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 01 - Budova ZZS" sheetId="2" r:id="rId2"/>
    <sheet name=" 02 - Areálová komunikace..." sheetId="3" r:id="rId3"/>
    <sheet name=" 03 - Oplocení a areálové..." sheetId="4" r:id="rId4"/>
    <sheet name="04.1 - VZT" sheetId="5" r:id="rId5"/>
    <sheet name=" 05 - Vytápění" sheetId="6" r:id="rId6"/>
    <sheet name=" 06 - ZTI, voda, kanalizace" sheetId="7" r:id="rId7"/>
    <sheet name="IO 01 - Vodovodní přípojka" sheetId="8" r:id="rId8"/>
    <sheet name="IO 02 - Kanalizační přípojka" sheetId="9" r:id="rId9"/>
    <sheet name="IO 03.1 - Uzemnění" sheetId="10" r:id="rId10"/>
    <sheet name="IO 03.2 - Elektroinstalac..." sheetId="11" r:id="rId11"/>
    <sheet name="IO 03.3 - Elektroinstalac..." sheetId="12" r:id="rId12"/>
    <sheet name="IO 03.4 - Rozváděč RH" sheetId="13" r:id="rId13"/>
    <sheet name="IO 03.5 - Rozváděč RK" sheetId="14" r:id="rId14"/>
    <sheet name="IO 03.6 - Rozváděč R_VYTÁ..." sheetId="15" r:id="rId15"/>
    <sheet name="IO 03.7 - Ochrana před bl..." sheetId="16" r:id="rId16"/>
    <sheet name="IO 03.8 - Dieselagregát" sheetId="17" r:id="rId17"/>
    <sheet name="IO 04.1 - Přípojky na SEK" sheetId="18" r:id="rId18"/>
    <sheet name="IO 04.2 - SK" sheetId="19" r:id="rId19"/>
    <sheet name="IO 04.3 - TV" sheetId="20" r:id="rId20"/>
    <sheet name="IO 04.4 - AP" sheetId="21" r:id="rId21"/>
    <sheet name="IO 04.5 - Kamerový systém" sheetId="22" r:id="rId22"/>
    <sheet name="IO 04.6 - Dveřní interkom" sheetId="23" r:id="rId23"/>
    <sheet name="IO 04.7 - AV technika" sheetId="24" r:id="rId24"/>
    <sheet name="IO 05 - Dešťová kanalizac..." sheetId="25" r:id="rId25"/>
    <sheet name="IO 06 - Areálový rozvod a VO" sheetId="26" r:id="rId26"/>
    <sheet name="IO 07 - Komunikace příjez..." sheetId="27" r:id="rId27"/>
    <sheet name="IO 08 - Fotovoltaika" sheetId="28" r:id="rId28"/>
    <sheet name="IO 09 - Prodloužení vodov..." sheetId="29" r:id="rId29"/>
    <sheet name="IO 10 - Prodloužení kanal..." sheetId="30" r:id="rId30"/>
    <sheet name="IO 11 - Veřejné osvětlení" sheetId="31" r:id="rId31"/>
    <sheet name="VRN - VRN" sheetId="32" r:id="rId32"/>
    <sheet name="Pokyny pro vyplnění" sheetId="33" r:id="rId33"/>
  </sheets>
  <definedNames>
    <definedName name="_xlnm.Print_Area" localSheetId="0">'Rekapitulace stavby'!$D$4:$AO$36,'Rekapitulace stavby'!$C$42:$AQ$89</definedName>
    <definedName name="_xlnm.Print_Titles" localSheetId="0">'Rekapitulace stavby'!$52:$52</definedName>
    <definedName name="_xlnm._FilterDatabase" localSheetId="1" hidden="1">' 01 - Budova ZZS'!$C$101:$K$1582</definedName>
    <definedName name="_xlnm.Print_Area" localSheetId="1">' 01 - Budova ZZS'!$C$4:$J$39,' 01 - Budova ZZS'!$C$45:$J$83,' 01 - Budova ZZS'!$C$89:$K$1582</definedName>
    <definedName name="_xlnm.Print_Titles" localSheetId="1">' 01 - Budova ZZS'!$101:$101</definedName>
    <definedName name="_xlnm._FilterDatabase" localSheetId="2" hidden="1">' 02 - Areálová komunikace...'!$C$85:$K$200</definedName>
    <definedName name="_xlnm.Print_Area" localSheetId="2">' 02 - Areálová komunikace...'!$C$4:$J$39,' 02 - Areálová komunikace...'!$C$45:$J$67,' 02 - Areálová komunikace...'!$C$73:$K$200</definedName>
    <definedName name="_xlnm.Print_Titles" localSheetId="2">' 02 - Areálová komunikace...'!$85:$85</definedName>
    <definedName name="_xlnm._FilterDatabase" localSheetId="3" hidden="1">' 03 - Oplocení a areálové...'!$C$86:$K$188</definedName>
    <definedName name="_xlnm.Print_Area" localSheetId="3">' 03 - Oplocení a areálové...'!$C$4:$J$39,' 03 - Oplocení a areálové...'!$C$45:$J$68,' 03 - Oplocení a areálové...'!$C$74:$K$188</definedName>
    <definedName name="_xlnm.Print_Titles" localSheetId="3">' 03 - Oplocení a areálové...'!$86:$86</definedName>
    <definedName name="_xlnm._FilterDatabase" localSheetId="4" hidden="1">'04.1 - VZT'!$C$94:$K$263</definedName>
    <definedName name="_xlnm.Print_Area" localSheetId="4">'04.1 - VZT'!$C$4:$J$41,'04.1 - VZT'!$C$47:$J$74,'04.1 - VZT'!$C$80:$K$263</definedName>
    <definedName name="_xlnm.Print_Titles" localSheetId="4">'04.1 - VZT'!$94:$94</definedName>
    <definedName name="_xlnm._FilterDatabase" localSheetId="5" hidden="1">' 05 - Vytápění'!$C$87:$K$238</definedName>
    <definedName name="_xlnm.Print_Area" localSheetId="5">' 05 - Vytápění'!$C$4:$J$39,' 05 - Vytápění'!$C$45:$J$69,' 05 - Vytápění'!$C$75:$K$238</definedName>
    <definedName name="_xlnm.Print_Titles" localSheetId="5">' 05 - Vytápění'!$87:$87</definedName>
    <definedName name="_xlnm._FilterDatabase" localSheetId="6" hidden="1">' 06 - ZTI, voda, kanalizace'!$C$90:$K$264</definedName>
    <definedName name="_xlnm.Print_Area" localSheetId="6">' 06 - ZTI, voda, kanalizace'!$C$4:$J$39,' 06 - ZTI, voda, kanalizace'!$C$45:$J$72,' 06 - ZTI, voda, kanalizace'!$C$78:$K$264</definedName>
    <definedName name="_xlnm.Print_Titles" localSheetId="6">' 06 - ZTI, voda, kanalizace'!$90:$90</definedName>
    <definedName name="_xlnm._FilterDatabase" localSheetId="7" hidden="1">'IO 01 - Vodovodní přípojka'!$C$83:$K$226</definedName>
    <definedName name="_xlnm.Print_Area" localSheetId="7">'IO 01 - Vodovodní přípojka'!$C$4:$J$39,'IO 01 - Vodovodní přípojka'!$C$45:$J$65,'IO 01 - Vodovodní přípojka'!$C$71:$K$226</definedName>
    <definedName name="_xlnm.Print_Titles" localSheetId="7">'IO 01 - Vodovodní přípojka'!$83:$83</definedName>
    <definedName name="_xlnm._FilterDatabase" localSheetId="8" hidden="1">'IO 02 - Kanalizační přípojka'!$C$83:$K$212</definedName>
    <definedName name="_xlnm.Print_Area" localSheetId="8">'IO 02 - Kanalizační přípojka'!$C$4:$J$39,'IO 02 - Kanalizační přípojka'!$C$45:$J$65,'IO 02 - Kanalizační přípojka'!$C$71:$K$212</definedName>
    <definedName name="_xlnm.Print_Titles" localSheetId="8">'IO 02 - Kanalizační přípojka'!$83:$83</definedName>
    <definedName name="_xlnm._FilterDatabase" localSheetId="9" hidden="1">'IO 03.1 - Uzemnění'!$C$86:$K$100</definedName>
    <definedName name="_xlnm.Print_Area" localSheetId="9">'IO 03.1 - Uzemnění'!$C$4:$J$41,'IO 03.1 - Uzemnění'!$C$47:$J$66,'IO 03.1 - Uzemnění'!$C$72:$K$100</definedName>
    <definedName name="_xlnm.Print_Titles" localSheetId="9">'IO 03.1 - Uzemnění'!$86:$86</definedName>
    <definedName name="_xlnm._FilterDatabase" localSheetId="10" hidden="1">'IO 03.2 - Elektroinstalac...'!$C$88:$K$192</definedName>
    <definedName name="_xlnm.Print_Area" localSheetId="10">'IO 03.2 - Elektroinstalac...'!$C$4:$J$41,'IO 03.2 - Elektroinstalac...'!$C$47:$J$68,'IO 03.2 - Elektroinstalac...'!$C$74:$K$192</definedName>
    <definedName name="_xlnm.Print_Titles" localSheetId="10">'IO 03.2 - Elektroinstalac...'!$88:$88</definedName>
    <definedName name="_xlnm._FilterDatabase" localSheetId="11" hidden="1">'IO 03.3 - Elektroinstalac...'!$C$87:$K$166</definedName>
    <definedName name="_xlnm.Print_Area" localSheetId="11">'IO 03.3 - Elektroinstalac...'!$C$4:$J$41,'IO 03.3 - Elektroinstalac...'!$C$47:$J$67,'IO 03.3 - Elektroinstalac...'!$C$73:$K$166</definedName>
    <definedName name="_xlnm.Print_Titles" localSheetId="11">'IO 03.3 - Elektroinstalac...'!$87:$87</definedName>
    <definedName name="_xlnm._FilterDatabase" localSheetId="12" hidden="1">'IO 03.4 - Rozváděč RH'!$C$86:$K$124</definedName>
    <definedName name="_xlnm.Print_Area" localSheetId="12">'IO 03.4 - Rozváděč RH'!$C$4:$J$41,'IO 03.4 - Rozváděč RH'!$C$47:$J$66,'IO 03.4 - Rozváděč RH'!$C$72:$K$124</definedName>
    <definedName name="_xlnm.Print_Titles" localSheetId="12">'IO 03.4 - Rozváděč RH'!$86:$86</definedName>
    <definedName name="_xlnm._FilterDatabase" localSheetId="13" hidden="1">'IO 03.5 - Rozváděč RK'!$C$86:$K$109</definedName>
    <definedName name="_xlnm.Print_Area" localSheetId="13">'IO 03.5 - Rozváděč RK'!$C$4:$J$41,'IO 03.5 - Rozváděč RK'!$C$47:$J$66,'IO 03.5 - Rozváděč RK'!$C$72:$K$109</definedName>
    <definedName name="_xlnm.Print_Titles" localSheetId="13">'IO 03.5 - Rozváděč RK'!$86:$86</definedName>
    <definedName name="_xlnm._FilterDatabase" localSheetId="14" hidden="1">'IO 03.6 - Rozváděč R_VYTÁ...'!$C$86:$K$100</definedName>
    <definedName name="_xlnm.Print_Area" localSheetId="14">'IO 03.6 - Rozváděč R_VYTÁ...'!$C$4:$J$41,'IO 03.6 - Rozváděč R_VYTÁ...'!$C$47:$J$66,'IO 03.6 - Rozváděč R_VYTÁ...'!$C$72:$K$100</definedName>
    <definedName name="_xlnm.Print_Titles" localSheetId="14">'IO 03.6 - Rozváděč R_VYTÁ...'!$86:$86</definedName>
    <definedName name="_xlnm._FilterDatabase" localSheetId="15" hidden="1">'IO 03.7 - Ochrana před bl...'!$C$86:$K$100</definedName>
    <definedName name="_xlnm.Print_Area" localSheetId="15">'IO 03.7 - Ochrana před bl...'!$C$4:$J$41,'IO 03.7 - Ochrana před bl...'!$C$47:$J$66,'IO 03.7 - Ochrana před bl...'!$C$72:$K$100</definedName>
    <definedName name="_xlnm.Print_Titles" localSheetId="15">'IO 03.7 - Ochrana před bl...'!$86:$86</definedName>
    <definedName name="_xlnm._FilterDatabase" localSheetId="16" hidden="1">'IO 03.8 - Dieselagregát'!$C$84:$K$88</definedName>
    <definedName name="_xlnm.Print_Area" localSheetId="16">'IO 03.8 - Dieselagregát'!$C$4:$J$41,'IO 03.8 - Dieselagregát'!$C$47:$J$64,'IO 03.8 - Dieselagregát'!$C$70:$K$88</definedName>
    <definedName name="_xlnm.Print_Titles" localSheetId="16">'IO 03.8 - Dieselagregát'!$84:$84</definedName>
    <definedName name="_xlnm._FilterDatabase" localSheetId="17" hidden="1">'IO 04.1 - Přípojky na SEK'!$C$88:$K$126</definedName>
    <definedName name="_xlnm.Print_Area" localSheetId="17">'IO 04.1 - Přípojky na SEK'!$C$4:$J$41,'IO 04.1 - Přípojky na SEK'!$C$47:$J$68,'IO 04.1 - Přípojky na SEK'!$C$74:$K$126</definedName>
    <definedName name="_xlnm.Print_Titles" localSheetId="17">'IO 04.1 - Přípojky na SEK'!$88:$88</definedName>
    <definedName name="_xlnm._FilterDatabase" localSheetId="18" hidden="1">'IO 04.2 - SK'!$C$91:$K$185</definedName>
    <definedName name="_xlnm.Print_Area" localSheetId="18">'IO 04.2 - SK'!$C$4:$J$41,'IO 04.2 - SK'!$C$47:$J$71,'IO 04.2 - SK'!$C$77:$K$185</definedName>
    <definedName name="_xlnm.Print_Titles" localSheetId="18">'IO 04.2 - SK'!$91:$91</definedName>
    <definedName name="_xlnm._FilterDatabase" localSheetId="19" hidden="1">'IO 04.3 - TV'!$C$94:$K$148</definedName>
    <definedName name="_xlnm.Print_Area" localSheetId="19">'IO 04.3 - TV'!$C$4:$J$41,'IO 04.3 - TV'!$C$47:$J$74,'IO 04.3 - TV'!$C$80:$K$148</definedName>
    <definedName name="_xlnm.Print_Titles" localSheetId="19">'IO 04.3 - TV'!$94:$94</definedName>
    <definedName name="_xlnm._FilterDatabase" localSheetId="20" hidden="1">'IO 04.4 - AP'!$C$88:$K$105</definedName>
    <definedName name="_xlnm.Print_Area" localSheetId="20">'IO 04.4 - AP'!$C$4:$J$41,'IO 04.4 - AP'!$C$47:$J$68,'IO 04.4 - AP'!$C$74:$K$105</definedName>
    <definedName name="_xlnm.Print_Titles" localSheetId="20">'IO 04.4 - AP'!$88:$88</definedName>
    <definedName name="_xlnm._FilterDatabase" localSheetId="21" hidden="1">'IO 04.5 - Kamerový systém'!$C$91:$K$127</definedName>
    <definedName name="_xlnm.Print_Area" localSheetId="21">'IO 04.5 - Kamerový systém'!$C$4:$J$41,'IO 04.5 - Kamerový systém'!$C$47:$J$71,'IO 04.5 - Kamerový systém'!$C$77:$K$127</definedName>
    <definedName name="_xlnm.Print_Titles" localSheetId="21">'IO 04.5 - Kamerový systém'!$91:$91</definedName>
    <definedName name="_xlnm._FilterDatabase" localSheetId="22" hidden="1">'IO 04.6 - Dveřní interkom'!$C$87:$K$112</definedName>
    <definedName name="_xlnm.Print_Area" localSheetId="22">'IO 04.6 - Dveřní interkom'!$C$4:$J$41,'IO 04.6 - Dveřní interkom'!$C$47:$J$67,'IO 04.6 - Dveřní interkom'!$C$73:$K$112</definedName>
    <definedName name="_xlnm.Print_Titles" localSheetId="22">'IO 04.6 - Dveřní interkom'!$87:$87</definedName>
    <definedName name="_xlnm._FilterDatabase" localSheetId="23" hidden="1">'IO 04.7 - AV technika'!$C$89:$K$130</definedName>
    <definedName name="_xlnm.Print_Area" localSheetId="23">'IO 04.7 - AV technika'!$C$4:$J$41,'IO 04.7 - AV technika'!$C$47:$J$69,'IO 04.7 - AV technika'!$C$75:$K$130</definedName>
    <definedName name="_xlnm.Print_Titles" localSheetId="23">'IO 04.7 - AV technika'!$89:$89</definedName>
    <definedName name="_xlnm._FilterDatabase" localSheetId="24" hidden="1">'IO 05 - Dešťová kanalizac...'!$C$83:$K$152</definedName>
    <definedName name="_xlnm.Print_Area" localSheetId="24">'IO 05 - Dešťová kanalizac...'!$C$4:$J$39,'IO 05 - Dešťová kanalizac...'!$C$45:$J$65,'IO 05 - Dešťová kanalizac...'!$C$71:$K$152</definedName>
    <definedName name="_xlnm.Print_Titles" localSheetId="24">'IO 05 - Dešťová kanalizac...'!$83:$83</definedName>
    <definedName name="_xlnm._FilterDatabase" localSheetId="25" hidden="1">'IO 06 - Areálový rozvod a VO'!$C$84:$K$159</definedName>
    <definedName name="_xlnm.Print_Area" localSheetId="25">'IO 06 - Areálový rozvod a VO'!$C$4:$J$39,'IO 06 - Areálový rozvod a VO'!$C$45:$J$66,'IO 06 - Areálový rozvod a VO'!$C$72:$K$159</definedName>
    <definedName name="_xlnm.Print_Titles" localSheetId="25">'IO 06 - Areálový rozvod a VO'!$84:$84</definedName>
    <definedName name="_xlnm._FilterDatabase" localSheetId="26" hidden="1">'IO 07 - Komunikace příjez...'!$C$86:$K$234</definedName>
    <definedName name="_xlnm.Print_Area" localSheetId="26">'IO 07 - Komunikace příjez...'!$C$4:$J$39,'IO 07 - Komunikace příjez...'!$C$45:$J$68,'IO 07 - Komunikace příjez...'!$C$74:$K$234</definedName>
    <definedName name="_xlnm.Print_Titles" localSheetId="26">'IO 07 - Komunikace příjez...'!$86:$86</definedName>
    <definedName name="_xlnm._FilterDatabase" localSheetId="27" hidden="1">'IO 08 - Fotovoltaika'!$C$81:$K$123</definedName>
    <definedName name="_xlnm.Print_Area" localSheetId="27">'IO 08 - Fotovoltaika'!$C$4:$J$39,'IO 08 - Fotovoltaika'!$C$45:$J$63,'IO 08 - Fotovoltaika'!$C$69:$K$123</definedName>
    <definedName name="_xlnm.Print_Titles" localSheetId="27">'IO 08 - Fotovoltaika'!$81:$81</definedName>
    <definedName name="_xlnm._FilterDatabase" localSheetId="28" hidden="1">'IO 09 - Prodloužení vodov...'!$C$86:$K$303</definedName>
    <definedName name="_xlnm.Print_Area" localSheetId="28">'IO 09 - Prodloužení vodov...'!$C$4:$J$39,'IO 09 - Prodloužení vodov...'!$C$45:$J$68,'IO 09 - Prodloužení vodov...'!$C$74:$K$303</definedName>
    <definedName name="_xlnm.Print_Titles" localSheetId="28">'IO 09 - Prodloužení vodov...'!$86:$86</definedName>
    <definedName name="_xlnm._FilterDatabase" localSheetId="29" hidden="1">'IO 10 - Prodloužení kanal...'!$C$85:$K$272</definedName>
    <definedName name="_xlnm.Print_Area" localSheetId="29">'IO 10 - Prodloužení kanal...'!$C$4:$J$39,'IO 10 - Prodloužení kanal...'!$C$45:$J$67,'IO 10 - Prodloužení kanal...'!$C$73:$K$272</definedName>
    <definedName name="_xlnm.Print_Titles" localSheetId="29">'IO 10 - Prodloužení kanal...'!$85:$85</definedName>
    <definedName name="_xlnm._FilterDatabase" localSheetId="30" hidden="1">'IO 11 - Veřejné osvětlení'!$C$84:$K$123</definedName>
    <definedName name="_xlnm.Print_Area" localSheetId="30">'IO 11 - Veřejné osvětlení'!$C$4:$J$39,'IO 11 - Veřejné osvětlení'!$C$45:$J$66,'IO 11 - Veřejné osvětlení'!$C$72:$K$123</definedName>
    <definedName name="_xlnm.Print_Titles" localSheetId="30">'IO 11 - Veřejné osvětlení'!$84:$84</definedName>
    <definedName name="_xlnm._FilterDatabase" localSheetId="31" hidden="1">'VRN - VRN'!$C$84:$K$111</definedName>
    <definedName name="_xlnm.Print_Area" localSheetId="31">'VRN - VRN'!$C$4:$J$39,'VRN - VRN'!$C$45:$J$66,'VRN - VRN'!$C$72:$K$111</definedName>
    <definedName name="_xlnm.Print_Titles" localSheetId="31">'VRN - VRN'!$84:$84</definedName>
    <definedName name="_xlnm.Print_Area" localSheetId="32">'Pokyny pro vyplnění'!$B$2:$K$71,'Pokyny pro vyplnění'!$B$74:$K$118,'Pokyny pro vyplnění'!$B$121:$K$161,'Pokyny pro vyplnění'!$B$164:$K$219</definedName>
  </definedNames>
  <calcPr/>
</workbook>
</file>

<file path=xl/calcChain.xml><?xml version="1.0" encoding="utf-8"?>
<calcChain xmlns="http://schemas.openxmlformats.org/spreadsheetml/2006/main">
  <c i="32" l="1" r="J37"/>
  <c r="J36"/>
  <c i="1" r="AY88"/>
  <c i="32" r="J35"/>
  <c i="1" r="AX88"/>
  <c i="32" r="BI110"/>
  <c r="BH110"/>
  <c r="BG110"/>
  <c r="BF110"/>
  <c r="T110"/>
  <c r="R110"/>
  <c r="P110"/>
  <c r="BI109"/>
  <c r="BH109"/>
  <c r="BG109"/>
  <c r="BF109"/>
  <c r="T109"/>
  <c r="R109"/>
  <c r="P109"/>
  <c r="BI106"/>
  <c r="BH106"/>
  <c r="BG106"/>
  <c r="BF106"/>
  <c r="T106"/>
  <c r="T105"/>
  <c r="R106"/>
  <c r="R105"/>
  <c r="P106"/>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3"/>
  <c r="BH93"/>
  <c r="BG93"/>
  <c r="BF93"/>
  <c r="T93"/>
  <c r="T92"/>
  <c r="R93"/>
  <c r="R92"/>
  <c r="P93"/>
  <c r="P92"/>
  <c r="BI90"/>
  <c r="BH90"/>
  <c r="BG90"/>
  <c r="BF90"/>
  <c r="T90"/>
  <c r="R90"/>
  <c r="P90"/>
  <c r="BI88"/>
  <c r="BH88"/>
  <c r="BG88"/>
  <c r="BF88"/>
  <c r="T88"/>
  <c r="R88"/>
  <c r="P88"/>
  <c r="F79"/>
  <c r="E77"/>
  <c r="F52"/>
  <c r="E50"/>
  <c r="J24"/>
  <c r="E24"/>
  <c r="J82"/>
  <c r="J23"/>
  <c r="J21"/>
  <c r="E21"/>
  <c r="J81"/>
  <c r="J20"/>
  <c r="J18"/>
  <c r="E18"/>
  <c r="F82"/>
  <c r="J17"/>
  <c r="J15"/>
  <c r="E15"/>
  <c r="F54"/>
  <c r="J14"/>
  <c r="J12"/>
  <c r="J52"/>
  <c r="E7"/>
  <c r="E75"/>
  <c i="31" r="J37"/>
  <c r="J36"/>
  <c i="1" r="AY87"/>
  <c i="31" r="J35"/>
  <c i="1" r="AX87"/>
  <c i="31"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48"/>
  <c i="30" r="J37"/>
  <c r="J36"/>
  <c i="1" r="AY86"/>
  <c i="30" r="J35"/>
  <c i="1" r="AX86"/>
  <c i="30" r="BI270"/>
  <c r="BH270"/>
  <c r="BG270"/>
  <c r="BF270"/>
  <c r="T270"/>
  <c r="R270"/>
  <c r="P270"/>
  <c r="BI267"/>
  <c r="BH267"/>
  <c r="BG267"/>
  <c r="BF267"/>
  <c r="T267"/>
  <c r="R267"/>
  <c r="P267"/>
  <c r="BI263"/>
  <c r="BH263"/>
  <c r="BG263"/>
  <c r="BF263"/>
  <c r="T263"/>
  <c r="R263"/>
  <c r="P263"/>
  <c r="BI262"/>
  <c r="BH262"/>
  <c r="BG262"/>
  <c r="BF262"/>
  <c r="T262"/>
  <c r="R262"/>
  <c r="P262"/>
  <c r="BI258"/>
  <c r="BH258"/>
  <c r="BG258"/>
  <c r="BF258"/>
  <c r="T258"/>
  <c r="R258"/>
  <c r="P258"/>
  <c r="BI257"/>
  <c r="BH257"/>
  <c r="BG257"/>
  <c r="BF257"/>
  <c r="T257"/>
  <c r="R257"/>
  <c r="P257"/>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69"/>
  <c r="BH169"/>
  <c r="BG169"/>
  <c r="BF169"/>
  <c r="T169"/>
  <c r="T168"/>
  <c r="R169"/>
  <c r="R168"/>
  <c r="P169"/>
  <c r="P168"/>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4"/>
  <c r="BH114"/>
  <c r="BG114"/>
  <c r="BF114"/>
  <c r="T114"/>
  <c r="R114"/>
  <c r="P114"/>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89"/>
  <c r="BH89"/>
  <c r="BG89"/>
  <c r="BF89"/>
  <c r="T89"/>
  <c r="R89"/>
  <c r="P89"/>
  <c r="J83"/>
  <c r="J82"/>
  <c r="F82"/>
  <c r="F80"/>
  <c r="E78"/>
  <c r="J55"/>
  <c r="J54"/>
  <c r="F54"/>
  <c r="F52"/>
  <c r="E50"/>
  <c r="J18"/>
  <c r="E18"/>
  <c r="F83"/>
  <c r="J17"/>
  <c r="J12"/>
  <c r="J80"/>
  <c r="E7"/>
  <c r="E48"/>
  <c i="29" r="J37"/>
  <c r="J36"/>
  <c i="1" r="AY85"/>
  <c i="29" r="J35"/>
  <c i="1" r="AX85"/>
  <c i="29" r="BI303"/>
  <c r="BH303"/>
  <c r="BG303"/>
  <c r="BF303"/>
  <c r="T303"/>
  <c r="R303"/>
  <c r="P303"/>
  <c r="BI302"/>
  <c r="BH302"/>
  <c r="BG302"/>
  <c r="BF302"/>
  <c r="T302"/>
  <c r="R302"/>
  <c r="P302"/>
  <c r="BI298"/>
  <c r="BH298"/>
  <c r="BG298"/>
  <c r="BF298"/>
  <c r="T298"/>
  <c r="R298"/>
  <c r="P298"/>
  <c r="BI297"/>
  <c r="BH297"/>
  <c r="BG297"/>
  <c r="BF297"/>
  <c r="T297"/>
  <c r="R297"/>
  <c r="P297"/>
  <c r="BI293"/>
  <c r="BH293"/>
  <c r="BG293"/>
  <c r="BF293"/>
  <c r="T293"/>
  <c r="R293"/>
  <c r="P293"/>
  <c r="BI292"/>
  <c r="BH292"/>
  <c r="BG292"/>
  <c r="BF292"/>
  <c r="T292"/>
  <c r="R292"/>
  <c r="P292"/>
  <c r="BI287"/>
  <c r="BH287"/>
  <c r="BG287"/>
  <c r="BF287"/>
  <c r="T287"/>
  <c r="T286"/>
  <c r="R287"/>
  <c r="R286"/>
  <c r="P287"/>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T154"/>
  <c r="R155"/>
  <c r="R154"/>
  <c r="P155"/>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19"/>
  <c r="BH119"/>
  <c r="BG119"/>
  <c r="BF119"/>
  <c r="T119"/>
  <c r="R119"/>
  <c r="P119"/>
  <c r="BI115"/>
  <c r="BH115"/>
  <c r="BG115"/>
  <c r="BF115"/>
  <c r="T115"/>
  <c r="R115"/>
  <c r="P115"/>
  <c r="BI112"/>
  <c r="BH112"/>
  <c r="BG112"/>
  <c r="BF112"/>
  <c r="T112"/>
  <c r="R112"/>
  <c r="P112"/>
  <c r="BI107"/>
  <c r="BH107"/>
  <c r="BG107"/>
  <c r="BF107"/>
  <c r="T107"/>
  <c r="R107"/>
  <c r="P107"/>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52"/>
  <c r="E7"/>
  <c r="E77"/>
  <c i="28" r="J37"/>
  <c r="J36"/>
  <c i="1" r="AY84"/>
  <c i="28" r="J35"/>
  <c i="1" r="AX84"/>
  <c i="28" r="BI121"/>
  <c r="BH121"/>
  <c r="BG121"/>
  <c r="BF121"/>
  <c r="T121"/>
  <c r="R121"/>
  <c r="P121"/>
  <c r="BI115"/>
  <c r="BH115"/>
  <c r="BG115"/>
  <c r="BF115"/>
  <c r="T115"/>
  <c r="R115"/>
  <c r="P115"/>
  <c r="BI112"/>
  <c r="BH112"/>
  <c r="BG112"/>
  <c r="BF112"/>
  <c r="T112"/>
  <c r="R112"/>
  <c r="P112"/>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5"/>
  <c r="BH85"/>
  <c r="BG85"/>
  <c r="BF85"/>
  <c r="T85"/>
  <c r="R85"/>
  <c r="P85"/>
  <c r="F76"/>
  <c r="E74"/>
  <c r="F52"/>
  <c r="E50"/>
  <c r="J24"/>
  <c r="E24"/>
  <c r="J55"/>
  <c r="J23"/>
  <c r="J21"/>
  <c r="E21"/>
  <c r="J78"/>
  <c r="J20"/>
  <c r="J18"/>
  <c r="E18"/>
  <c r="F79"/>
  <c r="J17"/>
  <c r="J15"/>
  <c r="E15"/>
  <c r="F54"/>
  <c r="J14"/>
  <c r="J12"/>
  <c r="J52"/>
  <c r="E7"/>
  <c r="E48"/>
  <c i="27" r="J37"/>
  <c r="J36"/>
  <c i="1" r="AY83"/>
  <c i="27" r="J35"/>
  <c i="1" r="AX83"/>
  <c i="27" r="BI232"/>
  <c r="BH232"/>
  <c r="BG232"/>
  <c r="BF232"/>
  <c r="T232"/>
  <c r="R232"/>
  <c r="P232"/>
  <c r="BI229"/>
  <c r="BH229"/>
  <c r="BG229"/>
  <c r="BF229"/>
  <c r="T229"/>
  <c r="R229"/>
  <c r="P229"/>
  <c r="BI224"/>
  <c r="BH224"/>
  <c r="BG224"/>
  <c r="BF224"/>
  <c r="T224"/>
  <c r="R224"/>
  <c r="P224"/>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89"/>
  <c r="BH189"/>
  <c r="BG189"/>
  <c r="BF189"/>
  <c r="T189"/>
  <c r="R189"/>
  <c r="P189"/>
  <c r="BI185"/>
  <c r="BH185"/>
  <c r="BG185"/>
  <c r="BF185"/>
  <c r="T185"/>
  <c r="R185"/>
  <c r="P185"/>
  <c r="BI181"/>
  <c r="BH181"/>
  <c r="BG181"/>
  <c r="BF181"/>
  <c r="T181"/>
  <c r="R181"/>
  <c r="P181"/>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0"/>
  <c r="BH120"/>
  <c r="BG120"/>
  <c r="BF120"/>
  <c r="T120"/>
  <c r="R120"/>
  <c r="P120"/>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90"/>
  <c r="BH90"/>
  <c r="BG90"/>
  <c r="BF90"/>
  <c r="T90"/>
  <c r="R90"/>
  <c r="P90"/>
  <c r="F81"/>
  <c r="E79"/>
  <c r="F52"/>
  <c r="E50"/>
  <c r="J24"/>
  <c r="E24"/>
  <c r="J55"/>
  <c r="J23"/>
  <c r="J21"/>
  <c r="E21"/>
  <c r="J83"/>
  <c r="J20"/>
  <c r="J18"/>
  <c r="E18"/>
  <c r="F84"/>
  <c r="J17"/>
  <c r="J15"/>
  <c r="E15"/>
  <c r="F83"/>
  <c r="J14"/>
  <c r="J12"/>
  <c r="J52"/>
  <c r="E7"/>
  <c r="E77"/>
  <c i="26" r="J37"/>
  <c r="J36"/>
  <c i="1" r="AY82"/>
  <c i="26" r="J35"/>
  <c i="1" r="AX82"/>
  <c i="26"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52"/>
  <c r="E7"/>
  <c r="E75"/>
  <c i="25" r="J37"/>
  <c r="J36"/>
  <c i="1" r="AY81"/>
  <c i="25" r="J35"/>
  <c i="1" r="AX81"/>
  <c i="25"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3"/>
  <c r="BH123"/>
  <c r="BG123"/>
  <c r="BF123"/>
  <c r="T123"/>
  <c r="R123"/>
  <c r="P123"/>
  <c r="BI122"/>
  <c r="BH122"/>
  <c r="BG122"/>
  <c r="BF122"/>
  <c r="T122"/>
  <c r="R122"/>
  <c r="P122"/>
  <c r="BI121"/>
  <c r="BH121"/>
  <c r="BG121"/>
  <c r="BF121"/>
  <c r="T121"/>
  <c r="R121"/>
  <c r="P121"/>
  <c r="BI117"/>
  <c r="BH117"/>
  <c r="BG117"/>
  <c r="BF117"/>
  <c r="T117"/>
  <c r="R117"/>
  <c r="P117"/>
  <c r="BI113"/>
  <c r="BH113"/>
  <c r="BG113"/>
  <c r="BF113"/>
  <c r="T113"/>
  <c r="R113"/>
  <c r="P113"/>
  <c r="BI110"/>
  <c r="BH110"/>
  <c r="BG110"/>
  <c r="BF110"/>
  <c r="T110"/>
  <c r="R110"/>
  <c r="P110"/>
  <c r="BI108"/>
  <c r="BH108"/>
  <c r="BG108"/>
  <c r="BF108"/>
  <c r="T108"/>
  <c r="R108"/>
  <c r="P108"/>
  <c r="BI107"/>
  <c r="BH107"/>
  <c r="BG107"/>
  <c r="BF107"/>
  <c r="T107"/>
  <c r="R107"/>
  <c r="P107"/>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BI87"/>
  <c r="BH87"/>
  <c r="BG87"/>
  <c r="BF87"/>
  <c r="T87"/>
  <c r="R87"/>
  <c r="P87"/>
  <c r="J81"/>
  <c r="J80"/>
  <c r="F80"/>
  <c r="F78"/>
  <c r="E76"/>
  <c r="J55"/>
  <c r="J54"/>
  <c r="F54"/>
  <c r="F52"/>
  <c r="E50"/>
  <c r="J18"/>
  <c r="E18"/>
  <c r="F81"/>
  <c r="J17"/>
  <c r="J12"/>
  <c r="J52"/>
  <c r="E7"/>
  <c r="E74"/>
  <c i="24" r="J39"/>
  <c r="J38"/>
  <c i="1" r="AY80"/>
  <c i="24" r="J37"/>
  <c i="1" r="AX80"/>
  <c i="24"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F84"/>
  <c r="E82"/>
  <c r="F56"/>
  <c r="E54"/>
  <c r="J26"/>
  <c r="E26"/>
  <c r="J87"/>
  <c r="J25"/>
  <c r="J23"/>
  <c r="E23"/>
  <c r="J86"/>
  <c r="J22"/>
  <c r="J20"/>
  <c r="E20"/>
  <c r="F59"/>
  <c r="J19"/>
  <c r="J17"/>
  <c r="E17"/>
  <c r="F86"/>
  <c r="J16"/>
  <c r="J14"/>
  <c r="J84"/>
  <c r="E7"/>
  <c r="E50"/>
  <c i="23" r="J39"/>
  <c r="J38"/>
  <c i="1" r="AY79"/>
  <c i="23" r="J37"/>
  <c i="1" r="AX79"/>
  <c i="23"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58"/>
  <c r="J22"/>
  <c r="J20"/>
  <c r="E20"/>
  <c r="F85"/>
  <c r="J19"/>
  <c r="J17"/>
  <c r="E17"/>
  <c r="F58"/>
  <c r="J16"/>
  <c r="J14"/>
  <c r="J82"/>
  <c r="E7"/>
  <c r="E50"/>
  <c i="22" r="J39"/>
  <c r="J38"/>
  <c i="1" r="AY78"/>
  <c i="22" r="J37"/>
  <c i="1" r="AX78"/>
  <c i="22"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T101"/>
  <c r="R102"/>
  <c r="R101"/>
  <c r="P102"/>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F86"/>
  <c r="E84"/>
  <c r="F56"/>
  <c r="E54"/>
  <c r="J26"/>
  <c r="E26"/>
  <c r="J89"/>
  <c r="J25"/>
  <c r="J23"/>
  <c r="E23"/>
  <c r="J58"/>
  <c r="J22"/>
  <c r="J20"/>
  <c r="E20"/>
  <c r="F89"/>
  <c r="J19"/>
  <c r="J17"/>
  <c r="E17"/>
  <c r="F88"/>
  <c r="J16"/>
  <c r="J14"/>
  <c r="J56"/>
  <c r="E7"/>
  <c r="E50"/>
  <c i="21" r="J39"/>
  <c r="J38"/>
  <c i="1" r="AY77"/>
  <c i="21" r="J37"/>
  <c i="1" r="AX77"/>
  <c i="21"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F83"/>
  <c r="E81"/>
  <c r="F56"/>
  <c r="E54"/>
  <c r="J26"/>
  <c r="E26"/>
  <c r="J59"/>
  <c r="J25"/>
  <c r="J23"/>
  <c r="E23"/>
  <c r="J85"/>
  <c r="J22"/>
  <c r="J20"/>
  <c r="E20"/>
  <c r="F59"/>
  <c r="J19"/>
  <c r="J17"/>
  <c r="E17"/>
  <c r="F58"/>
  <c r="J16"/>
  <c r="J14"/>
  <c r="J83"/>
  <c r="E7"/>
  <c r="E77"/>
  <c i="20" r="J39"/>
  <c r="J38"/>
  <c i="1" r="AY76"/>
  <c i="20" r="J37"/>
  <c i="1" r="AX76"/>
  <c i="20"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91"/>
  <c r="J22"/>
  <c r="J20"/>
  <c r="E20"/>
  <c r="F59"/>
  <c r="J19"/>
  <c r="J17"/>
  <c r="E17"/>
  <c r="F91"/>
  <c r="J16"/>
  <c r="J14"/>
  <c r="J89"/>
  <c r="E7"/>
  <c r="E83"/>
  <c i="19" r="J39"/>
  <c r="J38"/>
  <c i="1" r="AY75"/>
  <c i="19" r="J37"/>
  <c i="1" r="AX75"/>
  <c i="1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6"/>
  <c r="E54"/>
  <c r="J26"/>
  <c r="E26"/>
  <c r="J89"/>
  <c r="J25"/>
  <c r="J23"/>
  <c r="E23"/>
  <c r="J88"/>
  <c r="J22"/>
  <c r="J20"/>
  <c r="E20"/>
  <c r="F59"/>
  <c r="J19"/>
  <c r="J17"/>
  <c r="E17"/>
  <c r="F88"/>
  <c r="J16"/>
  <c r="J14"/>
  <c r="J86"/>
  <c r="E7"/>
  <c r="E80"/>
  <c i="18" r="J39"/>
  <c r="J38"/>
  <c i="1" r="AY74"/>
  <c i="18" r="J37"/>
  <c i="1" r="AX74"/>
  <c i="18"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6"/>
  <c r="E54"/>
  <c r="J26"/>
  <c r="E26"/>
  <c r="J86"/>
  <c r="J25"/>
  <c r="J23"/>
  <c r="E23"/>
  <c r="J85"/>
  <c r="J22"/>
  <c r="J20"/>
  <c r="E20"/>
  <c r="F86"/>
  <c r="J19"/>
  <c r="J17"/>
  <c r="E17"/>
  <c r="F58"/>
  <c r="J16"/>
  <c r="J14"/>
  <c r="J83"/>
  <c r="E7"/>
  <c r="E50"/>
  <c i="17" r="J39"/>
  <c r="J38"/>
  <c i="1" r="AY72"/>
  <c i="17" r="J37"/>
  <c i="1" r="AX72"/>
  <c i="17" r="BI88"/>
  <c r="BH88"/>
  <c r="BG88"/>
  <c r="BF88"/>
  <c r="T88"/>
  <c r="R88"/>
  <c r="P88"/>
  <c r="BI87"/>
  <c r="BH87"/>
  <c r="BG87"/>
  <c r="BF87"/>
  <c r="T87"/>
  <c r="R87"/>
  <c r="P87"/>
  <c r="BI86"/>
  <c r="BH86"/>
  <c r="BG86"/>
  <c r="BF86"/>
  <c r="T86"/>
  <c r="R86"/>
  <c r="P86"/>
  <c r="J82"/>
  <c r="J81"/>
  <c r="F81"/>
  <c r="F79"/>
  <c r="E77"/>
  <c r="J59"/>
  <c r="J58"/>
  <c r="F58"/>
  <c r="F56"/>
  <c r="E54"/>
  <c r="J20"/>
  <c r="E20"/>
  <c r="F82"/>
  <c r="J19"/>
  <c r="J14"/>
  <c r="J79"/>
  <c r="E7"/>
  <c r="E50"/>
  <c i="16" r="J39"/>
  <c r="J38"/>
  <c i="1" r="AY71"/>
  <c i="16" r="J37"/>
  <c i="1" r="AX71"/>
  <c i="16"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56"/>
  <c r="E7"/>
  <c r="E75"/>
  <c i="15" r="J39"/>
  <c r="J38"/>
  <c i="1" r="AY70"/>
  <c i="15" r="J37"/>
  <c i="1" r="AX70"/>
  <c i="15"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75"/>
  <c i="14" r="J39"/>
  <c r="J38"/>
  <c i="1" r="AY69"/>
  <c i="14" r="J37"/>
  <c i="1" r="AX69"/>
  <c i="14"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56"/>
  <c r="E7"/>
  <c r="E75"/>
  <c i="13" r="J39"/>
  <c r="J38"/>
  <c i="1" r="AY68"/>
  <c i="13" r="J37"/>
  <c i="1" r="AX68"/>
  <c i="13"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12" r="J39"/>
  <c r="J38"/>
  <c i="1" r="AY67"/>
  <c i="12" r="J37"/>
  <c i="1" r="AX67"/>
  <c i="12" r="BI166"/>
  <c r="BH166"/>
  <c r="BG166"/>
  <c r="BF166"/>
  <c r="T166"/>
  <c r="T165"/>
  <c r="R166"/>
  <c r="R165"/>
  <c r="P166"/>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85"/>
  <c r="J19"/>
  <c r="J14"/>
  <c r="J56"/>
  <c r="E7"/>
  <c r="E50"/>
  <c i="11" r="J39"/>
  <c r="J38"/>
  <c i="1" r="AY66"/>
  <c i="11" r="J37"/>
  <c i="1" r="AX66"/>
  <c i="11"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J85"/>
  <c r="F85"/>
  <c r="F83"/>
  <c r="E81"/>
  <c r="J59"/>
  <c r="J58"/>
  <c r="F58"/>
  <c r="F56"/>
  <c r="E54"/>
  <c r="J20"/>
  <c r="E20"/>
  <c r="F86"/>
  <c r="J19"/>
  <c r="J14"/>
  <c r="J56"/>
  <c r="E7"/>
  <c r="E77"/>
  <c i="10" r="J39"/>
  <c r="J38"/>
  <c i="1" r="AY65"/>
  <c i="10" r="J37"/>
  <c i="1" r="AX65"/>
  <c i="10"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81"/>
  <c r="E7"/>
  <c r="E75"/>
  <c i="9" r="J37"/>
  <c r="J36"/>
  <c i="1" r="AY63"/>
  <c i="9" r="J35"/>
  <c i="1" r="AX63"/>
  <c i="9" r="BI212"/>
  <c r="BH212"/>
  <c r="BG212"/>
  <c r="BF212"/>
  <c r="T212"/>
  <c r="R212"/>
  <c r="P212"/>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1"/>
  <c r="BH101"/>
  <c r="BG101"/>
  <c r="BF101"/>
  <c r="T101"/>
  <c r="R101"/>
  <c r="P101"/>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55"/>
  <c r="J17"/>
  <c r="J12"/>
  <c r="J78"/>
  <c r="E7"/>
  <c r="E74"/>
  <c i="8" r="J37"/>
  <c r="J36"/>
  <c i="1" r="AY62"/>
  <c i="8" r="J35"/>
  <c i="1" r="AX62"/>
  <c i="8" r="BI226"/>
  <c r="BH226"/>
  <c r="BG226"/>
  <c r="BF226"/>
  <c r="T226"/>
  <c r="R226"/>
  <c r="P226"/>
  <c r="BI225"/>
  <c r="BH225"/>
  <c r="BG225"/>
  <c r="BF225"/>
  <c r="T225"/>
  <c r="R225"/>
  <c r="P225"/>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3"/>
  <c r="BH103"/>
  <c r="BG103"/>
  <c r="BF103"/>
  <c r="T103"/>
  <c r="R103"/>
  <c r="P103"/>
  <c r="BI98"/>
  <c r="BH98"/>
  <c r="BG98"/>
  <c r="BF98"/>
  <c r="T98"/>
  <c r="R98"/>
  <c r="P98"/>
  <c r="BI93"/>
  <c r="BH93"/>
  <c r="BG93"/>
  <c r="BF93"/>
  <c r="T93"/>
  <c r="R93"/>
  <c r="P93"/>
  <c r="BI90"/>
  <c r="BH90"/>
  <c r="BG90"/>
  <c r="BF90"/>
  <c r="T90"/>
  <c r="R90"/>
  <c r="P90"/>
  <c r="BI87"/>
  <c r="BH87"/>
  <c r="BG87"/>
  <c r="BF87"/>
  <c r="T87"/>
  <c r="R87"/>
  <c r="P87"/>
  <c r="J81"/>
  <c r="J80"/>
  <c r="F80"/>
  <c r="F78"/>
  <c r="E76"/>
  <c r="J55"/>
  <c r="J54"/>
  <c r="F54"/>
  <c r="F52"/>
  <c r="E50"/>
  <c r="J18"/>
  <c r="E18"/>
  <c r="F81"/>
  <c r="J17"/>
  <c r="J12"/>
  <c r="J52"/>
  <c r="E7"/>
  <c r="E74"/>
  <c i="7" r="J37"/>
  <c r="J36"/>
  <c i="1" r="AY61"/>
  <c i="7" r="J35"/>
  <c i="1" r="AX61"/>
  <c i="7" r="BI264"/>
  <c r="BH264"/>
  <c r="BG264"/>
  <c r="BF264"/>
  <c r="T264"/>
  <c r="R264"/>
  <c r="P264"/>
  <c r="BI263"/>
  <c r="BH263"/>
  <c r="BG263"/>
  <c r="BF263"/>
  <c r="T263"/>
  <c r="R263"/>
  <c r="P263"/>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5"/>
  <c r="E83"/>
  <c r="F52"/>
  <c r="E50"/>
  <c r="J24"/>
  <c r="E24"/>
  <c r="J88"/>
  <c r="J23"/>
  <c r="J21"/>
  <c r="E21"/>
  <c r="J54"/>
  <c r="J20"/>
  <c r="J18"/>
  <c r="E18"/>
  <c r="F55"/>
  <c r="J17"/>
  <c r="J15"/>
  <c r="E15"/>
  <c r="F87"/>
  <c r="J14"/>
  <c r="J12"/>
  <c r="J52"/>
  <c r="E7"/>
  <c r="E81"/>
  <c i="6" r="J37"/>
  <c r="J36"/>
  <c i="1" r="AY60"/>
  <c i="6" r="J35"/>
  <c i="1" r="AX60"/>
  <c i="6"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7"/>
  <c r="BH217"/>
  <c r="BG217"/>
  <c r="BF217"/>
  <c r="T217"/>
  <c r="R217"/>
  <c r="P217"/>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2"/>
  <c r="E50"/>
  <c r="J24"/>
  <c r="E24"/>
  <c r="J85"/>
  <c r="J23"/>
  <c r="J21"/>
  <c r="E21"/>
  <c r="J54"/>
  <c r="J20"/>
  <c r="J18"/>
  <c r="E18"/>
  <c r="F55"/>
  <c r="J17"/>
  <c r="J15"/>
  <c r="E15"/>
  <c r="F54"/>
  <c r="J14"/>
  <c r="J12"/>
  <c r="J82"/>
  <c r="E7"/>
  <c r="E48"/>
  <c i="5" r="J39"/>
  <c r="J38"/>
  <c i="1" r="AY59"/>
  <c i="5" r="J37"/>
  <c i="1" r="AX59"/>
  <c i="5"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91"/>
  <c r="J22"/>
  <c r="J20"/>
  <c r="E20"/>
  <c r="F59"/>
  <c r="J19"/>
  <c r="J17"/>
  <c r="E17"/>
  <c r="F91"/>
  <c r="J16"/>
  <c r="J14"/>
  <c r="J89"/>
  <c r="E7"/>
  <c r="E83"/>
  <c i="4" r="J37"/>
  <c r="J36"/>
  <c i="1" r="AY57"/>
  <c i="4" r="J35"/>
  <c i="1" r="AX57"/>
  <c i="4" r="BI187"/>
  <c r="BH187"/>
  <c r="BG187"/>
  <c r="BF187"/>
  <c r="T187"/>
  <c r="R187"/>
  <c r="P187"/>
  <c r="BI177"/>
  <c r="BH177"/>
  <c r="BG177"/>
  <c r="BF177"/>
  <c r="T177"/>
  <c r="R177"/>
  <c r="P177"/>
  <c r="BI164"/>
  <c r="BH164"/>
  <c r="BG164"/>
  <c r="BF164"/>
  <c r="T164"/>
  <c r="R164"/>
  <c r="P164"/>
  <c r="BI145"/>
  <c r="BH145"/>
  <c r="BG145"/>
  <c r="BF145"/>
  <c r="T145"/>
  <c r="R145"/>
  <c r="P145"/>
  <c r="BI144"/>
  <c r="BH144"/>
  <c r="BG144"/>
  <c r="BF144"/>
  <c r="T144"/>
  <c r="R144"/>
  <c r="P144"/>
  <c r="BI142"/>
  <c r="BH142"/>
  <c r="BG142"/>
  <c r="BF142"/>
  <c r="T142"/>
  <c r="R142"/>
  <c r="P142"/>
  <c r="BI139"/>
  <c r="BH139"/>
  <c r="BG139"/>
  <c r="BF139"/>
  <c r="T139"/>
  <c r="R139"/>
  <c r="P139"/>
  <c r="BI134"/>
  <c r="BH134"/>
  <c r="BG134"/>
  <c r="BF134"/>
  <c r="T134"/>
  <c r="R134"/>
  <c r="P134"/>
  <c r="BI132"/>
  <c r="BH132"/>
  <c r="BG132"/>
  <c r="BF132"/>
  <c r="T132"/>
  <c r="R132"/>
  <c r="P132"/>
  <c r="BI130"/>
  <c r="BH130"/>
  <c r="BG130"/>
  <c r="BF130"/>
  <c r="T130"/>
  <c r="R130"/>
  <c r="P130"/>
  <c r="BI122"/>
  <c r="BH122"/>
  <c r="BG122"/>
  <c r="BF122"/>
  <c r="T122"/>
  <c r="R122"/>
  <c r="P122"/>
  <c r="BI120"/>
  <c r="BH120"/>
  <c r="BG120"/>
  <c r="BF120"/>
  <c r="T120"/>
  <c r="R120"/>
  <c r="P120"/>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3"/>
  <c r="BH103"/>
  <c r="BG103"/>
  <c r="BF103"/>
  <c r="T103"/>
  <c r="T102"/>
  <c r="R103"/>
  <c r="R102"/>
  <c r="P103"/>
  <c r="P102"/>
  <c r="BI101"/>
  <c r="BH101"/>
  <c r="BG101"/>
  <c r="BF101"/>
  <c r="T101"/>
  <c r="R101"/>
  <c r="P101"/>
  <c r="BI98"/>
  <c r="BH98"/>
  <c r="BG98"/>
  <c r="BF98"/>
  <c r="T98"/>
  <c r="R98"/>
  <c r="P98"/>
  <c r="BI96"/>
  <c r="BH96"/>
  <c r="BG96"/>
  <c r="BF96"/>
  <c r="T96"/>
  <c r="R96"/>
  <c r="P96"/>
  <c r="BI90"/>
  <c r="BH90"/>
  <c r="BG90"/>
  <c r="BF90"/>
  <c r="T90"/>
  <c r="R90"/>
  <c r="P90"/>
  <c r="F81"/>
  <c r="E79"/>
  <c r="F52"/>
  <c r="E50"/>
  <c r="J24"/>
  <c r="E24"/>
  <c r="J55"/>
  <c r="J23"/>
  <c r="J21"/>
  <c r="E21"/>
  <c r="J83"/>
  <c r="J20"/>
  <c r="J18"/>
  <c r="E18"/>
  <c r="F84"/>
  <c r="J17"/>
  <c r="J15"/>
  <c r="E15"/>
  <c r="F83"/>
  <c r="J14"/>
  <c r="J12"/>
  <c r="J52"/>
  <c r="E7"/>
  <c r="E77"/>
  <c i="3" r="J37"/>
  <c r="J36"/>
  <c i="1" r="AY56"/>
  <c i="3" r="J35"/>
  <c i="1" r="AX56"/>
  <c i="3" r="BI199"/>
  <c r="BH199"/>
  <c r="BG199"/>
  <c r="BF199"/>
  <c r="T199"/>
  <c r="R199"/>
  <c r="P199"/>
  <c r="BI197"/>
  <c r="BH197"/>
  <c r="BG197"/>
  <c r="BF197"/>
  <c r="T197"/>
  <c r="R197"/>
  <c r="P197"/>
  <c r="BI195"/>
  <c r="BH195"/>
  <c r="BG195"/>
  <c r="BF195"/>
  <c r="T195"/>
  <c r="R195"/>
  <c r="P195"/>
  <c r="BI193"/>
  <c r="BH193"/>
  <c r="BG193"/>
  <c r="BF193"/>
  <c r="T193"/>
  <c r="R193"/>
  <c r="P193"/>
  <c r="BI187"/>
  <c r="BH187"/>
  <c r="BG187"/>
  <c r="BF187"/>
  <c r="T187"/>
  <c r="R187"/>
  <c r="P187"/>
  <c r="BI181"/>
  <c r="BH181"/>
  <c r="BG181"/>
  <c r="BF181"/>
  <c r="T181"/>
  <c r="R181"/>
  <c r="P181"/>
  <c r="BI176"/>
  <c r="BH176"/>
  <c r="BG176"/>
  <c r="BF176"/>
  <c r="T176"/>
  <c r="R176"/>
  <c r="P176"/>
  <c r="BI175"/>
  <c r="BH175"/>
  <c r="BG175"/>
  <c r="BF175"/>
  <c r="T175"/>
  <c r="R175"/>
  <c r="P175"/>
  <c r="BI172"/>
  <c r="BH172"/>
  <c r="BG172"/>
  <c r="BF172"/>
  <c r="T172"/>
  <c r="R172"/>
  <c r="P172"/>
  <c r="BI171"/>
  <c r="BH171"/>
  <c r="BG171"/>
  <c r="BF171"/>
  <c r="T171"/>
  <c r="R171"/>
  <c r="P171"/>
  <c r="BI170"/>
  <c r="BH170"/>
  <c r="BG170"/>
  <c r="BF170"/>
  <c r="T170"/>
  <c r="R170"/>
  <c r="P170"/>
  <c r="BI167"/>
  <c r="BH167"/>
  <c r="BG167"/>
  <c r="BF167"/>
  <c r="T167"/>
  <c r="R167"/>
  <c r="P167"/>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4"/>
  <c r="BH114"/>
  <c r="BG114"/>
  <c r="BF114"/>
  <c r="T114"/>
  <c r="R114"/>
  <c r="P114"/>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F80"/>
  <c r="E78"/>
  <c r="F52"/>
  <c r="E50"/>
  <c r="J24"/>
  <c r="E24"/>
  <c r="J83"/>
  <c r="J23"/>
  <c r="J21"/>
  <c r="E21"/>
  <c r="J82"/>
  <c r="J20"/>
  <c r="J18"/>
  <c r="E18"/>
  <c r="F83"/>
  <c r="J17"/>
  <c r="J15"/>
  <c r="E15"/>
  <c r="F82"/>
  <c r="J14"/>
  <c r="J12"/>
  <c r="J80"/>
  <c r="E7"/>
  <c r="E76"/>
  <c i="2" r="J37"/>
  <c r="J36"/>
  <c i="1" r="AY55"/>
  <c i="2" r="J35"/>
  <c i="1" r="AX55"/>
  <c i="2" r="BI1573"/>
  <c r="BH1573"/>
  <c r="BG1573"/>
  <c r="BF1573"/>
  <c r="T1573"/>
  <c r="T1572"/>
  <c r="R1573"/>
  <c r="R1572"/>
  <c r="P1573"/>
  <c r="P1572"/>
  <c r="BI1569"/>
  <c r="BH1569"/>
  <c r="BG1569"/>
  <c r="BF1569"/>
  <c r="T1569"/>
  <c r="R1569"/>
  <c r="P1569"/>
  <c r="BI1566"/>
  <c r="BH1566"/>
  <c r="BG1566"/>
  <c r="BF1566"/>
  <c r="T1566"/>
  <c r="R1566"/>
  <c r="P1566"/>
  <c r="BI1563"/>
  <c r="BH1563"/>
  <c r="BG1563"/>
  <c r="BF1563"/>
  <c r="T1563"/>
  <c r="R1563"/>
  <c r="P1563"/>
  <c r="BI1560"/>
  <c r="BH1560"/>
  <c r="BG1560"/>
  <c r="BF1560"/>
  <c r="T1560"/>
  <c r="R1560"/>
  <c r="P1560"/>
  <c r="BI1558"/>
  <c r="BH1558"/>
  <c r="BG1558"/>
  <c r="BF1558"/>
  <c r="T1558"/>
  <c r="R1558"/>
  <c r="P1558"/>
  <c r="BI1556"/>
  <c r="BH1556"/>
  <c r="BG1556"/>
  <c r="BF1556"/>
  <c r="T1556"/>
  <c r="R1556"/>
  <c r="P1556"/>
  <c r="BI1554"/>
  <c r="BH1554"/>
  <c r="BG1554"/>
  <c r="BF1554"/>
  <c r="T1554"/>
  <c r="R1554"/>
  <c r="P1554"/>
  <c r="BI1551"/>
  <c r="BH1551"/>
  <c r="BG1551"/>
  <c r="BF1551"/>
  <c r="T1551"/>
  <c r="R1551"/>
  <c r="P1551"/>
  <c r="BI1548"/>
  <c r="BH1548"/>
  <c r="BG1548"/>
  <c r="BF1548"/>
  <c r="T1548"/>
  <c r="R1548"/>
  <c r="P1548"/>
  <c r="BI1491"/>
  <c r="BH1491"/>
  <c r="BG1491"/>
  <c r="BF1491"/>
  <c r="T1491"/>
  <c r="R1491"/>
  <c r="P1491"/>
  <c r="BI1488"/>
  <c r="BH1488"/>
  <c r="BG1488"/>
  <c r="BF1488"/>
  <c r="T1488"/>
  <c r="R1488"/>
  <c r="P1488"/>
  <c r="BI1486"/>
  <c r="BH1486"/>
  <c r="BG1486"/>
  <c r="BF1486"/>
  <c r="T1486"/>
  <c r="R1486"/>
  <c r="P1486"/>
  <c r="BI1484"/>
  <c r="BH1484"/>
  <c r="BG1484"/>
  <c r="BF1484"/>
  <c r="T1484"/>
  <c r="R1484"/>
  <c r="P1484"/>
  <c r="BI1482"/>
  <c r="BH1482"/>
  <c r="BG1482"/>
  <c r="BF1482"/>
  <c r="T1482"/>
  <c r="R1482"/>
  <c r="P1482"/>
  <c r="BI1472"/>
  <c r="BH1472"/>
  <c r="BG1472"/>
  <c r="BF1472"/>
  <c r="T1472"/>
  <c r="R1472"/>
  <c r="P1472"/>
  <c r="BI1470"/>
  <c r="BH1470"/>
  <c r="BG1470"/>
  <c r="BF1470"/>
  <c r="T1470"/>
  <c r="R1470"/>
  <c r="P1470"/>
  <c r="BI1460"/>
  <c r="BH1460"/>
  <c r="BG1460"/>
  <c r="BF1460"/>
  <c r="T1460"/>
  <c r="R1460"/>
  <c r="P1460"/>
  <c r="BI1457"/>
  <c r="BH1457"/>
  <c r="BG1457"/>
  <c r="BF1457"/>
  <c r="T1457"/>
  <c r="R1457"/>
  <c r="P1457"/>
  <c r="BI1455"/>
  <c r="BH1455"/>
  <c r="BG1455"/>
  <c r="BF1455"/>
  <c r="T1455"/>
  <c r="R1455"/>
  <c r="P1455"/>
  <c r="BI1450"/>
  <c r="BH1450"/>
  <c r="BG1450"/>
  <c r="BF1450"/>
  <c r="T1450"/>
  <c r="R1450"/>
  <c r="P1450"/>
  <c r="BI1443"/>
  <c r="BH1443"/>
  <c r="BG1443"/>
  <c r="BF1443"/>
  <c r="T1443"/>
  <c r="R1443"/>
  <c r="P1443"/>
  <c r="BI1441"/>
  <c r="BH1441"/>
  <c r="BG1441"/>
  <c r="BF1441"/>
  <c r="T1441"/>
  <c r="R1441"/>
  <c r="P1441"/>
  <c r="BI1439"/>
  <c r="BH1439"/>
  <c r="BG1439"/>
  <c r="BF1439"/>
  <c r="T1439"/>
  <c r="R1439"/>
  <c r="P1439"/>
  <c r="BI1438"/>
  <c r="BH1438"/>
  <c r="BG1438"/>
  <c r="BF1438"/>
  <c r="T1438"/>
  <c r="R1438"/>
  <c r="P1438"/>
  <c r="BI1433"/>
  <c r="BH1433"/>
  <c r="BG1433"/>
  <c r="BF1433"/>
  <c r="T1433"/>
  <c r="R1433"/>
  <c r="P1433"/>
  <c r="BI1431"/>
  <c r="BH1431"/>
  <c r="BG1431"/>
  <c r="BF1431"/>
  <c r="T1431"/>
  <c r="R1431"/>
  <c r="P1431"/>
  <c r="BI1423"/>
  <c r="BH1423"/>
  <c r="BG1423"/>
  <c r="BF1423"/>
  <c r="T1423"/>
  <c r="R1423"/>
  <c r="P1423"/>
  <c r="BI1421"/>
  <c r="BH1421"/>
  <c r="BG1421"/>
  <c r="BF1421"/>
  <c r="T1421"/>
  <c r="R1421"/>
  <c r="P1421"/>
  <c r="BI1419"/>
  <c r="BH1419"/>
  <c r="BG1419"/>
  <c r="BF1419"/>
  <c r="T1419"/>
  <c r="R1419"/>
  <c r="P1419"/>
  <c r="BI1411"/>
  <c r="BH1411"/>
  <c r="BG1411"/>
  <c r="BF1411"/>
  <c r="T1411"/>
  <c r="R1411"/>
  <c r="P1411"/>
  <c r="BI1408"/>
  <c r="BH1408"/>
  <c r="BG1408"/>
  <c r="BF1408"/>
  <c r="T1408"/>
  <c r="R1408"/>
  <c r="P1408"/>
  <c r="BI1406"/>
  <c r="BH1406"/>
  <c r="BG1406"/>
  <c r="BF1406"/>
  <c r="T1406"/>
  <c r="R1406"/>
  <c r="P1406"/>
  <c r="BI1403"/>
  <c r="BH1403"/>
  <c r="BG1403"/>
  <c r="BF1403"/>
  <c r="T1403"/>
  <c r="R1403"/>
  <c r="P1403"/>
  <c r="BI1400"/>
  <c r="BH1400"/>
  <c r="BG1400"/>
  <c r="BF1400"/>
  <c r="T1400"/>
  <c r="R1400"/>
  <c r="P1400"/>
  <c r="BI1397"/>
  <c r="BH1397"/>
  <c r="BG1397"/>
  <c r="BF1397"/>
  <c r="T1397"/>
  <c r="R1397"/>
  <c r="P1397"/>
  <c r="BI1378"/>
  <c r="BH1378"/>
  <c r="BG1378"/>
  <c r="BF1378"/>
  <c r="T1378"/>
  <c r="R1378"/>
  <c r="P1378"/>
  <c r="BI1375"/>
  <c r="BH1375"/>
  <c r="BG1375"/>
  <c r="BF1375"/>
  <c r="T1375"/>
  <c r="R1375"/>
  <c r="P1375"/>
  <c r="BI1351"/>
  <c r="BH1351"/>
  <c r="BG1351"/>
  <c r="BF1351"/>
  <c r="T1351"/>
  <c r="R1351"/>
  <c r="P1351"/>
  <c r="BI1344"/>
  <c r="BH1344"/>
  <c r="BG1344"/>
  <c r="BF1344"/>
  <c r="T1344"/>
  <c r="R1344"/>
  <c r="P1344"/>
  <c r="BI1316"/>
  <c r="BH1316"/>
  <c r="BG1316"/>
  <c r="BF1316"/>
  <c r="T1316"/>
  <c r="R1316"/>
  <c r="P1316"/>
  <c r="BI1303"/>
  <c r="BH1303"/>
  <c r="BG1303"/>
  <c r="BF1303"/>
  <c r="T1303"/>
  <c r="R1303"/>
  <c r="P1303"/>
  <c r="BI1276"/>
  <c r="BH1276"/>
  <c r="BG1276"/>
  <c r="BF1276"/>
  <c r="T1276"/>
  <c r="R1276"/>
  <c r="P1276"/>
  <c r="BI1274"/>
  <c r="BH1274"/>
  <c r="BG1274"/>
  <c r="BF1274"/>
  <c r="T1274"/>
  <c r="R1274"/>
  <c r="P1274"/>
  <c r="BI1271"/>
  <c r="BH1271"/>
  <c r="BG1271"/>
  <c r="BF1271"/>
  <c r="T1271"/>
  <c r="R1271"/>
  <c r="P1271"/>
  <c r="BI1255"/>
  <c r="BH1255"/>
  <c r="BG1255"/>
  <c r="BF1255"/>
  <c r="T1255"/>
  <c r="R1255"/>
  <c r="P1255"/>
  <c r="BI1253"/>
  <c r="BH1253"/>
  <c r="BG1253"/>
  <c r="BF1253"/>
  <c r="T1253"/>
  <c r="R1253"/>
  <c r="P1253"/>
  <c r="BI1250"/>
  <c r="BH1250"/>
  <c r="BG1250"/>
  <c r="BF1250"/>
  <c r="T1250"/>
  <c r="R1250"/>
  <c r="P1250"/>
  <c r="BI1248"/>
  <c r="BH1248"/>
  <c r="BG1248"/>
  <c r="BF1248"/>
  <c r="T1248"/>
  <c r="R1248"/>
  <c r="P1248"/>
  <c r="BI1245"/>
  <c r="BH1245"/>
  <c r="BG1245"/>
  <c r="BF1245"/>
  <c r="T1245"/>
  <c r="R1245"/>
  <c r="P1245"/>
  <c r="BI1217"/>
  <c r="BH1217"/>
  <c r="BG1217"/>
  <c r="BF1217"/>
  <c r="T1217"/>
  <c r="R1217"/>
  <c r="P1217"/>
  <c r="BI1214"/>
  <c r="BH1214"/>
  <c r="BG1214"/>
  <c r="BF1214"/>
  <c r="T1214"/>
  <c r="R1214"/>
  <c r="P1214"/>
  <c r="BI1211"/>
  <c r="BH1211"/>
  <c r="BG1211"/>
  <c r="BF1211"/>
  <c r="T1211"/>
  <c r="R1211"/>
  <c r="P1211"/>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4"/>
  <c r="BH1184"/>
  <c r="BG1184"/>
  <c r="BF1184"/>
  <c r="T1184"/>
  <c r="R1184"/>
  <c r="P1184"/>
  <c r="BI1183"/>
  <c r="BH1183"/>
  <c r="BG1183"/>
  <c r="BF1183"/>
  <c r="T1183"/>
  <c r="R1183"/>
  <c r="P1183"/>
  <c r="BI1180"/>
  <c r="BH1180"/>
  <c r="BG1180"/>
  <c r="BF1180"/>
  <c r="T1180"/>
  <c r="R1180"/>
  <c r="P1180"/>
  <c r="BI1178"/>
  <c r="BH1178"/>
  <c r="BG1178"/>
  <c r="BF1178"/>
  <c r="T1178"/>
  <c r="R1178"/>
  <c r="P1178"/>
  <c r="BI1176"/>
  <c r="BH1176"/>
  <c r="BG1176"/>
  <c r="BF1176"/>
  <c r="T1176"/>
  <c r="R1176"/>
  <c r="P1176"/>
  <c r="BI1174"/>
  <c r="BH1174"/>
  <c r="BG1174"/>
  <c r="BF1174"/>
  <c r="T1174"/>
  <c r="R1174"/>
  <c r="P1174"/>
  <c r="BI1173"/>
  <c r="BH1173"/>
  <c r="BG1173"/>
  <c r="BF1173"/>
  <c r="T1173"/>
  <c r="R1173"/>
  <c r="P1173"/>
  <c r="BI1170"/>
  <c r="BH1170"/>
  <c r="BG1170"/>
  <c r="BF1170"/>
  <c r="T1170"/>
  <c r="R1170"/>
  <c r="P1170"/>
  <c r="BI1164"/>
  <c r="BH1164"/>
  <c r="BG1164"/>
  <c r="BF1164"/>
  <c r="T1164"/>
  <c r="R1164"/>
  <c r="P1164"/>
  <c r="BI1159"/>
  <c r="BH1159"/>
  <c r="BG1159"/>
  <c r="BF1159"/>
  <c r="T1159"/>
  <c r="R1159"/>
  <c r="P1159"/>
  <c r="BI1153"/>
  <c r="BH1153"/>
  <c r="BG1153"/>
  <c r="BF1153"/>
  <c r="T1153"/>
  <c r="R1153"/>
  <c r="P1153"/>
  <c r="BI1150"/>
  <c r="BH1150"/>
  <c r="BG1150"/>
  <c r="BF1150"/>
  <c r="T1150"/>
  <c r="R1150"/>
  <c r="P1150"/>
  <c r="BI1144"/>
  <c r="BH1144"/>
  <c r="BG1144"/>
  <c r="BF1144"/>
  <c r="T1144"/>
  <c r="R1144"/>
  <c r="P1144"/>
  <c r="BI1141"/>
  <c r="BH1141"/>
  <c r="BG1141"/>
  <c r="BF1141"/>
  <c r="T1141"/>
  <c r="R1141"/>
  <c r="P1141"/>
  <c r="BI1137"/>
  <c r="BH1137"/>
  <c r="BG1137"/>
  <c r="BF1137"/>
  <c r="T1137"/>
  <c r="R1137"/>
  <c r="P1137"/>
  <c r="BI1132"/>
  <c r="BH1132"/>
  <c r="BG1132"/>
  <c r="BF1132"/>
  <c r="T1132"/>
  <c r="R1132"/>
  <c r="P1132"/>
  <c r="BI1130"/>
  <c r="BH1130"/>
  <c r="BG1130"/>
  <c r="BF1130"/>
  <c r="T1130"/>
  <c r="R1130"/>
  <c r="P1130"/>
  <c r="BI1128"/>
  <c r="BH1128"/>
  <c r="BG1128"/>
  <c r="BF1128"/>
  <c r="T1128"/>
  <c r="R1128"/>
  <c r="P1128"/>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2"/>
  <c r="BH1112"/>
  <c r="BG1112"/>
  <c r="BF1112"/>
  <c r="T1112"/>
  <c r="R1112"/>
  <c r="P1112"/>
  <c r="BI1110"/>
  <c r="BH1110"/>
  <c r="BG1110"/>
  <c r="BF1110"/>
  <c r="T1110"/>
  <c r="R1110"/>
  <c r="P1110"/>
  <c r="BI1107"/>
  <c r="BH1107"/>
  <c r="BG1107"/>
  <c r="BF1107"/>
  <c r="T1107"/>
  <c r="R1107"/>
  <c r="P1107"/>
  <c r="BI1106"/>
  <c r="BH1106"/>
  <c r="BG1106"/>
  <c r="BF1106"/>
  <c r="T1106"/>
  <c r="R1106"/>
  <c r="P1106"/>
  <c r="BI1103"/>
  <c r="BH1103"/>
  <c r="BG1103"/>
  <c r="BF1103"/>
  <c r="T1103"/>
  <c r="R1103"/>
  <c r="P1103"/>
  <c r="BI1095"/>
  <c r="BH1095"/>
  <c r="BG1095"/>
  <c r="BF1095"/>
  <c r="T1095"/>
  <c r="R1095"/>
  <c r="P1095"/>
  <c r="BI1093"/>
  <c r="BH1093"/>
  <c r="BG1093"/>
  <c r="BF1093"/>
  <c r="T1093"/>
  <c r="R1093"/>
  <c r="P1093"/>
  <c r="BI1082"/>
  <c r="BH1082"/>
  <c r="BG1082"/>
  <c r="BF1082"/>
  <c r="T1082"/>
  <c r="R1082"/>
  <c r="P1082"/>
  <c r="BI1081"/>
  <c r="BH1081"/>
  <c r="BG1081"/>
  <c r="BF1081"/>
  <c r="T1081"/>
  <c r="R1081"/>
  <c r="P1081"/>
  <c r="BI1078"/>
  <c r="BH1078"/>
  <c r="BG1078"/>
  <c r="BF1078"/>
  <c r="T1078"/>
  <c r="R1078"/>
  <c r="P1078"/>
  <c r="BI1076"/>
  <c r="BH1076"/>
  <c r="BG1076"/>
  <c r="BF1076"/>
  <c r="T1076"/>
  <c r="R1076"/>
  <c r="P1076"/>
  <c r="BI1073"/>
  <c r="BH1073"/>
  <c r="BG1073"/>
  <c r="BF1073"/>
  <c r="T1073"/>
  <c r="R1073"/>
  <c r="P1073"/>
  <c r="BI1071"/>
  <c r="BH1071"/>
  <c r="BG1071"/>
  <c r="BF1071"/>
  <c r="T1071"/>
  <c r="R1071"/>
  <c r="P1071"/>
  <c r="BI1068"/>
  <c r="BH1068"/>
  <c r="BG1068"/>
  <c r="BF1068"/>
  <c r="T1068"/>
  <c r="R1068"/>
  <c r="P1068"/>
  <c r="BI1066"/>
  <c r="BH1066"/>
  <c r="BG1066"/>
  <c r="BF1066"/>
  <c r="T1066"/>
  <c r="R1066"/>
  <c r="P1066"/>
  <c r="BI1064"/>
  <c r="BH1064"/>
  <c r="BG1064"/>
  <c r="BF1064"/>
  <c r="T1064"/>
  <c r="R1064"/>
  <c r="P1064"/>
  <c r="BI1061"/>
  <c r="BH1061"/>
  <c r="BG1061"/>
  <c r="BF1061"/>
  <c r="T1061"/>
  <c r="R1061"/>
  <c r="P1061"/>
  <c r="BI1059"/>
  <c r="BH1059"/>
  <c r="BG1059"/>
  <c r="BF1059"/>
  <c r="T1059"/>
  <c r="R1059"/>
  <c r="P1059"/>
  <c r="BI1057"/>
  <c r="BH1057"/>
  <c r="BG1057"/>
  <c r="BF1057"/>
  <c r="T1057"/>
  <c r="R1057"/>
  <c r="P1057"/>
  <c r="BI1054"/>
  <c r="BH1054"/>
  <c r="BG1054"/>
  <c r="BF1054"/>
  <c r="T1054"/>
  <c r="R1054"/>
  <c r="P1054"/>
  <c r="BI1052"/>
  <c r="BH1052"/>
  <c r="BG1052"/>
  <c r="BF1052"/>
  <c r="T1052"/>
  <c r="R1052"/>
  <c r="P1052"/>
  <c r="BI1050"/>
  <c r="BH1050"/>
  <c r="BG1050"/>
  <c r="BF1050"/>
  <c r="T1050"/>
  <c r="R1050"/>
  <c r="P1050"/>
  <c r="BI1044"/>
  <c r="BH1044"/>
  <c r="BG1044"/>
  <c r="BF1044"/>
  <c r="T1044"/>
  <c r="R1044"/>
  <c r="P1044"/>
  <c r="BI1042"/>
  <c r="BH1042"/>
  <c r="BG1042"/>
  <c r="BF1042"/>
  <c r="T1042"/>
  <c r="R1042"/>
  <c r="P1042"/>
  <c r="BI1040"/>
  <c r="BH1040"/>
  <c r="BG1040"/>
  <c r="BF1040"/>
  <c r="T1040"/>
  <c r="R1040"/>
  <c r="P1040"/>
  <c r="BI1038"/>
  <c r="BH1038"/>
  <c r="BG1038"/>
  <c r="BF1038"/>
  <c r="T1038"/>
  <c r="R1038"/>
  <c r="P1038"/>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2"/>
  <c r="BH1012"/>
  <c r="BG1012"/>
  <c r="BF1012"/>
  <c r="T1012"/>
  <c r="R1012"/>
  <c r="P1012"/>
  <c r="BI1009"/>
  <c r="BH1009"/>
  <c r="BG1009"/>
  <c r="BF1009"/>
  <c r="T1009"/>
  <c r="R1009"/>
  <c r="P1009"/>
  <c r="BI999"/>
  <c r="BH999"/>
  <c r="BG999"/>
  <c r="BF999"/>
  <c r="T999"/>
  <c r="R999"/>
  <c r="P999"/>
  <c r="BI990"/>
  <c r="BH990"/>
  <c r="BG990"/>
  <c r="BF990"/>
  <c r="T990"/>
  <c r="R990"/>
  <c r="P990"/>
  <c r="BI988"/>
  <c r="BH988"/>
  <c r="BG988"/>
  <c r="BF988"/>
  <c r="T988"/>
  <c r="R988"/>
  <c r="P988"/>
  <c r="BI983"/>
  <c r="BH983"/>
  <c r="BG983"/>
  <c r="BF983"/>
  <c r="T983"/>
  <c r="R983"/>
  <c r="P983"/>
  <c r="BI978"/>
  <c r="BH978"/>
  <c r="BG978"/>
  <c r="BF978"/>
  <c r="T978"/>
  <c r="R978"/>
  <c r="P978"/>
  <c r="BI975"/>
  <c r="BH975"/>
  <c r="BG975"/>
  <c r="BF975"/>
  <c r="T975"/>
  <c r="R975"/>
  <c r="P975"/>
  <c r="BI972"/>
  <c r="BH972"/>
  <c r="BG972"/>
  <c r="BF972"/>
  <c r="T972"/>
  <c r="R972"/>
  <c r="P972"/>
  <c r="BI965"/>
  <c r="BH965"/>
  <c r="BG965"/>
  <c r="BF965"/>
  <c r="T965"/>
  <c r="R965"/>
  <c r="P965"/>
  <c r="BI959"/>
  <c r="BH959"/>
  <c r="BG959"/>
  <c r="BF959"/>
  <c r="T959"/>
  <c r="R959"/>
  <c r="P959"/>
  <c r="BI956"/>
  <c r="BH956"/>
  <c r="BG956"/>
  <c r="BF956"/>
  <c r="T956"/>
  <c r="R956"/>
  <c r="P956"/>
  <c r="BI950"/>
  <c r="BH950"/>
  <c r="BG950"/>
  <c r="BF950"/>
  <c r="T950"/>
  <c r="R950"/>
  <c r="P950"/>
  <c r="BI946"/>
  <c r="BH946"/>
  <c r="BG946"/>
  <c r="BF946"/>
  <c r="T946"/>
  <c r="R946"/>
  <c r="P946"/>
  <c r="BI943"/>
  <c r="BH943"/>
  <c r="BG943"/>
  <c r="BF943"/>
  <c r="T943"/>
  <c r="R943"/>
  <c r="P943"/>
  <c r="BI937"/>
  <c r="BH937"/>
  <c r="BG937"/>
  <c r="BF937"/>
  <c r="T937"/>
  <c r="R937"/>
  <c r="P937"/>
  <c r="BI931"/>
  <c r="BH931"/>
  <c r="BG931"/>
  <c r="BF931"/>
  <c r="T931"/>
  <c r="R931"/>
  <c r="P931"/>
  <c r="BI929"/>
  <c r="BH929"/>
  <c r="BG929"/>
  <c r="BF929"/>
  <c r="T929"/>
  <c r="R929"/>
  <c r="P929"/>
  <c r="BI926"/>
  <c r="BH926"/>
  <c r="BG926"/>
  <c r="BF926"/>
  <c r="T926"/>
  <c r="R926"/>
  <c r="P926"/>
  <c r="BI924"/>
  <c r="BH924"/>
  <c r="BG924"/>
  <c r="BF924"/>
  <c r="T924"/>
  <c r="R924"/>
  <c r="P924"/>
  <c r="BI921"/>
  <c r="BH921"/>
  <c r="BG921"/>
  <c r="BF921"/>
  <c r="T921"/>
  <c r="R921"/>
  <c r="P921"/>
  <c r="BI918"/>
  <c r="BH918"/>
  <c r="BG918"/>
  <c r="BF918"/>
  <c r="T918"/>
  <c r="R918"/>
  <c r="P918"/>
  <c r="BI916"/>
  <c r="BH916"/>
  <c r="BG916"/>
  <c r="BF916"/>
  <c r="T916"/>
  <c r="R916"/>
  <c r="P916"/>
  <c r="BI913"/>
  <c r="BH913"/>
  <c r="BG913"/>
  <c r="BF913"/>
  <c r="T913"/>
  <c r="R913"/>
  <c r="P913"/>
  <c r="BI910"/>
  <c r="BH910"/>
  <c r="BG910"/>
  <c r="BF910"/>
  <c r="T910"/>
  <c r="R910"/>
  <c r="P910"/>
  <c r="BI905"/>
  <c r="BH905"/>
  <c r="BG905"/>
  <c r="BF905"/>
  <c r="T905"/>
  <c r="R905"/>
  <c r="P905"/>
  <c r="BI902"/>
  <c r="BH902"/>
  <c r="BG902"/>
  <c r="BF902"/>
  <c r="T902"/>
  <c r="R902"/>
  <c r="P902"/>
  <c r="BI896"/>
  <c r="BH896"/>
  <c r="BG896"/>
  <c r="BF896"/>
  <c r="T896"/>
  <c r="R896"/>
  <c r="P896"/>
  <c r="BI894"/>
  <c r="BH894"/>
  <c r="BG894"/>
  <c r="BF894"/>
  <c r="T894"/>
  <c r="R894"/>
  <c r="P894"/>
  <c r="BI889"/>
  <c r="BH889"/>
  <c r="BG889"/>
  <c r="BF889"/>
  <c r="T889"/>
  <c r="R889"/>
  <c r="P889"/>
  <c r="BI886"/>
  <c r="BH886"/>
  <c r="BG886"/>
  <c r="BF886"/>
  <c r="T886"/>
  <c r="R886"/>
  <c r="P886"/>
  <c r="BI876"/>
  <c r="BH876"/>
  <c r="BG876"/>
  <c r="BF876"/>
  <c r="T876"/>
  <c r="R876"/>
  <c r="P876"/>
  <c r="BI856"/>
  <c r="BH856"/>
  <c r="BG856"/>
  <c r="BF856"/>
  <c r="T856"/>
  <c r="R856"/>
  <c r="P856"/>
  <c r="BI853"/>
  <c r="BH853"/>
  <c r="BG853"/>
  <c r="BF853"/>
  <c r="T853"/>
  <c r="R853"/>
  <c r="P853"/>
  <c r="BI850"/>
  <c r="BH850"/>
  <c r="BG850"/>
  <c r="BF850"/>
  <c r="T850"/>
  <c r="R850"/>
  <c r="P850"/>
  <c r="BI828"/>
  <c r="BH828"/>
  <c r="BG828"/>
  <c r="BF828"/>
  <c r="T828"/>
  <c r="R828"/>
  <c r="P828"/>
  <c r="BI825"/>
  <c r="BH825"/>
  <c r="BG825"/>
  <c r="BF825"/>
  <c r="T825"/>
  <c r="R825"/>
  <c r="P825"/>
  <c r="BI823"/>
  <c r="BH823"/>
  <c r="BG823"/>
  <c r="BF823"/>
  <c r="T823"/>
  <c r="R823"/>
  <c r="P823"/>
  <c r="BI821"/>
  <c r="BH821"/>
  <c r="BG821"/>
  <c r="BF821"/>
  <c r="T821"/>
  <c r="R821"/>
  <c r="P821"/>
  <c r="BI816"/>
  <c r="BH816"/>
  <c r="BG816"/>
  <c r="BF816"/>
  <c r="T816"/>
  <c r="R816"/>
  <c r="P816"/>
  <c r="BI814"/>
  <c r="BH814"/>
  <c r="BG814"/>
  <c r="BF814"/>
  <c r="T814"/>
  <c r="R814"/>
  <c r="P814"/>
  <c r="BI811"/>
  <c r="BH811"/>
  <c r="BG811"/>
  <c r="BF811"/>
  <c r="T811"/>
  <c r="R811"/>
  <c r="P811"/>
  <c r="BI809"/>
  <c r="BH809"/>
  <c r="BG809"/>
  <c r="BF809"/>
  <c r="T809"/>
  <c r="R809"/>
  <c r="P809"/>
  <c r="BI806"/>
  <c r="BH806"/>
  <c r="BG806"/>
  <c r="BF806"/>
  <c r="T806"/>
  <c r="R806"/>
  <c r="P806"/>
  <c r="BI804"/>
  <c r="BH804"/>
  <c r="BG804"/>
  <c r="BF804"/>
  <c r="T804"/>
  <c r="R804"/>
  <c r="P804"/>
  <c r="BI801"/>
  <c r="BH801"/>
  <c r="BG801"/>
  <c r="BF801"/>
  <c r="T801"/>
  <c r="R801"/>
  <c r="P801"/>
  <c r="BI799"/>
  <c r="BH799"/>
  <c r="BG799"/>
  <c r="BF799"/>
  <c r="T799"/>
  <c r="R799"/>
  <c r="P799"/>
  <c r="BI797"/>
  <c r="BH797"/>
  <c r="BG797"/>
  <c r="BF797"/>
  <c r="T797"/>
  <c r="R797"/>
  <c r="P797"/>
  <c r="BI795"/>
  <c r="BH795"/>
  <c r="BG795"/>
  <c r="BF795"/>
  <c r="T795"/>
  <c r="R795"/>
  <c r="P795"/>
  <c r="BI792"/>
  <c r="BH792"/>
  <c r="BG792"/>
  <c r="BF792"/>
  <c r="T792"/>
  <c r="R792"/>
  <c r="P792"/>
  <c r="BI789"/>
  <c r="BH789"/>
  <c r="BG789"/>
  <c r="BF789"/>
  <c r="T789"/>
  <c r="R789"/>
  <c r="P789"/>
  <c r="BI786"/>
  <c r="BH786"/>
  <c r="BG786"/>
  <c r="BF786"/>
  <c r="T786"/>
  <c r="R786"/>
  <c r="P786"/>
  <c r="BI783"/>
  <c r="BH783"/>
  <c r="BG783"/>
  <c r="BF783"/>
  <c r="T783"/>
  <c r="R783"/>
  <c r="P783"/>
  <c r="BI782"/>
  <c r="BH782"/>
  <c r="BG782"/>
  <c r="BF782"/>
  <c r="T782"/>
  <c r="R782"/>
  <c r="P782"/>
  <c r="BI781"/>
  <c r="BH781"/>
  <c r="BG781"/>
  <c r="BF781"/>
  <c r="T781"/>
  <c r="R781"/>
  <c r="P781"/>
  <c r="BI778"/>
  <c r="BH778"/>
  <c r="BG778"/>
  <c r="BF778"/>
  <c r="T778"/>
  <c r="R778"/>
  <c r="P778"/>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2"/>
  <c r="BH762"/>
  <c r="BG762"/>
  <c r="BF762"/>
  <c r="T762"/>
  <c r="R762"/>
  <c r="P762"/>
  <c r="BI760"/>
  <c r="BH760"/>
  <c r="BG760"/>
  <c r="BF760"/>
  <c r="T760"/>
  <c r="R760"/>
  <c r="P760"/>
  <c r="BI755"/>
  <c r="BH755"/>
  <c r="BG755"/>
  <c r="BF755"/>
  <c r="T755"/>
  <c r="R755"/>
  <c r="P755"/>
  <c r="BI753"/>
  <c r="BH753"/>
  <c r="BG753"/>
  <c r="BF753"/>
  <c r="T753"/>
  <c r="R753"/>
  <c r="P753"/>
  <c r="BI748"/>
  <c r="BH748"/>
  <c r="BG748"/>
  <c r="BF748"/>
  <c r="T748"/>
  <c r="R748"/>
  <c r="P748"/>
  <c r="BI746"/>
  <c r="BH746"/>
  <c r="BG746"/>
  <c r="BF746"/>
  <c r="T746"/>
  <c r="R746"/>
  <c r="P746"/>
  <c r="BI743"/>
  <c r="BH743"/>
  <c r="BG743"/>
  <c r="BF743"/>
  <c r="T743"/>
  <c r="R743"/>
  <c r="P743"/>
  <c r="BI739"/>
  <c r="BH739"/>
  <c r="BG739"/>
  <c r="BF739"/>
  <c r="T739"/>
  <c r="T738"/>
  <c r="R739"/>
  <c r="R738"/>
  <c r="P739"/>
  <c r="P738"/>
  <c r="BI735"/>
  <c r="BH735"/>
  <c r="BG735"/>
  <c r="BF735"/>
  <c r="T735"/>
  <c r="R735"/>
  <c r="P735"/>
  <c r="BI732"/>
  <c r="BH732"/>
  <c r="BG732"/>
  <c r="BF732"/>
  <c r="T732"/>
  <c r="R732"/>
  <c r="P732"/>
  <c r="BI727"/>
  <c r="BH727"/>
  <c r="BG727"/>
  <c r="BF727"/>
  <c r="T727"/>
  <c r="R727"/>
  <c r="P727"/>
  <c r="BI725"/>
  <c r="BH725"/>
  <c r="BG725"/>
  <c r="BF725"/>
  <c r="T725"/>
  <c r="R725"/>
  <c r="P725"/>
  <c r="BI722"/>
  <c r="BH722"/>
  <c r="BG722"/>
  <c r="BF722"/>
  <c r="T722"/>
  <c r="R722"/>
  <c r="P722"/>
  <c r="BI721"/>
  <c r="BH721"/>
  <c r="BG721"/>
  <c r="BF721"/>
  <c r="T721"/>
  <c r="R721"/>
  <c r="P721"/>
  <c r="BI720"/>
  <c r="BH720"/>
  <c r="BG720"/>
  <c r="BF720"/>
  <c r="T720"/>
  <c r="R720"/>
  <c r="P720"/>
  <c r="BI719"/>
  <c r="BH719"/>
  <c r="BG719"/>
  <c r="BF719"/>
  <c r="T719"/>
  <c r="R719"/>
  <c r="P719"/>
  <c r="BI716"/>
  <c r="BH716"/>
  <c r="BG716"/>
  <c r="BF716"/>
  <c r="T716"/>
  <c r="R716"/>
  <c r="P716"/>
  <c r="BI715"/>
  <c r="BH715"/>
  <c r="BG715"/>
  <c r="BF715"/>
  <c r="T715"/>
  <c r="R715"/>
  <c r="P715"/>
  <c r="BI714"/>
  <c r="BH714"/>
  <c r="BG714"/>
  <c r="BF714"/>
  <c r="T714"/>
  <c r="R714"/>
  <c r="P714"/>
  <c r="BI713"/>
  <c r="BH713"/>
  <c r="BG713"/>
  <c r="BF713"/>
  <c r="T713"/>
  <c r="R713"/>
  <c r="P713"/>
  <c r="BI710"/>
  <c r="BH710"/>
  <c r="BG710"/>
  <c r="BF710"/>
  <c r="T710"/>
  <c r="R710"/>
  <c r="P710"/>
  <c r="BI709"/>
  <c r="BH709"/>
  <c r="BG709"/>
  <c r="BF709"/>
  <c r="T709"/>
  <c r="R709"/>
  <c r="P709"/>
  <c r="BI708"/>
  <c r="BH708"/>
  <c r="BG708"/>
  <c r="BF708"/>
  <c r="T708"/>
  <c r="R708"/>
  <c r="P708"/>
  <c r="BI705"/>
  <c r="BH705"/>
  <c r="BG705"/>
  <c r="BF705"/>
  <c r="T705"/>
  <c r="R705"/>
  <c r="P705"/>
  <c r="BI703"/>
  <c r="BH703"/>
  <c r="BG703"/>
  <c r="BF703"/>
  <c r="T703"/>
  <c r="R703"/>
  <c r="P703"/>
  <c r="BI700"/>
  <c r="BH700"/>
  <c r="BG700"/>
  <c r="BF700"/>
  <c r="T700"/>
  <c r="R700"/>
  <c r="P700"/>
  <c r="BI697"/>
  <c r="BH697"/>
  <c r="BG697"/>
  <c r="BF697"/>
  <c r="T697"/>
  <c r="R697"/>
  <c r="P697"/>
  <c r="BI695"/>
  <c r="BH695"/>
  <c r="BG695"/>
  <c r="BF695"/>
  <c r="T695"/>
  <c r="R695"/>
  <c r="P695"/>
  <c r="BI692"/>
  <c r="BH692"/>
  <c r="BG692"/>
  <c r="BF692"/>
  <c r="T692"/>
  <c r="R692"/>
  <c r="P692"/>
  <c r="BI689"/>
  <c r="BH689"/>
  <c r="BG689"/>
  <c r="BF689"/>
  <c r="T689"/>
  <c r="R689"/>
  <c r="P689"/>
  <c r="BI679"/>
  <c r="BH679"/>
  <c r="BG679"/>
  <c r="BF679"/>
  <c r="T679"/>
  <c r="R679"/>
  <c r="P679"/>
  <c r="BI678"/>
  <c r="BH678"/>
  <c r="BG678"/>
  <c r="BF678"/>
  <c r="T678"/>
  <c r="R678"/>
  <c r="P678"/>
  <c r="BI630"/>
  <c r="BH630"/>
  <c r="BG630"/>
  <c r="BF630"/>
  <c r="T630"/>
  <c r="R630"/>
  <c r="P630"/>
  <c r="BI627"/>
  <c r="BH627"/>
  <c r="BG627"/>
  <c r="BF627"/>
  <c r="T627"/>
  <c r="R627"/>
  <c r="P627"/>
  <c r="BI624"/>
  <c r="BH624"/>
  <c r="BG624"/>
  <c r="BF624"/>
  <c r="T624"/>
  <c r="R624"/>
  <c r="P624"/>
  <c r="BI622"/>
  <c r="BH622"/>
  <c r="BG622"/>
  <c r="BF622"/>
  <c r="T622"/>
  <c r="R622"/>
  <c r="P622"/>
  <c r="BI616"/>
  <c r="BH616"/>
  <c r="BG616"/>
  <c r="BF616"/>
  <c r="T616"/>
  <c r="R616"/>
  <c r="P616"/>
  <c r="BI608"/>
  <c r="BH608"/>
  <c r="BG608"/>
  <c r="BF608"/>
  <c r="T608"/>
  <c r="R608"/>
  <c r="P608"/>
  <c r="BI599"/>
  <c r="BH599"/>
  <c r="BG599"/>
  <c r="BF599"/>
  <c r="T599"/>
  <c r="R599"/>
  <c r="P599"/>
  <c r="BI579"/>
  <c r="BH579"/>
  <c r="BG579"/>
  <c r="BF579"/>
  <c r="T579"/>
  <c r="R579"/>
  <c r="P579"/>
  <c r="BI557"/>
  <c r="BH557"/>
  <c r="BG557"/>
  <c r="BF557"/>
  <c r="T557"/>
  <c r="R557"/>
  <c r="P557"/>
  <c r="BI555"/>
  <c r="BH555"/>
  <c r="BG555"/>
  <c r="BF555"/>
  <c r="T555"/>
  <c r="R555"/>
  <c r="P555"/>
  <c r="BI550"/>
  <c r="BH550"/>
  <c r="BG550"/>
  <c r="BF550"/>
  <c r="T550"/>
  <c r="R550"/>
  <c r="P550"/>
  <c r="BI547"/>
  <c r="BH547"/>
  <c r="BG547"/>
  <c r="BF547"/>
  <c r="T547"/>
  <c r="R547"/>
  <c r="P547"/>
  <c r="BI545"/>
  <c r="BH545"/>
  <c r="BG545"/>
  <c r="BF545"/>
  <c r="T545"/>
  <c r="R545"/>
  <c r="P545"/>
  <c r="BI540"/>
  <c r="BH540"/>
  <c r="BG540"/>
  <c r="BF540"/>
  <c r="T540"/>
  <c r="R540"/>
  <c r="P540"/>
  <c r="BI538"/>
  <c r="BH538"/>
  <c r="BG538"/>
  <c r="BF538"/>
  <c r="T538"/>
  <c r="R538"/>
  <c r="P538"/>
  <c r="BI535"/>
  <c r="BH535"/>
  <c r="BG535"/>
  <c r="BF535"/>
  <c r="T535"/>
  <c r="R535"/>
  <c r="P535"/>
  <c r="BI533"/>
  <c r="BH533"/>
  <c r="BG533"/>
  <c r="BF533"/>
  <c r="T533"/>
  <c r="R533"/>
  <c r="P533"/>
  <c r="BI527"/>
  <c r="BH527"/>
  <c r="BG527"/>
  <c r="BF527"/>
  <c r="T527"/>
  <c r="R527"/>
  <c r="P527"/>
  <c r="BI525"/>
  <c r="BH525"/>
  <c r="BG525"/>
  <c r="BF525"/>
  <c r="T525"/>
  <c r="R525"/>
  <c r="P525"/>
  <c r="BI516"/>
  <c r="BH516"/>
  <c r="BG516"/>
  <c r="BF516"/>
  <c r="T516"/>
  <c r="R516"/>
  <c r="P516"/>
  <c r="BI514"/>
  <c r="BH514"/>
  <c r="BG514"/>
  <c r="BF514"/>
  <c r="T514"/>
  <c r="R514"/>
  <c r="P514"/>
  <c r="BI462"/>
  <c r="BH462"/>
  <c r="BG462"/>
  <c r="BF462"/>
  <c r="T462"/>
  <c r="R462"/>
  <c r="P462"/>
  <c r="BI460"/>
  <c r="BH460"/>
  <c r="BG460"/>
  <c r="BF460"/>
  <c r="T460"/>
  <c r="R460"/>
  <c r="P460"/>
  <c r="BI456"/>
  <c r="BH456"/>
  <c r="BG456"/>
  <c r="BF456"/>
  <c r="T456"/>
  <c r="R456"/>
  <c r="P456"/>
  <c r="BI454"/>
  <c r="BH454"/>
  <c r="BG454"/>
  <c r="BF454"/>
  <c r="T454"/>
  <c r="R454"/>
  <c r="P454"/>
  <c r="BI451"/>
  <c r="BH451"/>
  <c r="BG451"/>
  <c r="BF451"/>
  <c r="T451"/>
  <c r="R451"/>
  <c r="P451"/>
  <c r="BI450"/>
  <c r="BH450"/>
  <c r="BG450"/>
  <c r="BF450"/>
  <c r="T450"/>
  <c r="R450"/>
  <c r="P450"/>
  <c r="BI448"/>
  <c r="BH448"/>
  <c r="BG448"/>
  <c r="BF448"/>
  <c r="T448"/>
  <c r="R448"/>
  <c r="P448"/>
  <c r="BI439"/>
  <c r="BH439"/>
  <c r="BG439"/>
  <c r="BF439"/>
  <c r="T439"/>
  <c r="R439"/>
  <c r="P439"/>
  <c r="BI437"/>
  <c r="BH437"/>
  <c r="BG437"/>
  <c r="BF437"/>
  <c r="T437"/>
  <c r="R437"/>
  <c r="P437"/>
  <c r="BI434"/>
  <c r="BH434"/>
  <c r="BG434"/>
  <c r="BF434"/>
  <c r="T434"/>
  <c r="R434"/>
  <c r="P434"/>
  <c r="BI429"/>
  <c r="BH429"/>
  <c r="BG429"/>
  <c r="BF429"/>
  <c r="T429"/>
  <c r="R429"/>
  <c r="P429"/>
  <c r="BI391"/>
  <c r="BH391"/>
  <c r="BG391"/>
  <c r="BF391"/>
  <c r="T391"/>
  <c r="R391"/>
  <c r="P391"/>
  <c r="BI389"/>
  <c r="BH389"/>
  <c r="BG389"/>
  <c r="BF389"/>
  <c r="T389"/>
  <c r="R389"/>
  <c r="P389"/>
  <c r="BI376"/>
  <c r="BH376"/>
  <c r="BG376"/>
  <c r="BF376"/>
  <c r="T376"/>
  <c r="R376"/>
  <c r="P376"/>
  <c r="BI374"/>
  <c r="BH374"/>
  <c r="BG374"/>
  <c r="BF374"/>
  <c r="T374"/>
  <c r="R374"/>
  <c r="P374"/>
  <c r="BI361"/>
  <c r="BH361"/>
  <c r="BG361"/>
  <c r="BF361"/>
  <c r="T361"/>
  <c r="R361"/>
  <c r="P36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0"/>
  <c r="BH330"/>
  <c r="BG330"/>
  <c r="BF330"/>
  <c r="T330"/>
  <c r="R330"/>
  <c r="P330"/>
  <c r="BI328"/>
  <c r="BH328"/>
  <c r="BG328"/>
  <c r="BF328"/>
  <c r="T328"/>
  <c r="R328"/>
  <c r="P328"/>
  <c r="BI326"/>
  <c r="BH326"/>
  <c r="BG326"/>
  <c r="BF326"/>
  <c r="T326"/>
  <c r="R326"/>
  <c r="P326"/>
  <c r="BI320"/>
  <c r="BH320"/>
  <c r="BG320"/>
  <c r="BF320"/>
  <c r="T320"/>
  <c r="R320"/>
  <c r="P320"/>
  <c r="BI315"/>
  <c r="BH315"/>
  <c r="BG315"/>
  <c r="BF315"/>
  <c r="T315"/>
  <c r="R315"/>
  <c r="P315"/>
  <c r="BI312"/>
  <c r="BH312"/>
  <c r="BG312"/>
  <c r="BF312"/>
  <c r="T312"/>
  <c r="R312"/>
  <c r="P312"/>
  <c r="BI310"/>
  <c r="BH310"/>
  <c r="BG310"/>
  <c r="BF310"/>
  <c r="T310"/>
  <c r="R310"/>
  <c r="P310"/>
  <c r="BI307"/>
  <c r="BH307"/>
  <c r="BG307"/>
  <c r="BF307"/>
  <c r="T307"/>
  <c r="R307"/>
  <c r="P307"/>
  <c r="BI305"/>
  <c r="BH305"/>
  <c r="BG305"/>
  <c r="BF305"/>
  <c r="T305"/>
  <c r="R305"/>
  <c r="P305"/>
  <c r="BI300"/>
  <c r="BH300"/>
  <c r="BG300"/>
  <c r="BF300"/>
  <c r="T300"/>
  <c r="R300"/>
  <c r="P300"/>
  <c r="BI293"/>
  <c r="BH293"/>
  <c r="BG293"/>
  <c r="BF293"/>
  <c r="T293"/>
  <c r="R293"/>
  <c r="P293"/>
  <c r="BI286"/>
  <c r="BH286"/>
  <c r="BG286"/>
  <c r="BF286"/>
  <c r="T286"/>
  <c r="R286"/>
  <c r="P286"/>
  <c r="BI279"/>
  <c r="BH279"/>
  <c r="BG279"/>
  <c r="BF279"/>
  <c r="T279"/>
  <c r="R279"/>
  <c r="P279"/>
  <c r="BI270"/>
  <c r="BH270"/>
  <c r="BG270"/>
  <c r="BF270"/>
  <c r="T270"/>
  <c r="R270"/>
  <c r="P270"/>
  <c r="BI264"/>
  <c r="BH264"/>
  <c r="BG264"/>
  <c r="BF264"/>
  <c r="T264"/>
  <c r="R264"/>
  <c r="P264"/>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3"/>
  <c r="BH193"/>
  <c r="BG193"/>
  <c r="BF193"/>
  <c r="T193"/>
  <c r="R193"/>
  <c r="P193"/>
  <c r="BI187"/>
  <c r="BH187"/>
  <c r="BG187"/>
  <c r="BF187"/>
  <c r="T187"/>
  <c r="R187"/>
  <c r="P187"/>
  <c r="BI184"/>
  <c r="BH184"/>
  <c r="BG184"/>
  <c r="BF184"/>
  <c r="T184"/>
  <c r="R184"/>
  <c r="P184"/>
  <c r="BI179"/>
  <c r="BH179"/>
  <c r="BG179"/>
  <c r="BF179"/>
  <c r="T179"/>
  <c r="R179"/>
  <c r="P179"/>
  <c r="BI170"/>
  <c r="BH170"/>
  <c r="BG170"/>
  <c r="BF170"/>
  <c r="T170"/>
  <c r="R170"/>
  <c r="P170"/>
  <c r="BI168"/>
  <c r="BH168"/>
  <c r="BG168"/>
  <c r="BF168"/>
  <c r="T168"/>
  <c r="R168"/>
  <c r="P168"/>
  <c r="BI163"/>
  <c r="BH163"/>
  <c r="BG163"/>
  <c r="BF163"/>
  <c r="T163"/>
  <c r="R163"/>
  <c r="P163"/>
  <c r="BI158"/>
  <c r="BH158"/>
  <c r="BG158"/>
  <c r="BF158"/>
  <c r="T158"/>
  <c r="R158"/>
  <c r="P158"/>
  <c r="BI143"/>
  <c r="BH143"/>
  <c r="BG143"/>
  <c r="BF143"/>
  <c r="T143"/>
  <c r="R143"/>
  <c r="P143"/>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8"/>
  <c r="BH108"/>
  <c r="BG108"/>
  <c r="BF108"/>
  <c r="T108"/>
  <c r="R108"/>
  <c r="P108"/>
  <c r="BI105"/>
  <c r="BH105"/>
  <c r="BG105"/>
  <c r="BF105"/>
  <c r="T105"/>
  <c r="R105"/>
  <c r="P105"/>
  <c r="F96"/>
  <c r="E94"/>
  <c r="F52"/>
  <c r="E50"/>
  <c r="J24"/>
  <c r="E24"/>
  <c r="J99"/>
  <c r="J23"/>
  <c r="J21"/>
  <c r="E21"/>
  <c r="J98"/>
  <c r="J20"/>
  <c r="J18"/>
  <c r="E18"/>
  <c r="F99"/>
  <c r="J17"/>
  <c r="J15"/>
  <c r="E15"/>
  <c r="F54"/>
  <c r="J14"/>
  <c r="J12"/>
  <c r="J96"/>
  <c r="E7"/>
  <c r="E92"/>
  <c i="1" r="L50"/>
  <c r="AM50"/>
  <c r="AM49"/>
  <c r="L49"/>
  <c r="AM47"/>
  <c r="L47"/>
  <c r="L45"/>
  <c r="L44"/>
  <c i="2" r="J1441"/>
  <c r="J1214"/>
  <c r="BK1119"/>
  <c r="BK1054"/>
  <c r="BK990"/>
  <c r="J918"/>
  <c r="J811"/>
  <c r="J622"/>
  <c r="J346"/>
  <c r="BK245"/>
  <c r="J124"/>
  <c r="BK1351"/>
  <c r="BK1211"/>
  <c r="J1150"/>
  <c r="J1093"/>
  <c r="J956"/>
  <c r="BK828"/>
  <c r="BK773"/>
  <c r="J732"/>
  <c r="J708"/>
  <c r="BK527"/>
  <c r="J342"/>
  <c r="J207"/>
  <c r="BK118"/>
  <c r="J1351"/>
  <c r="J1180"/>
  <c r="J1115"/>
  <c r="J1042"/>
  <c r="BK924"/>
  <c r="J850"/>
  <c r="J783"/>
  <c r="J739"/>
  <c r="J692"/>
  <c r="J535"/>
  <c r="BK374"/>
  <c r="BK286"/>
  <c r="BK179"/>
  <c r="J105"/>
  <c r="BK1551"/>
  <c r="BK1482"/>
  <c r="BK1433"/>
  <c r="BK1253"/>
  <c r="J1184"/>
  <c r="BK1115"/>
  <c r="BK1061"/>
  <c r="J983"/>
  <c r="J799"/>
  <c r="J721"/>
  <c r="J286"/>
  <c r="BK193"/>
  <c r="BK133"/>
  <c i="3" r="BK163"/>
  <c r="J130"/>
  <c r="BK108"/>
  <c r="BK195"/>
  <c r="J163"/>
  <c r="J125"/>
  <c r="J98"/>
  <c r="J175"/>
  <c r="BK125"/>
  <c r="BK141"/>
  <c i="4" r="BK132"/>
  <c r="BK117"/>
  <c r="BK96"/>
  <c i="5" r="BK259"/>
  <c r="BK231"/>
  <c r="BK184"/>
  <c r="J142"/>
  <c r="J120"/>
  <c r="J240"/>
  <c r="J207"/>
  <c r="BK182"/>
  <c r="J138"/>
  <c r="BK101"/>
  <c r="J235"/>
  <c r="BK208"/>
  <c r="J182"/>
  <c r="J156"/>
  <c r="J128"/>
  <c r="BK97"/>
  <c r="BK233"/>
  <c r="BK204"/>
  <c r="J164"/>
  <c r="BK134"/>
  <c r="BK99"/>
  <c i="6" r="BK199"/>
  <c r="BK116"/>
  <c r="J231"/>
  <c r="BK213"/>
  <c r="BK173"/>
  <c r="J128"/>
  <c r="J203"/>
  <c r="J180"/>
  <c r="BK146"/>
  <c r="BK112"/>
  <c r="J212"/>
  <c r="J189"/>
  <c r="J157"/>
  <c r="BK103"/>
  <c i="7" r="BK250"/>
  <c r="J221"/>
  <c r="BK173"/>
  <c r="J148"/>
  <c r="J127"/>
  <c r="BK254"/>
  <c r="BK202"/>
  <c r="BK177"/>
  <c r="J122"/>
  <c r="J243"/>
  <c r="BK209"/>
  <c r="J190"/>
  <c r="J164"/>
  <c r="BK130"/>
  <c r="BK106"/>
  <c r="BK241"/>
  <c r="J203"/>
  <c r="BK165"/>
  <c r="J115"/>
  <c i="8" r="J203"/>
  <c r="BK135"/>
  <c r="BK176"/>
  <c r="J218"/>
  <c r="BK209"/>
  <c r="J160"/>
  <c r="BK98"/>
  <c i="9" r="BK96"/>
  <c r="J145"/>
  <c r="BK204"/>
  <c r="BK120"/>
  <c i="10" r="BK90"/>
  <c r="J92"/>
  <c i="11" r="J138"/>
  <c r="BK94"/>
  <c r="BK125"/>
  <c r="J100"/>
  <c r="BK174"/>
  <c r="BK155"/>
  <c r="J136"/>
  <c r="BK112"/>
  <c r="J173"/>
  <c r="BK149"/>
  <c r="J137"/>
  <c r="BK115"/>
  <c i="12" r="BK135"/>
  <c r="BK94"/>
  <c r="BK110"/>
  <c r="J149"/>
  <c r="BK127"/>
  <c r="J106"/>
  <c r="J159"/>
  <c r="BK137"/>
  <c r="BK114"/>
  <c i="13" r="J117"/>
  <c r="BK113"/>
  <c r="BK93"/>
  <c r="J111"/>
  <c r="J118"/>
  <c i="14" r="BK105"/>
  <c r="J99"/>
  <c r="J90"/>
  <c i="15" r="BK95"/>
  <c i="16" r="J98"/>
  <c r="BK92"/>
  <c i="18" r="J97"/>
  <c r="J123"/>
  <c r="J99"/>
  <c r="J111"/>
  <c i="19" r="BK166"/>
  <c r="J102"/>
  <c r="J127"/>
  <c r="J183"/>
  <c r="J151"/>
  <c r="J133"/>
  <c r="J121"/>
  <c r="BK94"/>
  <c r="BK177"/>
  <c r="J166"/>
  <c r="J149"/>
  <c r="J125"/>
  <c r="J112"/>
  <c i="20" r="J139"/>
  <c r="BK147"/>
  <c r="J120"/>
  <c r="BK145"/>
  <c r="BK123"/>
  <c r="J104"/>
  <c r="BK127"/>
  <c r="BK101"/>
  <c i="21" r="J102"/>
  <c i="22" r="J127"/>
  <c r="J109"/>
  <c r="BK120"/>
  <c r="BK100"/>
  <c r="J100"/>
  <c i="23" r="J96"/>
  <c r="BK108"/>
  <c r="BK112"/>
  <c r="BK94"/>
  <c i="24" r="J115"/>
  <c r="J129"/>
  <c r="J112"/>
  <c r="BK98"/>
  <c r="J108"/>
  <c r="J93"/>
  <c i="25" r="J121"/>
  <c r="BK100"/>
  <c r="J91"/>
  <c r="BK91"/>
  <c i="26" r="J126"/>
  <c r="J99"/>
  <c r="BK146"/>
  <c r="J127"/>
  <c r="J104"/>
  <c r="J88"/>
  <c r="BK142"/>
  <c r="J121"/>
  <c r="J97"/>
  <c r="J152"/>
  <c r="BK123"/>
  <c i="27" r="BK196"/>
  <c r="BK126"/>
  <c r="J207"/>
  <c r="J129"/>
  <c r="BK224"/>
  <c r="BK175"/>
  <c r="J124"/>
  <c r="J160"/>
  <c r="BK124"/>
  <c i="28" r="BK95"/>
  <c r="BK102"/>
  <c r="J95"/>
  <c r="BK98"/>
  <c i="29" r="J277"/>
  <c r="BK199"/>
  <c r="J148"/>
  <c r="BK99"/>
  <c r="J238"/>
  <c r="J93"/>
  <c r="BK129"/>
  <c r="BK280"/>
  <c r="BK232"/>
  <c r="J178"/>
  <c r="J123"/>
  <c i="30" r="BK238"/>
  <c r="BK174"/>
  <c r="J133"/>
  <c r="BK96"/>
  <c r="BK133"/>
  <c r="J247"/>
  <c r="BK202"/>
  <c r="BK122"/>
  <c r="J241"/>
  <c r="J186"/>
  <c r="BK109"/>
  <c i="31" r="J108"/>
  <c r="BK89"/>
  <c r="BK122"/>
  <c r="BK105"/>
  <c r="BK101"/>
  <c i="32" r="BK93"/>
  <c i="2" r="BK1573"/>
  <c r="J1303"/>
  <c r="J1159"/>
  <c r="J1064"/>
  <c r="BK983"/>
  <c r="J921"/>
  <c r="J792"/>
  <c r="J695"/>
  <c r="J429"/>
  <c r="J270"/>
  <c r="BK138"/>
  <c r="J1556"/>
  <c r="J1431"/>
  <c r="J1316"/>
  <c r="BK1153"/>
  <c r="J1081"/>
  <c r="J1027"/>
  <c r="BK918"/>
  <c r="J786"/>
  <c r="BK748"/>
  <c r="BK710"/>
  <c r="BK533"/>
  <c r="J454"/>
  <c r="BK270"/>
  <c r="J204"/>
  <c r="J121"/>
  <c r="J1344"/>
  <c r="J1170"/>
  <c r="J1106"/>
  <c r="BK1031"/>
  <c r="BK913"/>
  <c r="BK823"/>
  <c r="BK786"/>
  <c r="J746"/>
  <c r="BK689"/>
  <c r="J533"/>
  <c r="BK361"/>
  <c r="J293"/>
  <c r="BK213"/>
  <c r="BK124"/>
  <c r="BK1566"/>
  <c r="J1491"/>
  <c r="BK1457"/>
  <c r="J1397"/>
  <c r="J1211"/>
  <c r="J1174"/>
  <c r="BK1117"/>
  <c r="BK1059"/>
  <c r="J999"/>
  <c r="J946"/>
  <c r="J771"/>
  <c r="BK716"/>
  <c r="BK557"/>
  <c r="BK437"/>
  <c r="BK340"/>
  <c i="3" r="BK119"/>
  <c r="BK130"/>
  <c i="4" r="J122"/>
  <c r="J101"/>
  <c r="BK134"/>
  <c r="J112"/>
  <c i="5" r="J242"/>
  <c r="BK229"/>
  <c r="BK179"/>
  <c r="BK156"/>
  <c r="BK121"/>
  <c r="J246"/>
  <c r="BK218"/>
  <c r="BK186"/>
  <c r="BK151"/>
  <c r="J114"/>
  <c r="J245"/>
  <c r="BK220"/>
  <c r="J194"/>
  <c r="BK160"/>
  <c r="BK131"/>
  <c r="BK105"/>
  <c r="J247"/>
  <c r="BK211"/>
  <c r="BK174"/>
  <c r="BK143"/>
  <c r="BK103"/>
  <c i="6" r="J213"/>
  <c r="J122"/>
  <c r="J107"/>
  <c r="BK231"/>
  <c r="BK214"/>
  <c r="J170"/>
  <c r="BK135"/>
  <c r="BK110"/>
  <c r="J204"/>
  <c r="J181"/>
  <c r="J126"/>
  <c r="BK223"/>
  <c r="BK205"/>
  <c r="J184"/>
  <c r="J143"/>
  <c r="BK102"/>
  <c i="7" r="BK240"/>
  <c r="J192"/>
  <c r="BK143"/>
  <c r="J130"/>
  <c r="J253"/>
  <c r="BK221"/>
  <c r="BK199"/>
  <c r="BK157"/>
  <c r="BK109"/>
  <c r="BK255"/>
  <c r="J215"/>
  <c r="J188"/>
  <c r="J166"/>
  <c r="J143"/>
  <c r="BK120"/>
  <c r="BK244"/>
  <c r="J213"/>
  <c r="BK161"/>
  <c r="J131"/>
  <c i="8" r="BK225"/>
  <c r="BK113"/>
  <c r="BK170"/>
  <c r="BK203"/>
  <c r="BK179"/>
  <c r="BK90"/>
  <c i="9" r="BK117"/>
  <c r="BK189"/>
  <c r="BK126"/>
  <c r="J189"/>
  <c r="BK93"/>
  <c i="10" r="J98"/>
  <c i="11" r="J177"/>
  <c r="J119"/>
  <c r="BK139"/>
  <c r="BK105"/>
  <c r="J187"/>
  <c r="BK160"/>
  <c r="BK141"/>
  <c r="J110"/>
  <c r="J181"/>
  <c r="J161"/>
  <c r="J146"/>
  <c r="J120"/>
  <c i="12" r="BK152"/>
  <c r="BK104"/>
  <c r="J134"/>
  <c r="BK159"/>
  <c r="BK130"/>
  <c r="BK108"/>
  <c r="J157"/>
  <c r="BK131"/>
  <c r="J105"/>
  <c i="13" r="BK124"/>
  <c r="BK111"/>
  <c r="J92"/>
  <c r="J113"/>
  <c r="BK92"/>
  <c i="14" r="J104"/>
  <c r="BK97"/>
  <c r="J92"/>
  <c i="15" r="J91"/>
  <c i="16" r="BK100"/>
  <c r="J91"/>
  <c i="18" r="BK93"/>
  <c r="J125"/>
  <c r="J102"/>
  <c r="J113"/>
  <c r="J95"/>
  <c i="19" r="J154"/>
  <c r="BK180"/>
  <c r="BK119"/>
  <c r="J185"/>
  <c r="BK148"/>
  <c r="BK128"/>
  <c r="BK185"/>
  <c r="BK174"/>
  <c r="BK159"/>
  <c r="J144"/>
  <c r="J129"/>
  <c r="BK110"/>
  <c i="20" r="J128"/>
  <c r="J135"/>
  <c r="J101"/>
  <c r="BK138"/>
  <c r="J110"/>
  <c r="J148"/>
  <c r="BK121"/>
  <c r="J97"/>
  <c i="21" r="BK98"/>
  <c i="22" r="BK126"/>
  <c r="BK115"/>
  <c r="J94"/>
  <c r="J114"/>
  <c r="BK121"/>
  <c i="23" r="BK107"/>
  <c r="J106"/>
  <c r="J108"/>
  <c r="J98"/>
  <c i="24" r="J123"/>
  <c r="J105"/>
  <c r="J117"/>
  <c r="J103"/>
  <c r="BK115"/>
  <c r="BK103"/>
  <c i="25" r="BK147"/>
  <c r="BK104"/>
  <c r="BK93"/>
  <c r="J139"/>
  <c r="J123"/>
  <c r="J104"/>
  <c r="J106"/>
  <c i="26" r="J144"/>
  <c r="J114"/>
  <c r="BK98"/>
  <c r="BK136"/>
  <c r="BK119"/>
  <c r="BK99"/>
  <c r="J154"/>
  <c r="BK118"/>
  <c r="J95"/>
  <c r="BK150"/>
  <c r="J113"/>
  <c i="27" r="J172"/>
  <c r="BK219"/>
  <c r="BK152"/>
  <c r="J210"/>
  <c r="BK155"/>
  <c r="BK202"/>
  <c r="J143"/>
  <c i="28" r="BK92"/>
  <c r="J112"/>
  <c r="BK87"/>
  <c r="BK93"/>
  <c i="29" r="J256"/>
  <c r="J220"/>
  <c r="BK205"/>
  <c r="J168"/>
  <c r="J187"/>
  <c r="J129"/>
  <c i="30" r="J190"/>
  <c r="BK130"/>
  <c r="J235"/>
  <c r="J267"/>
  <c r="J193"/>
  <c r="J114"/>
  <c r="J238"/>
  <c r="BK126"/>
  <c i="31" r="BK109"/>
  <c r="BK88"/>
  <c r="J97"/>
  <c r="BK108"/>
  <c r="BK94"/>
  <c i="32" r="J90"/>
  <c i="2" r="J1554"/>
  <c r="J1378"/>
  <c r="BK1141"/>
  <c r="BK1044"/>
  <c r="BK946"/>
  <c r="BK876"/>
  <c r="J689"/>
  <c r="BK342"/>
  <c r="J240"/>
  <c i="1" r="AS64"/>
  <c i="2" r="J716"/>
  <c r="BK616"/>
  <c r="J462"/>
  <c r="J328"/>
  <c r="J201"/>
  <c r="J1419"/>
  <c r="BK1174"/>
  <c r="J1095"/>
  <c r="BK1021"/>
  <c r="BK902"/>
  <c r="J804"/>
  <c r="J773"/>
  <c r="BK721"/>
  <c r="J555"/>
  <c r="BK434"/>
  <c r="J307"/>
  <c r="J231"/>
  <c r="J1573"/>
  <c r="BK1491"/>
  <c r="J1460"/>
  <c r="J1403"/>
  <c r="J1203"/>
  <c r="BK1173"/>
  <c r="J1076"/>
  <c r="J990"/>
  <c r="J823"/>
  <c r="J753"/>
  <c r="J705"/>
  <c r="J514"/>
  <c r="J361"/>
  <c r="BK320"/>
  <c r="BK248"/>
  <c r="BK168"/>
  <c r="BK110"/>
  <c i="3" r="BK161"/>
  <c r="J148"/>
  <c r="J114"/>
  <c r="J197"/>
  <c r="J159"/>
  <c r="J104"/>
  <c r="BK156"/>
  <c r="BK95"/>
  <c r="J108"/>
  <c i="4" r="J130"/>
  <c r="J96"/>
  <c r="BK90"/>
  <c i="5" r="BK247"/>
  <c r="J218"/>
  <c r="J173"/>
  <c r="J136"/>
  <c r="J251"/>
  <c r="J209"/>
  <c r="J180"/>
  <c r="BK139"/>
  <c r="J250"/>
  <c r="BK214"/>
  <c r="J186"/>
  <c r="BK153"/>
  <c r="BK130"/>
  <c r="BK98"/>
  <c r="BK238"/>
  <c r="BK196"/>
  <c r="BK154"/>
  <c r="J133"/>
  <c i="6" r="BK207"/>
  <c r="J117"/>
  <c r="BK91"/>
  <c r="J226"/>
  <c r="J194"/>
  <c r="BK138"/>
  <c r="BK107"/>
  <c r="J192"/>
  <c r="J175"/>
  <c r="BK132"/>
  <c r="J97"/>
  <c r="BK203"/>
  <c r="BK183"/>
  <c r="BK109"/>
  <c i="7" r="J256"/>
  <c r="BK232"/>
  <c r="BK194"/>
  <c r="BK151"/>
  <c r="BK116"/>
  <c r="J240"/>
  <c r="BK207"/>
  <c r="BK188"/>
  <c r="BK127"/>
  <c r="J258"/>
  <c r="BK217"/>
  <c r="J189"/>
  <c r="J167"/>
  <c r="BK131"/>
  <c r="J105"/>
  <c r="BK239"/>
  <c r="BK180"/>
  <c r="J157"/>
  <c i="8" r="J226"/>
  <c r="J154"/>
  <c r="BK182"/>
  <c r="J225"/>
  <c r="BK191"/>
  <c r="BK126"/>
  <c i="9" r="BK145"/>
  <c r="J183"/>
  <c r="J113"/>
  <c r="J151"/>
  <c i="10" r="BK95"/>
  <c r="BK94"/>
  <c i="11" r="BK140"/>
  <c r="J167"/>
  <c r="BK111"/>
  <c r="BK190"/>
  <c r="BK167"/>
  <c r="J148"/>
  <c r="J132"/>
  <c r="BK103"/>
  <c r="J178"/>
  <c r="J163"/>
  <c r="BK148"/>
  <c r="J128"/>
  <c r="J112"/>
  <c i="12" r="J141"/>
  <c r="BK107"/>
  <c r="BK149"/>
  <c r="BK121"/>
  <c r="J160"/>
  <c r="J143"/>
  <c r="J125"/>
  <c r="BK109"/>
  <c r="BK155"/>
  <c r="J133"/>
  <c r="BK117"/>
  <c r="BK96"/>
  <c i="13" r="J119"/>
  <c r="J91"/>
  <c r="BK103"/>
  <c r="J93"/>
  <c i="14" r="BK107"/>
  <c r="BK92"/>
  <c i="15" r="J94"/>
  <c i="16" r="BK99"/>
  <c r="BK90"/>
  <c i="18" r="J92"/>
  <c r="BK121"/>
  <c r="BK125"/>
  <c r="J107"/>
  <c i="19" r="BK181"/>
  <c r="BK106"/>
  <c r="J142"/>
  <c r="J98"/>
  <c r="BK146"/>
  <c r="J130"/>
  <c i="5" r="J238"/>
  <c r="BK202"/>
  <c r="J163"/>
  <c r="BK124"/>
  <c r="BK223"/>
  <c r="BK188"/>
  <c r="BK165"/>
  <c r="J137"/>
  <c r="J262"/>
  <c r="BK221"/>
  <c r="J192"/>
  <c r="BK161"/>
  <c r="J119"/>
  <c r="BK104"/>
  <c r="J237"/>
  <c r="BK170"/>
  <c r="BK128"/>
  <c i="6" r="BK226"/>
  <c r="BK184"/>
  <c r="J98"/>
  <c r="J228"/>
  <c r="J174"/>
  <c r="J138"/>
  <c r="J111"/>
  <c r="J182"/>
  <c r="BK153"/>
  <c r="BK111"/>
  <c r="BK209"/>
  <c r="BK188"/>
  <c r="J176"/>
  <c r="BK123"/>
  <c r="BK99"/>
  <c i="7" r="J239"/>
  <c r="BK203"/>
  <c r="BK169"/>
  <c r="J132"/>
  <c r="J264"/>
  <c r="BK229"/>
  <c r="J197"/>
  <c r="J176"/>
  <c r="J262"/>
  <c r="J229"/>
  <c r="J191"/>
  <c r="J168"/>
  <c r="J129"/>
  <c r="BK112"/>
  <c r="J232"/>
  <c r="BK186"/>
  <c r="BK136"/>
  <c r="J100"/>
  <c i="8" r="BK157"/>
  <c r="J103"/>
  <c r="J135"/>
  <c r="J109"/>
  <c r="BK167"/>
  <c r="BK103"/>
  <c i="9" r="J123"/>
  <c r="BK163"/>
  <c r="BK109"/>
  <c r="J160"/>
  <c r="J174"/>
  <c i="10" r="BK92"/>
  <c i="11" r="BK168"/>
  <c r="BK114"/>
  <c r="J165"/>
  <c r="J103"/>
  <c r="BK173"/>
  <c r="J152"/>
  <c r="J134"/>
  <c r="J97"/>
  <c r="BK175"/>
  <c r="J150"/>
  <c r="J123"/>
  <c i="12" r="BK162"/>
  <c r="J109"/>
  <c r="BK136"/>
  <c r="J161"/>
  <c r="J138"/>
  <c r="J112"/>
  <c r="J162"/>
  <c r="J140"/>
  <c r="BK119"/>
  <c r="J102"/>
  <c i="13" r="J114"/>
  <c r="J90"/>
  <c r="J102"/>
  <c r="BK104"/>
  <c i="14" r="J95"/>
  <c r="BK90"/>
  <c i="15" r="BK96"/>
  <c i="16" r="BK97"/>
  <c i="17" r="J86"/>
  <c i="18" r="J91"/>
  <c r="J110"/>
  <c i="19" r="J170"/>
  <c r="BK107"/>
  <c r="J137"/>
  <c r="J96"/>
  <c r="BK164"/>
  <c r="BK141"/>
  <c r="J119"/>
  <c r="J106"/>
  <c r="J178"/>
  <c r="J157"/>
  <c r="J141"/>
  <c r="J120"/>
  <c r="BK102"/>
  <c i="20" r="BK116"/>
  <c r="BK128"/>
  <c r="BK148"/>
  <c r="J130"/>
  <c r="BK108"/>
  <c r="J141"/>
  <c r="BK104"/>
  <c i="21" r="BK104"/>
  <c r="J96"/>
  <c i="22" r="J117"/>
  <c r="BK124"/>
  <c r="BK109"/>
  <c r="BK118"/>
  <c i="23" r="J111"/>
  <c r="J102"/>
  <c r="BK105"/>
  <c i="24" r="BK127"/>
  <c r="J109"/>
  <c r="BK123"/>
  <c r="BK105"/>
  <c r="J124"/>
  <c r="J126"/>
  <c i="25" r="BK152"/>
  <c r="BK123"/>
  <c r="J117"/>
  <c r="BK143"/>
  <c r="BK128"/>
  <c r="BK107"/>
  <c r="BK108"/>
  <c i="26" r="BK132"/>
  <c r="J108"/>
  <c r="J151"/>
  <c r="J135"/>
  <c r="BK115"/>
  <c r="J96"/>
  <c r="BK143"/>
  <c r="BK122"/>
  <c r="J101"/>
  <c r="J159"/>
  <c r="BK134"/>
  <c i="27" r="J204"/>
  <c r="BK110"/>
  <c r="BK198"/>
  <c r="J135"/>
  <c r="BK204"/>
  <c r="J152"/>
  <c r="J197"/>
  <c r="BK146"/>
  <c r="J98"/>
  <c i="28" r="J105"/>
  <c r="J96"/>
  <c r="BK100"/>
  <c i="29" r="BK298"/>
  <c r="J268"/>
  <c r="BK223"/>
  <c r="BK190"/>
  <c r="BK138"/>
  <c r="J271"/>
  <c r="BK119"/>
  <c r="BK151"/>
  <c r="J297"/>
  <c r="J244"/>
  <c r="J184"/>
  <c r="J132"/>
  <c i="30" r="J257"/>
  <c r="BK183"/>
  <c r="J136"/>
  <c r="BK247"/>
  <c r="BK102"/>
  <c r="J229"/>
  <c r="BK145"/>
  <c r="BK263"/>
  <c r="BK223"/>
  <c r="BK93"/>
  <c i="31" r="J110"/>
  <c r="J94"/>
  <c r="BK110"/>
  <c r="J89"/>
  <c r="J114"/>
  <c r="J91"/>
  <c i="32" r="BK110"/>
  <c i="2" r="J1457"/>
  <c r="BK1316"/>
  <c r="J1193"/>
  <c r="J1073"/>
  <c r="BK978"/>
  <c r="BK910"/>
  <c r="BK713"/>
  <c r="BK451"/>
  <c r="J300"/>
  <c r="BK187"/>
  <c r="J1421"/>
  <c r="BK1274"/>
  <c r="J1191"/>
  <c r="J1128"/>
  <c r="BK1071"/>
  <c r="BK931"/>
  <c r="BK811"/>
  <c r="BK765"/>
  <c r="BK725"/>
  <c r="BK622"/>
  <c r="J450"/>
  <c r="J251"/>
  <c r="J193"/>
  <c r="BK1245"/>
  <c r="BK1137"/>
  <c r="J1059"/>
  <c r="BK972"/>
  <c r="BK886"/>
  <c r="BK799"/>
  <c r="BK767"/>
  <c r="J714"/>
  <c r="BK545"/>
  <c r="BK429"/>
  <c r="J320"/>
  <c r="BK234"/>
  <c r="J163"/>
  <c r="J1563"/>
  <c r="J1486"/>
  <c r="J1443"/>
  <c r="J1276"/>
  <c r="J1195"/>
  <c r="BK1123"/>
  <c r="J1071"/>
  <c r="BK1009"/>
  <c r="J809"/>
  <c r="BK735"/>
  <c r="J678"/>
  <c r="BK228"/>
  <c r="J170"/>
  <c r="J108"/>
  <c i="3" r="BK159"/>
  <c r="J122"/>
  <c r="J101"/>
  <c r="BK181"/>
  <c r="J152"/>
  <c r="J89"/>
  <c r="J141"/>
  <c r="J187"/>
  <c i="4" r="BK142"/>
  <c r="BK145"/>
  <c r="J103"/>
  <c r="BK113"/>
  <c i="5" r="BK237"/>
  <c r="J196"/>
  <c r="J159"/>
  <c r="BK125"/>
  <c r="J258"/>
  <c r="J216"/>
  <c r="J187"/>
  <c r="BK158"/>
  <c r="BK120"/>
  <c r="BK253"/>
  <c r="BK213"/>
  <c r="BK190"/>
  <c r="BK162"/>
  <c r="J132"/>
  <c r="J106"/>
  <c r="J239"/>
  <c r="J195"/>
  <c r="BK152"/>
  <c r="J118"/>
  <c i="6" r="BK224"/>
  <c r="BK192"/>
  <c r="BK108"/>
  <c r="BK229"/>
  <c r="J207"/>
  <c r="J164"/>
  <c r="BK136"/>
  <c r="J108"/>
  <c r="BK193"/>
  <c r="BK176"/>
  <c r="J135"/>
  <c r="BK93"/>
  <c r="J201"/>
  <c r="J168"/>
  <c r="BK113"/>
  <c i="7" r="J254"/>
  <c r="J231"/>
  <c r="BK187"/>
  <c r="BK140"/>
  <c r="BK262"/>
  <c r="BK226"/>
  <c r="BK214"/>
  <c r="BK189"/>
  <c r="BK156"/>
  <c r="J104"/>
  <c r="BK231"/>
  <c r="BK197"/>
  <c r="BK170"/>
  <c r="J140"/>
  <c r="J113"/>
  <c r="J250"/>
  <c r="J217"/>
  <c r="BK145"/>
  <c r="J97"/>
  <c i="8" r="J173"/>
  <c r="J87"/>
  <c r="BK129"/>
  <c r="BK221"/>
  <c r="J129"/>
  <c i="9" r="BK192"/>
  <c r="J195"/>
  <c r="BK132"/>
  <c r="J192"/>
  <c r="BK207"/>
  <c i="10" r="J94"/>
  <c i="11" r="J184"/>
  <c r="J109"/>
  <c r="BK152"/>
  <c r="J115"/>
  <c r="BK189"/>
  <c r="J164"/>
  <c r="BK145"/>
  <c r="J131"/>
  <c r="J92"/>
  <c r="BK177"/>
  <c r="BK153"/>
  <c r="J125"/>
  <c r="J107"/>
  <c i="12" r="BK120"/>
  <c r="BK154"/>
  <c r="J95"/>
  <c r="BK145"/>
  <c r="BK123"/>
  <c r="J101"/>
  <c r="J154"/>
  <c r="J132"/>
  <c r="J110"/>
  <c i="13" r="BK94"/>
  <c r="J109"/>
  <c r="J124"/>
  <c r="J104"/>
  <c r="BK106"/>
  <c i="14" r="J93"/>
  <c r="J108"/>
  <c i="15" r="BK97"/>
  <c r="J93"/>
  <c i="16" r="J90"/>
  <c i="18" r="BK107"/>
  <c r="J98"/>
  <c r="J105"/>
  <c r="BK117"/>
  <c r="J94"/>
  <c i="19" r="J143"/>
  <c r="J167"/>
  <c r="BK101"/>
  <c r="BK169"/>
  <c r="BK142"/>
  <c r="BK125"/>
  <c r="J97"/>
  <c r="BK175"/>
  <c r="J162"/>
  <c r="BK151"/>
  <c r="BK134"/>
  <c r="BK115"/>
  <c i="20" r="BK131"/>
  <c r="J140"/>
  <c r="BK117"/>
  <c r="BK139"/>
  <c r="J111"/>
  <c r="J142"/>
  <c r="BK114"/>
  <c i="21" r="J95"/>
  <c r="BK91"/>
  <c i="22" r="J118"/>
  <c r="J125"/>
  <c r="BK116"/>
  <c r="J123"/>
  <c r="BK97"/>
  <c i="23" r="J112"/>
  <c r="J93"/>
  <c r="BK101"/>
  <c i="24" r="J125"/>
  <c r="J106"/>
  <c r="BK116"/>
  <c r="BK106"/>
  <c r="BK93"/>
  <c r="J97"/>
  <c i="25" r="BK139"/>
  <c r="BK134"/>
  <c r="J132"/>
  <c i="26" r="J147"/>
  <c r="J109"/>
  <c r="J94"/>
  <c r="BK137"/>
  <c r="J116"/>
  <c r="BK91"/>
  <c r="J145"/>
  <c r="BK128"/>
  <c r="BK106"/>
  <c r="BK88"/>
  <c r="BK135"/>
  <c i="27" r="BK210"/>
  <c r="J107"/>
  <c r="J196"/>
  <c r="J113"/>
  <c r="J216"/>
  <c r="BK160"/>
  <c r="BK207"/>
  <c r="BK149"/>
  <c r="J92"/>
  <c i="28" r="J102"/>
  <c r="J100"/>
  <c r="BK103"/>
  <c i="29" r="J303"/>
  <c r="BK226"/>
  <c r="BK159"/>
  <c r="BK292"/>
  <c r="J199"/>
  <c r="BK262"/>
  <c r="J302"/>
  <c r="BK253"/>
  <c r="J190"/>
  <c r="BK135"/>
  <c i="30" r="J262"/>
  <c r="BK186"/>
  <c r="J142"/>
  <c r="BK241"/>
  <c r="BK270"/>
  <c r="J217"/>
  <c r="BK151"/>
  <c r="J89"/>
  <c r="J220"/>
  <c i="31" r="BK123"/>
  <c r="BK93"/>
  <c r="BK111"/>
  <c r="J96"/>
  <c r="BK117"/>
  <c i="32" r="BK102"/>
  <c r="J102"/>
  <c i="2" r="J1406"/>
  <c r="J1253"/>
  <c r="BK1128"/>
  <c r="J1031"/>
  <c r="J937"/>
  <c r="BK816"/>
  <c r="J679"/>
  <c r="BK348"/>
  <c r="J248"/>
  <c r="J127"/>
  <c r="BK1439"/>
  <c r="BK1423"/>
  <c r="BK1197"/>
  <c r="J1121"/>
  <c r="BK1038"/>
  <c r="BK943"/>
  <c r="BK825"/>
  <c r="BK771"/>
  <c r="BK715"/>
  <c r="J579"/>
  <c r="BK460"/>
  <c r="J340"/>
  <c r="BK210"/>
  <c r="J113"/>
  <c r="J1217"/>
  <c r="J1132"/>
  <c r="J1044"/>
  <c r="J950"/>
  <c r="BK853"/>
  <c r="J801"/>
  <c r="BK762"/>
  <c r="BK703"/>
  <c r="BK540"/>
  <c r="J391"/>
  <c r="J305"/>
  <c r="BK237"/>
  <c r="BK170"/>
  <c i="1" r="AS58"/>
  <c i="2" r="BK1548"/>
  <c r="BK1470"/>
  <c r="J1423"/>
  <c r="J1250"/>
  <c r="BK1180"/>
  <c r="J1110"/>
  <c r="J1068"/>
  <c r="J1025"/>
  <c r="J828"/>
  <c r="J760"/>
  <c r="J709"/>
  <c r="J545"/>
  <c r="BK389"/>
  <c i="3" r="BK154"/>
  <c r="BK89"/>
  <c r="BK101"/>
  <c i="4" r="BK98"/>
  <c r="J98"/>
  <c i="5" r="J261"/>
  <c r="J234"/>
  <c r="J189"/>
  <c r="J143"/>
  <c r="BK114"/>
  <c r="BK234"/>
  <c r="BK194"/>
  <c r="BK145"/>
  <c r="J103"/>
  <c r="J252"/>
  <c r="J211"/>
  <c r="BK189"/>
  <c r="J154"/>
  <c r="BK127"/>
  <c r="BK262"/>
  <c r="BK244"/>
  <c r="J201"/>
  <c r="BK168"/>
  <c r="BK135"/>
  <c r="J98"/>
  <c i="6" r="BK194"/>
  <c r="J113"/>
  <c r="BK233"/>
  <c r="J227"/>
  <c r="J195"/>
  <c r="J154"/>
  <c r="BK129"/>
  <c r="BK92"/>
  <c r="BK186"/>
  <c r="J172"/>
  <c r="J134"/>
  <c r="J99"/>
  <c r="BK200"/>
  <c r="BK174"/>
  <c r="J120"/>
  <c i="7" r="BK257"/>
  <c r="J228"/>
  <c r="J200"/>
  <c r="BK154"/>
  <c r="J118"/>
  <c r="J244"/>
  <c r="BK216"/>
  <c r="BK190"/>
  <c r="J170"/>
  <c r="J114"/>
  <c r="BK249"/>
  <c r="J204"/>
  <c r="J182"/>
  <c r="J162"/>
  <c r="J111"/>
  <c r="J236"/>
  <c r="J196"/>
  <c r="J158"/>
  <c r="BK102"/>
  <c i="8" r="BK188"/>
  <c r="J98"/>
  <c r="J126"/>
  <c r="BK212"/>
  <c r="J132"/>
  <c i="9" r="BK168"/>
  <c r="J204"/>
  <c r="J157"/>
  <c r="BK212"/>
  <c r="J129"/>
  <c i="10" r="J97"/>
  <c r="BK93"/>
  <c i="11" r="J135"/>
  <c r="BK99"/>
  <c r="J127"/>
  <c r="BK97"/>
  <c r="BK170"/>
  <c r="J151"/>
  <c r="BK129"/>
  <c r="J99"/>
  <c r="BK176"/>
  <c r="J156"/>
  <c r="J141"/>
  <c r="J114"/>
  <c i="12" r="BK122"/>
  <c r="J153"/>
  <c r="BK106"/>
  <c r="BK140"/>
  <c r="J115"/>
  <c r="J163"/>
  <c r="BK141"/>
  <c r="J120"/>
  <c r="J98"/>
  <c i="13" r="J121"/>
  <c r="BK100"/>
  <c r="BK117"/>
  <c r="BK105"/>
  <c r="BK97"/>
  <c i="14" r="BK91"/>
  <c r="J102"/>
  <c i="15" r="J95"/>
  <c i="16" r="BK94"/>
  <c r="J95"/>
  <c i="18" r="BK105"/>
  <c r="J106"/>
  <c r="BK106"/>
  <c r="BK120"/>
  <c r="BK92"/>
  <c i="19" r="BK123"/>
  <c r="BK163"/>
  <c r="BK111"/>
  <c r="BK171"/>
  <c r="BK143"/>
  <c r="BK122"/>
  <c r="BK103"/>
  <c r="J179"/>
  <c r="BK167"/>
  <c r="BK152"/>
  <c r="BK131"/>
  <c r="J114"/>
  <c i="20" r="BK141"/>
  <c r="BK144"/>
  <c r="BK111"/>
  <c r="BK143"/>
  <c r="J113"/>
  <c r="BK102"/>
  <c r="J138"/>
  <c r="J107"/>
  <c i="21" r="J103"/>
  <c r="BK99"/>
  <c i="22" r="BK119"/>
  <c r="BK106"/>
  <c r="J108"/>
  <c r="J116"/>
  <c r="BK94"/>
  <c i="23" r="J109"/>
  <c r="J95"/>
  <c r="BK102"/>
  <c i="24" r="BK114"/>
  <c r="J128"/>
  <c r="BK110"/>
  <c r="J127"/>
  <c r="BK128"/>
  <c r="J92"/>
  <c i="25" r="BK130"/>
  <c r="BK144"/>
  <c r="BK149"/>
  <c r="J130"/>
  <c r="J108"/>
  <c r="J122"/>
  <c r="BK87"/>
  <c i="26" r="J124"/>
  <c r="BK93"/>
  <c r="J139"/>
  <c r="BK125"/>
  <c r="J103"/>
  <c r="BK158"/>
  <c r="J133"/>
  <c r="J98"/>
  <c r="J89"/>
  <c r="BK133"/>
  <c i="27" r="BK199"/>
  <c r="BK90"/>
  <c r="BK172"/>
  <c r="BK92"/>
  <c r="BK189"/>
  <c r="BK129"/>
  <c r="BK181"/>
  <c r="BK132"/>
  <c i="28" r="BK88"/>
  <c r="J103"/>
  <c r="BK115"/>
  <c r="J97"/>
  <c i="29" r="BK90"/>
  <c r="J250"/>
  <c r="J214"/>
  <c r="J165"/>
  <c r="J115"/>
  <c i="30" r="J202"/>
  <c r="BK165"/>
  <c r="J102"/>
  <c r="BK119"/>
  <c r="BK235"/>
  <c r="BK148"/>
  <c r="J93"/>
  <c r="J211"/>
  <c r="BK89"/>
  <c i="31" r="J105"/>
  <c r="J92"/>
  <c r="J109"/>
  <c r="J117"/>
  <c r="J103"/>
  <c i="32" r="BK96"/>
  <c r="BK90"/>
  <c i="2" r="J1433"/>
  <c r="BK1248"/>
  <c r="J1125"/>
  <c r="J1023"/>
  <c r="J924"/>
  <c r="J789"/>
  <c r="BK599"/>
  <c r="J376"/>
  <c r="J257"/>
  <c r="J133"/>
  <c r="BK1344"/>
  <c r="BK1195"/>
  <c r="J1137"/>
  <c r="BK1078"/>
  <c r="BK1029"/>
  <c r="J929"/>
  <c r="J896"/>
  <c r="BK783"/>
  <c r="BK755"/>
  <c r="J627"/>
  <c r="J525"/>
  <c r="BK344"/>
  <c r="BK204"/>
  <c r="J116"/>
  <c r="BK1276"/>
  <c r="J1130"/>
  <c r="J1052"/>
  <c r="J965"/>
  <c r="J856"/>
  <c r="BK789"/>
  <c r="J748"/>
  <c r="BK695"/>
  <c r="J538"/>
  <c r="J344"/>
  <c r="BK300"/>
  <c r="BK198"/>
  <c r="BK108"/>
  <c r="J1551"/>
  <c r="BK1472"/>
  <c r="BK1431"/>
  <c r="J1248"/>
  <c r="J1178"/>
  <c r="J1112"/>
  <c r="J1057"/>
  <c r="BK950"/>
  <c r="J769"/>
  <c r="J715"/>
  <c r="BK547"/>
  <c r="BK376"/>
  <c r="BK328"/>
  <c r="BK254"/>
  <c r="BK207"/>
  <c r="BK136"/>
  <c i="3" r="BK167"/>
  <c r="J127"/>
  <c r="BK98"/>
  <c r="J176"/>
  <c r="J133"/>
  <c r="BK92"/>
  <c r="BK148"/>
  <c r="BK122"/>
  <c r="BK138"/>
  <c i="4" r="BK103"/>
  <c r="J142"/>
  <c r="BK130"/>
  <c r="BK109"/>
  <c i="5" r="BK240"/>
  <c r="BK181"/>
  <c r="BK148"/>
  <c r="BK119"/>
  <c r="J228"/>
  <c r="J202"/>
  <c r="J160"/>
  <c r="J125"/>
  <c r="J256"/>
  <c r="BK224"/>
  <c r="J204"/>
  <c r="J165"/>
  <c r="J126"/>
  <c r="J260"/>
  <c r="J231"/>
  <c r="J190"/>
  <c r="BK150"/>
  <c r="BK108"/>
  <c i="6" r="BK221"/>
  <c r="BK121"/>
  <c r="BK234"/>
  <c r="BK212"/>
  <c r="BK159"/>
  <c r="J131"/>
  <c r="J96"/>
  <c r="J188"/>
  <c r="BK164"/>
  <c r="J123"/>
  <c r="J210"/>
  <c r="J186"/>
  <c r="BK149"/>
  <c r="J104"/>
  <c i="7" r="BK251"/>
  <c r="J227"/>
  <c r="J185"/>
  <c r="J137"/>
  <c r="BK105"/>
  <c r="BK228"/>
  <c r="BK213"/>
  <c r="BK182"/>
  <c r="J145"/>
  <c r="BK252"/>
  <c r="J206"/>
  <c r="J184"/>
  <c r="J161"/>
  <c r="BK118"/>
  <c r="J95"/>
  <c r="J214"/>
  <c r="BK164"/>
  <c r="BK110"/>
  <c i="8" r="J179"/>
  <c r="J93"/>
  <c r="BK120"/>
  <c r="BK215"/>
  <c r="J138"/>
  <c i="9" r="BK183"/>
  <c r="J201"/>
  <c r="BK129"/>
  <c r="J186"/>
  <c r="J109"/>
  <c i="10" r="BK100"/>
  <c i="11" r="J169"/>
  <c r="BK110"/>
  <c r="BK142"/>
  <c r="J96"/>
  <c r="J172"/>
  <c r="J153"/>
  <c r="BK126"/>
  <c r="BK184"/>
  <c i="12" r="BK166"/>
  <c r="J139"/>
  <c r="BK112"/>
  <c r="J91"/>
  <c i="13" r="BK108"/>
  <c r="J123"/>
  <c r="BK107"/>
  <c r="J107"/>
  <c i="14" r="J96"/>
  <c r="J109"/>
  <c i="15" r="BK90"/>
  <c r="BK91"/>
  <c i="16" r="J100"/>
  <c i="18" r="BK101"/>
  <c r="J126"/>
  <c r="J109"/>
  <c r="BK118"/>
  <c r="J93"/>
  <c i="19" r="BK113"/>
  <c r="BK156"/>
  <c r="BK105"/>
  <c r="BK165"/>
  <c r="J135"/>
  <c i="5" r="J233"/>
  <c r="J188"/>
  <c r="J158"/>
  <c r="J111"/>
  <c r="BK235"/>
  <c r="BK205"/>
  <c r="J177"/>
  <c r="BK123"/>
  <c r="BK251"/>
  <c r="J227"/>
  <c r="BK183"/>
  <c r="BK155"/>
  <c r="J129"/>
  <c r="BK261"/>
  <c r="BK226"/>
  <c r="BK191"/>
  <c r="BK147"/>
  <c r="BK107"/>
  <c i="6" r="J209"/>
  <c r="J119"/>
  <c r="J234"/>
  <c r="BK211"/>
  <c r="J167"/>
  <c r="BK134"/>
  <c r="BK104"/>
  <c r="J187"/>
  <c r="BK170"/>
  <c r="BK128"/>
  <c r="J91"/>
  <c r="BK198"/>
  <c i="7" r="J249"/>
  <c r="J211"/>
  <c r="BK155"/>
  <c r="J136"/>
  <c r="J257"/>
  <c r="J219"/>
  <c r="BK191"/>
  <c r="J165"/>
  <c r="J112"/>
  <c r="J251"/>
  <c r="J205"/>
  <c r="BK172"/>
  <c r="J146"/>
  <c r="BK115"/>
  <c r="BK238"/>
  <c r="J207"/>
  <c r="J160"/>
  <c r="BK111"/>
  <c i="8" r="J182"/>
  <c r="J209"/>
  <c r="BK123"/>
  <c r="BK218"/>
  <c r="J123"/>
  <c i="9" r="BK138"/>
  <c r="J180"/>
  <c r="BK123"/>
  <c r="BK177"/>
  <c r="BK106"/>
  <c i="10" r="BK99"/>
  <c i="11" r="J179"/>
  <c r="J133"/>
  <c r="J180"/>
  <c r="BK116"/>
  <c r="BK93"/>
  <c r="J168"/>
  <c r="J147"/>
  <c r="BK128"/>
  <c r="BK101"/>
  <c r="BK179"/>
  <c r="J162"/>
  <c r="BK138"/>
  <c r="BK113"/>
  <c i="12" r="BK132"/>
  <c r="J99"/>
  <c r="BK124"/>
  <c r="BK156"/>
  <c r="BK129"/>
  <c r="BK98"/>
  <c r="BK153"/>
  <c r="J130"/>
  <c r="J107"/>
  <c i="13" r="BK101"/>
  <c r="J110"/>
  <c r="BK119"/>
  <c r="J106"/>
  <c r="BK110"/>
  <c i="14" r="BK102"/>
  <c r="BK95"/>
  <c i="15" r="J92"/>
  <c r="BK92"/>
  <c i="16" r="BK91"/>
  <c i="17" r="BK87"/>
  <c i="18" r="J122"/>
  <c r="BK102"/>
  <c i="19" r="J161"/>
  <c r="BK99"/>
  <c r="J123"/>
  <c r="J184"/>
  <c r="BK149"/>
  <c r="J132"/>
  <c r="J111"/>
  <c r="J95"/>
  <c r="J165"/>
  <c r="BK150"/>
  <c r="BK130"/>
  <c r="J113"/>
  <c i="20" r="J133"/>
  <c r="BK137"/>
  <c r="J116"/>
  <c r="BK142"/>
  <c r="BK112"/>
  <c r="BK146"/>
  <c r="J117"/>
  <c r="J99"/>
  <c i="21" r="J99"/>
  <c r="BK100"/>
  <c i="22" r="J120"/>
  <c r="J104"/>
  <c r="J115"/>
  <c r="J99"/>
  <c r="BK98"/>
  <c i="23" r="BK93"/>
  <c r="BK96"/>
  <c r="J103"/>
  <c r="J91"/>
  <c i="24" r="BK112"/>
  <c r="BK126"/>
  <c r="BK108"/>
  <c r="BK117"/>
  <c r="J113"/>
  <c i="25" r="J149"/>
  <c r="J113"/>
  <c r="J97"/>
  <c r="J140"/>
  <c r="BK121"/>
  <c r="J95"/>
  <c r="BK97"/>
  <c i="26" r="J128"/>
  <c r="BK100"/>
  <c r="BK148"/>
  <c r="J131"/>
  <c r="J112"/>
  <c r="J90"/>
  <c r="BK152"/>
  <c r="BK127"/>
  <c r="J105"/>
  <c r="BK90"/>
  <c r="BK141"/>
  <c i="27" r="BK232"/>
  <c r="J132"/>
  <c r="J213"/>
  <c r="BK115"/>
  <c r="BK216"/>
  <c r="BK166"/>
  <c r="BK213"/>
  <c r="BK158"/>
  <c r="J90"/>
  <c i="28" r="BK97"/>
  <c r="BK101"/>
  <c r="BK112"/>
  <c r="J87"/>
  <c i="29" r="J253"/>
  <c r="BK217"/>
  <c r="BK181"/>
  <c r="BK115"/>
  <c r="BK247"/>
  <c r="BK145"/>
  <c r="BK193"/>
  <c r="BK283"/>
  <c r="J235"/>
  <c r="BK196"/>
  <c r="BK142"/>
  <c i="30" r="J270"/>
  <c r="BK196"/>
  <c r="J148"/>
  <c r="BK99"/>
  <c r="BK193"/>
  <c r="J244"/>
  <c r="J180"/>
  <c r="J109"/>
  <c r="BK244"/>
  <c r="BK169"/>
  <c i="31" r="BK116"/>
  <c r="BK97"/>
  <c r="J116"/>
  <c r="BK92"/>
  <c r="J95"/>
  <c r="BK96"/>
  <c i="32" r="BK100"/>
  <c r="J96"/>
  <c i="2" r="BK1554"/>
  <c r="J1255"/>
  <c r="J1164"/>
  <c r="BK1025"/>
  <c r="J943"/>
  <c r="J853"/>
  <c r="BK692"/>
  <c r="J389"/>
  <c r="J264"/>
  <c r="J136"/>
  <c r="BK1411"/>
  <c r="BK1217"/>
  <c r="BK1164"/>
  <c r="BK1110"/>
  <c r="J1021"/>
  <c r="BK905"/>
  <c r="J782"/>
  <c r="BK743"/>
  <c r="J630"/>
  <c r="BK514"/>
  <c r="J434"/>
  <c r="J225"/>
  <c r="J138"/>
  <c r="J1408"/>
  <c r="J1173"/>
  <c r="BK1103"/>
  <c r="BK1023"/>
  <c r="BK896"/>
  <c r="J821"/>
  <c r="BK792"/>
  <c r="J755"/>
  <c r="BK678"/>
  <c r="BK525"/>
  <c r="BK338"/>
  <c r="J254"/>
  <c r="J210"/>
  <c r="BK113"/>
  <c r="BK1558"/>
  <c r="BK1488"/>
  <c r="BK1455"/>
  <c r="J1411"/>
  <c r="J1245"/>
  <c r="J1176"/>
  <c r="BK1107"/>
  <c r="J1054"/>
  <c r="BK956"/>
  <c r="J778"/>
  <c r="J719"/>
  <c r="J624"/>
  <c r="J216"/>
  <c r="BK163"/>
  <c i="3" r="BK176"/>
  <c r="J154"/>
  <c r="J111"/>
  <c r="J95"/>
  <c r="J170"/>
  <c r="J138"/>
  <c r="BK106"/>
  <c r="BK170"/>
  <c r="BK104"/>
  <c r="BK133"/>
  <c i="4" r="J117"/>
  <c r="BK164"/>
  <c r="J177"/>
  <c i="5" r="J253"/>
  <c r="J219"/>
  <c r="BK177"/>
  <c r="BK149"/>
  <c r="BK106"/>
  <c r="BK227"/>
  <c r="BK201"/>
  <c r="J172"/>
  <c r="J124"/>
  <c r="J263"/>
  <c r="BK228"/>
  <c r="J203"/>
  <c r="BK171"/>
  <c r="J145"/>
  <c r="BK118"/>
  <c r="J259"/>
  <c r="J224"/>
  <c r="BK187"/>
  <c r="J148"/>
  <c r="J109"/>
  <c i="6" r="J217"/>
  <c r="J152"/>
  <c r="J103"/>
  <c r="J223"/>
  <c r="BK181"/>
  <c r="BK143"/>
  <c r="J116"/>
  <c r="J238"/>
  <c r="BK185"/>
  <c r="J160"/>
  <c r="J130"/>
  <c r="BK101"/>
  <c r="J208"/>
  <c r="BK180"/>
  <c r="J140"/>
  <c r="BK96"/>
  <c i="7" r="J241"/>
  <c r="BK205"/>
  <c r="BK163"/>
  <c r="BK134"/>
  <c r="BK99"/>
  <c r="J235"/>
  <c r="J209"/>
  <c r="BK184"/>
  <c r="BK146"/>
  <c r="J96"/>
  <c r="J202"/>
  <c r="BK174"/>
  <c r="BK148"/>
  <c r="J116"/>
  <c r="J263"/>
  <c r="J224"/>
  <c r="BK179"/>
  <c r="BK129"/>
  <c i="8" r="J221"/>
  <c r="BK151"/>
  <c r="J197"/>
  <c r="BK117"/>
  <c r="J145"/>
  <c i="9" r="J148"/>
  <c r="J207"/>
  <c r="BK160"/>
  <c r="J93"/>
  <c r="J154"/>
  <c i="10" r="J96"/>
  <c r="BK96"/>
  <c i="11" r="BK154"/>
  <c r="J102"/>
  <c r="J130"/>
  <c r="J104"/>
  <c r="BK182"/>
  <c r="J159"/>
  <c r="J140"/>
  <c r="BK118"/>
  <c r="J182"/>
  <c r="BK166"/>
  <c r="BK144"/>
  <c r="J118"/>
  <c i="12" r="J114"/>
  <c r="J145"/>
  <c r="J166"/>
  <c r="J142"/>
  <c r="J117"/>
  <c r="J96"/>
  <c r="J150"/>
  <c r="BK125"/>
  <c r="BK99"/>
  <c i="13" r="BK116"/>
  <c r="J98"/>
  <c r="BK118"/>
  <c r="BK98"/>
  <c i="14" r="BK109"/>
  <c r="J101"/>
  <c r="BK96"/>
  <c i="15" r="J100"/>
  <c i="16" r="J92"/>
  <c i="17" r="BK86"/>
  <c i="18" r="BK113"/>
  <c r="J115"/>
  <c r="BK126"/>
  <c r="BK103"/>
  <c i="19" r="J156"/>
  <c r="J94"/>
  <c r="BK133"/>
  <c r="BK95"/>
  <c r="BK158"/>
  <c r="J138"/>
  <c r="BK112"/>
  <c r="BK184"/>
  <c r="J171"/>
  <c r="J158"/>
  <c r="J145"/>
  <c r="J122"/>
  <c r="J107"/>
  <c i="20" r="J127"/>
  <c r="BK130"/>
  <c r="J108"/>
  <c r="BK135"/>
  <c r="BK107"/>
  <c r="BK140"/>
  <c r="BK110"/>
  <c i="21" r="BK93"/>
  <c r="BK95"/>
  <c i="22" r="BK114"/>
  <c r="J97"/>
  <c r="J106"/>
  <c r="BK111"/>
  <c i="23" r="J110"/>
  <c r="BK99"/>
  <c r="BK104"/>
  <c r="J104"/>
  <c i="24" r="BK119"/>
  <c r="BK101"/>
  <c r="J119"/>
  <c r="J102"/>
  <c r="BK111"/>
  <c r="J100"/>
  <c i="25" r="BK148"/>
  <c r="J99"/>
  <c r="BK106"/>
  <c r="BK110"/>
  <c i="26" r="J142"/>
  <c r="J115"/>
  <c r="J156"/>
  <c r="BK140"/>
  <c r="J123"/>
  <c r="J102"/>
  <c r="BK156"/>
  <c r="J137"/>
  <c r="BK117"/>
  <c r="BK94"/>
  <c r="J149"/>
  <c r="J118"/>
  <c i="27" r="BK170"/>
  <c r="BK98"/>
  <c r="J175"/>
  <c r="J95"/>
  <c r="BK193"/>
  <c r="BK138"/>
  <c r="J168"/>
  <c r="BK101"/>
  <c i="28" r="J89"/>
  <c r="J94"/>
  <c r="BK121"/>
  <c r="BK90"/>
  <c i="29" r="J265"/>
  <c r="J241"/>
  <c r="BK178"/>
  <c r="BK112"/>
  <c r="J259"/>
  <c r="J172"/>
  <c r="J208"/>
  <c r="J293"/>
  <c r="BK241"/>
  <c r="J205"/>
  <c r="J159"/>
  <c r="J96"/>
  <c i="30" r="J199"/>
  <c r="J151"/>
  <c r="BK105"/>
  <c r="J183"/>
  <c r="J263"/>
  <c r="J208"/>
  <c r="BK142"/>
  <c r="BK258"/>
  <c r="J196"/>
  <c i="31" r="J118"/>
  <c r="J104"/>
  <c r="J122"/>
  <c r="J101"/>
  <c r="J88"/>
  <c r="J93"/>
  <c i="32" r="J98"/>
  <c i="2" r="J1472"/>
  <c r="BK1397"/>
  <c r="J1183"/>
  <c r="BK1068"/>
  <c r="BK999"/>
  <c r="J913"/>
  <c r="BK719"/>
  <c r="BK579"/>
  <c r="BK326"/>
  <c r="BK231"/>
  <c r="BK105"/>
  <c r="BK1441"/>
  <c r="BK1419"/>
  <c r="BK1250"/>
  <c r="BK1144"/>
  <c r="BK1057"/>
  <c r="J926"/>
  <c r="BK809"/>
  <c r="BK760"/>
  <c r="BK727"/>
  <c r="BK624"/>
  <c r="J516"/>
  <c r="BK346"/>
  <c r="J140"/>
  <c r="BK1400"/>
  <c r="BK1176"/>
  <c r="J1117"/>
  <c r="J1061"/>
  <c r="J1012"/>
  <c r="J894"/>
  <c r="BK814"/>
  <c r="BK781"/>
  <c r="J725"/>
  <c r="J616"/>
  <c r="J460"/>
  <c r="J326"/>
  <c r="BK257"/>
  <c r="J184"/>
  <c r="J110"/>
  <c r="J1558"/>
  <c r="J1484"/>
  <c r="J1450"/>
  <c r="BK1303"/>
  <c r="J1199"/>
  <c r="BK1121"/>
  <c r="J1078"/>
  <c r="J1029"/>
  <c r="J988"/>
  <c r="J806"/>
  <c r="J743"/>
  <c r="BK627"/>
  <c r="BK516"/>
  <c r="J374"/>
  <c i="3" r="BK136"/>
  <c r="J146"/>
  <c i="4" r="J113"/>
  <c r="J145"/>
  <c r="BK187"/>
  <c i="5" r="BK254"/>
  <c r="BK217"/>
  <c r="BK172"/>
  <c r="J135"/>
  <c r="J104"/>
  <c r="J222"/>
  <c r="BK203"/>
  <c r="J169"/>
  <c r="J121"/>
  <c r="J99"/>
  <c r="BK232"/>
  <c r="J199"/>
  <c r="J168"/>
  <c r="BK138"/>
  <c r="BK109"/>
  <c r="J232"/>
  <c r="J193"/>
  <c r="J153"/>
  <c r="J123"/>
  <c i="6" r="J222"/>
  <c r="BK158"/>
  <c r="J94"/>
  <c r="J229"/>
  <c r="J205"/>
  <c r="J161"/>
  <c r="J133"/>
  <c r="J102"/>
  <c r="BK190"/>
  <c r="BK161"/>
  <c r="J129"/>
  <c r="J92"/>
  <c r="BK195"/>
  <c r="BK179"/>
  <c r="BK125"/>
  <c r="BK95"/>
  <c i="7" r="BK235"/>
  <c r="J210"/>
  <c r="BK167"/>
  <c r="J135"/>
  <c r="BK260"/>
  <c r="J225"/>
  <c r="BK206"/>
  <c r="BK178"/>
  <c r="BK135"/>
  <c r="J260"/>
  <c r="BK219"/>
  <c r="BK192"/>
  <c r="J169"/>
  <c r="BK132"/>
  <c r="BK100"/>
  <c r="BK227"/>
  <c r="J180"/>
  <c r="BK142"/>
  <c r="BK98"/>
  <c i="8" r="J170"/>
  <c r="J188"/>
  <c r="BK226"/>
  <c r="BK163"/>
  <c r="J117"/>
  <c i="9" r="J135"/>
  <c r="J171"/>
  <c r="J101"/>
  <c r="BK171"/>
  <c r="BK142"/>
  <c i="10" r="J91"/>
  <c i="11" r="BK187"/>
  <c r="BK147"/>
  <c r="J183"/>
  <c r="BK119"/>
  <c r="J101"/>
  <c r="BK178"/>
  <c r="BK156"/>
  <c r="BK135"/>
  <c r="BK120"/>
  <c r="J189"/>
  <c r="BK164"/>
  <c r="BK134"/>
  <c r="J111"/>
  <c i="12" r="J137"/>
  <c r="BK163"/>
  <c r="BK164"/>
  <c r="BK146"/>
  <c r="BK126"/>
  <c r="J100"/>
  <c r="J152"/>
  <c r="J136"/>
  <c r="BK115"/>
  <c r="J94"/>
  <c i="13" r="J115"/>
  <c r="BK95"/>
  <c r="J108"/>
  <c r="J120"/>
  <c i="14" r="BK98"/>
  <c r="J91"/>
  <c i="15" r="BK100"/>
  <c r="BK94"/>
  <c i="16" r="BK98"/>
  <c i="18" r="J120"/>
  <c r="J116"/>
  <c r="BK116"/>
  <c r="J124"/>
  <c r="BK97"/>
  <c i="19" r="BK162"/>
  <c r="J100"/>
  <c r="J128"/>
  <c r="BK100"/>
  <c r="J163"/>
  <c r="BK139"/>
  <c r="J115"/>
  <c r="BK96"/>
  <c r="BK176"/>
  <c r="J164"/>
  <c r="J147"/>
  <c r="BK121"/>
  <c r="J105"/>
  <c i="20" r="J118"/>
  <c r="BK124"/>
  <c r="J131"/>
  <c r="J106"/>
  <c r="J145"/>
  <c r="BK113"/>
  <c i="21" r="J104"/>
  <c r="J92"/>
  <c r="J93"/>
  <c i="22" r="J112"/>
  <c r="J122"/>
  <c r="BK102"/>
  <c r="BK99"/>
  <c i="23" r="BK95"/>
  <c r="J101"/>
  <c r="J105"/>
  <c i="24" r="BK129"/>
  <c r="J110"/>
  <c r="J121"/>
  <c r="J107"/>
  <c r="BK122"/>
  <c r="BK124"/>
  <c i="25" r="J150"/>
  <c r="BK122"/>
  <c r="J107"/>
  <c r="BK140"/>
  <c r="BK117"/>
  <c r="BK99"/>
  <c r="J93"/>
  <c i="26" r="BK129"/>
  <c r="BK101"/>
  <c r="BK149"/>
  <c r="J132"/>
  <c r="J106"/>
  <c r="J92"/>
  <c r="J148"/>
  <c r="BK120"/>
  <c r="BK103"/>
  <c r="BK92"/>
  <c r="J138"/>
  <c i="27" r="J229"/>
  <c r="BK104"/>
  <c r="J193"/>
  <c r="J120"/>
  <c r="J219"/>
  <c r="BK168"/>
  <c r="J115"/>
  <c r="J155"/>
  <c r="BK95"/>
  <c i="28" r="J99"/>
  <c r="J93"/>
  <c r="J101"/>
  <c i="29" r="BK302"/>
  <c r="BK274"/>
  <c r="J247"/>
  <c r="J211"/>
  <c r="BK184"/>
  <c r="J142"/>
  <c r="J107"/>
  <c r="BK277"/>
  <c r="J181"/>
  <c r="BK132"/>
  <c r="J229"/>
  <c r="J155"/>
  <c r="J298"/>
  <c r="BK268"/>
  <c r="J223"/>
  <c r="BK175"/>
  <c r="J138"/>
  <c i="30" r="BK267"/>
  <c r="BK208"/>
  <c r="BK177"/>
  <c r="J139"/>
  <c r="J258"/>
  <c r="J161"/>
  <c r="J250"/>
  <c r="BK211"/>
  <c r="BK136"/>
  <c r="BK262"/>
  <c r="BK190"/>
  <c r="BK158"/>
  <c i="31" r="BK115"/>
  <c r="BK95"/>
  <c r="BK118"/>
  <c r="J102"/>
  <c r="BK90"/>
  <c r="BK113"/>
  <c i="32" r="BK103"/>
  <c r="J106"/>
  <c i="2" r="BK1460"/>
  <c r="J1400"/>
  <c r="BK1199"/>
  <c r="BK1073"/>
  <c r="J975"/>
  <c r="J905"/>
  <c r="J889"/>
  <c r="J710"/>
  <c r="BK450"/>
  <c r="BK279"/>
  <c r="J158"/>
  <c r="BK1408"/>
  <c r="BK1214"/>
  <c r="BK1159"/>
  <c r="J1107"/>
  <c r="BK1042"/>
  <c r="BK937"/>
  <c r="BK801"/>
  <c r="J767"/>
  <c r="BK746"/>
  <c r="J713"/>
  <c r="BK555"/>
  <c r="J451"/>
  <c r="BK293"/>
  <c r="BK222"/>
  <c r="BK130"/>
  <c r="J1375"/>
  <c r="BK1184"/>
  <c r="BK1112"/>
  <c r="J1040"/>
  <c r="BK926"/>
  <c r="J825"/>
  <c r="J797"/>
  <c r="J765"/>
  <c r="BK705"/>
  <c r="J608"/>
  <c r="BK454"/>
  <c r="J330"/>
  <c r="BK264"/>
  <c r="BK216"/>
  <c r="J130"/>
  <c r="J1560"/>
  <c r="BK1484"/>
  <c r="BK1443"/>
  <c r="BK1375"/>
  <c r="BK1189"/>
  <c r="J1119"/>
  <c r="J1066"/>
  <c r="BK1012"/>
  <c r="BK850"/>
  <c r="J781"/>
  <c r="BK720"/>
  <c r="BK608"/>
  <c r="J439"/>
  <c r="J338"/>
  <c r="J310"/>
  <c r="BK219"/>
  <c r="J179"/>
  <c r="BK127"/>
  <c i="3" r="BK175"/>
  <c r="J136"/>
  <c r="J106"/>
  <c r="BK187"/>
  <c r="J167"/>
  <c r="J117"/>
  <c r="BK197"/>
  <c r="BK127"/>
  <c r="BK150"/>
  <c i="4" r="J134"/>
  <c r="J187"/>
  <c r="J132"/>
  <c r="J144"/>
  <c r="J90"/>
  <c i="5" r="J236"/>
  <c r="J212"/>
  <c r="BK164"/>
  <c r="J131"/>
  <c r="BK113"/>
  <c r="BK242"/>
  <c r="J217"/>
  <c r="J184"/>
  <c r="J150"/>
  <c r="J112"/>
  <c r="BK263"/>
  <c r="J229"/>
  <c r="J197"/>
  <c r="J170"/>
  <c r="BK142"/>
  <c r="BK116"/>
  <c r="BK245"/>
  <c r="BK209"/>
  <c r="BK169"/>
  <c r="BK136"/>
  <c r="BK100"/>
  <c i="6" r="BK210"/>
  <c r="BK154"/>
  <c r="J106"/>
  <c r="BK228"/>
  <c r="BK204"/>
  <c r="BK168"/>
  <c r="BK133"/>
  <c r="J112"/>
  <c r="J237"/>
  <c r="BK178"/>
  <c r="BK139"/>
  <c r="BK105"/>
  <c r="BK217"/>
  <c r="J190"/>
  <c r="BK167"/>
  <c r="BK126"/>
  <c r="BK97"/>
  <c i="7" r="J237"/>
  <c r="BK201"/>
  <c r="BK162"/>
  <c r="BK133"/>
  <c r="BK263"/>
  <c r="BK224"/>
  <c r="BK200"/>
  <c r="BK160"/>
  <c r="BK113"/>
  <c r="BK94"/>
  <c r="J230"/>
  <c r="J193"/>
  <c r="BK171"/>
  <c r="BK141"/>
  <c r="BK114"/>
  <c r="BK258"/>
  <c r="J226"/>
  <c r="BK176"/>
  <c r="BK125"/>
  <c i="8" r="J206"/>
  <c r="BK138"/>
  <c r="BK206"/>
  <c r="BK142"/>
  <c r="BK106"/>
  <c r="BK154"/>
  <c r="J113"/>
  <c i="9" r="J132"/>
  <c r="J168"/>
  <c r="J142"/>
  <c r="BK198"/>
  <c r="BK87"/>
  <c i="10" r="J93"/>
  <c r="BK91"/>
  <c i="11" r="BK150"/>
  <c r="BK104"/>
  <c r="J129"/>
  <c r="J106"/>
  <c r="J176"/>
  <c r="BK158"/>
  <c r="BK137"/>
  <c r="J113"/>
  <c r="J192"/>
  <c r="J174"/>
  <c r="BK159"/>
  <c r="J143"/>
  <c r="BK121"/>
  <c r="J95"/>
  <c i="12" r="BK133"/>
  <c r="BK97"/>
  <c r="BK138"/>
  <c r="BK91"/>
  <c r="J155"/>
  <c r="BK134"/>
  <c r="BK116"/>
  <c r="J97"/>
  <c r="J151"/>
  <c r="BK128"/>
  <c r="J108"/>
  <c i="13" r="J96"/>
  <c r="J112"/>
  <c r="J97"/>
  <c r="BK112"/>
  <c r="J122"/>
  <c i="14" r="J103"/>
  <c r="BK104"/>
  <c r="BK99"/>
  <c i="15" r="J98"/>
  <c r="BK98"/>
  <c i="16" r="BK93"/>
  <c i="17" r="J88"/>
  <c i="18" r="J119"/>
  <c r="J117"/>
  <c r="J103"/>
  <c r="J121"/>
  <c r="J101"/>
  <c i="19" r="BK129"/>
  <c r="BK97"/>
  <c r="BK132"/>
  <c r="J182"/>
  <c r="J150"/>
  <c r="BK124"/>
  <c i="5" r="J244"/>
  <c r="BK193"/>
  <c r="J171"/>
  <c r="BK132"/>
  <c r="BK260"/>
  <c r="BK219"/>
  <c r="BK195"/>
  <c r="J155"/>
  <c r="J116"/>
  <c r="J100"/>
  <c r="BK230"/>
  <c r="BK207"/>
  <c r="BK175"/>
  <c r="J141"/>
  <c r="BK112"/>
  <c r="BK252"/>
  <c r="J214"/>
  <c r="BK200"/>
  <c r="BK163"/>
  <c r="BK137"/>
  <c r="J101"/>
  <c i="6" r="BK197"/>
  <c r="BK115"/>
  <c r="BK238"/>
  <c r="J225"/>
  <c r="BK202"/>
  <c r="BK160"/>
  <c r="BK130"/>
  <c r="J95"/>
  <c r="J197"/>
  <c r="J178"/>
  <c r="J136"/>
  <c r="BK124"/>
  <c r="J214"/>
  <c r="J185"/>
  <c r="J153"/>
  <c r="BK117"/>
  <c i="7" r="J259"/>
  <c r="J223"/>
  <c r="BK183"/>
  <c r="J141"/>
  <c r="J109"/>
  <c r="BK243"/>
  <c r="BK223"/>
  <c r="BK204"/>
  <c r="J179"/>
  <c r="J138"/>
  <c r="J98"/>
  <c r="BK237"/>
  <c r="BK198"/>
  <c r="J177"/>
  <c r="BK158"/>
  <c r="BK122"/>
  <c r="J94"/>
  <c r="BK225"/>
  <c r="J178"/>
  <c r="BK153"/>
  <c r="BK95"/>
  <c i="8" r="BK197"/>
  <c r="BK132"/>
  <c r="J163"/>
  <c r="J212"/>
  <c r="J157"/>
  <c i="9" r="J212"/>
  <c r="BK90"/>
  <c r="BK151"/>
  <c r="J90"/>
  <c r="BK148"/>
  <c i="10" r="J100"/>
  <c r="J95"/>
  <c i="11" r="J158"/>
  <c r="BK106"/>
  <c r="BK133"/>
  <c r="BK108"/>
  <c r="BK188"/>
  <c r="BK163"/>
  <c r="J142"/>
  <c r="J122"/>
  <c r="J190"/>
  <c r="J170"/>
  <c r="J155"/>
  <c r="BK131"/>
  <c r="J105"/>
  <c i="12" r="J116"/>
  <c r="J147"/>
  <c r="BK92"/>
  <c r="J144"/>
  <c r="J124"/>
  <c r="J103"/>
  <c r="BK158"/>
  <c r="J135"/>
  <c r="J113"/>
  <c i="13" r="BK91"/>
  <c r="J103"/>
  <c r="J94"/>
  <c r="BK109"/>
  <c i="14" r="BK108"/>
  <c r="J105"/>
  <c r="J100"/>
  <c i="15" r="J99"/>
  <c i="16" r="J99"/>
  <c r="J93"/>
  <c i="18" r="BK99"/>
  <c r="BK115"/>
  <c r="BK91"/>
  <c i="19" r="J116"/>
  <c r="J176"/>
  <c r="BK114"/>
  <c r="J177"/>
  <c r="BK145"/>
  <c r="BK127"/>
  <c r="BK183"/>
  <c r="J173"/>
  <c r="J153"/>
  <c r="BK135"/>
  <c r="BK116"/>
  <c i="20" r="J143"/>
  <c r="J146"/>
  <c r="J121"/>
  <c r="BK106"/>
  <c r="J137"/>
  <c r="BK105"/>
  <c r="BK133"/>
  <c r="J112"/>
  <c i="21" r="J100"/>
  <c r="BK96"/>
  <c r="J91"/>
  <c i="22" r="BK112"/>
  <c r="BK96"/>
  <c r="BK104"/>
  <c r="J105"/>
  <c i="23" r="BK98"/>
  <c r="J107"/>
  <c r="BK111"/>
  <c r="BK92"/>
  <c i="24" r="J116"/>
  <c r="BK130"/>
  <c r="J118"/>
  <c r="BK94"/>
  <c r="BK92"/>
  <c r="BK107"/>
  <c i="25" r="BK146"/>
  <c r="J145"/>
  <c r="BK150"/>
  <c r="BK132"/>
  <c r="BK102"/>
  <c r="J128"/>
  <c i="26" r="J143"/>
  <c r="BK113"/>
  <c r="BK95"/>
  <c r="J141"/>
  <c r="BK124"/>
  <c r="BK105"/>
  <c r="BK155"/>
  <c r="BK139"/>
  <c r="J107"/>
  <c r="J93"/>
  <c r="BK147"/>
  <c r="J117"/>
  <c i="27" r="J149"/>
  <c r="BK229"/>
  <c r="J163"/>
  <c r="J232"/>
  <c r="BK185"/>
  <c r="J126"/>
  <c r="J170"/>
  <c r="BK120"/>
  <c i="28" r="J91"/>
  <c r="BK105"/>
  <c r="J90"/>
  <c r="BK96"/>
  <c i="29" r="J292"/>
  <c r="J232"/>
  <c r="BK202"/>
  <c r="J151"/>
  <c r="J102"/>
  <c r="J217"/>
  <c r="BK287"/>
  <c r="J99"/>
  <c r="BK271"/>
  <c r="J226"/>
  <c r="BK172"/>
  <c r="J119"/>
  <c i="30" r="J226"/>
  <c r="J169"/>
  <c r="BK114"/>
  <c r="J158"/>
  <c r="J214"/>
  <c r="J165"/>
  <c r="J96"/>
  <c r="J232"/>
  <c r="BK139"/>
  <c i="31" r="J106"/>
  <c r="BK91"/>
  <c r="BK106"/>
  <c r="J111"/>
  <c r="BK104"/>
  <c i="32" r="J100"/>
  <c r="J109"/>
  <c i="2" r="J1482"/>
  <c r="BK1403"/>
  <c r="BK1130"/>
  <c r="J1038"/>
  <c r="J959"/>
  <c r="BK894"/>
  <c r="BK700"/>
  <c r="J550"/>
  <c r="J315"/>
  <c r="J222"/>
  <c i="1" r="AS73"/>
  <c i="2" r="BK1040"/>
  <c r="BK921"/>
  <c r="BK795"/>
  <c r="BK753"/>
  <c r="BK714"/>
  <c r="J547"/>
  <c r="J456"/>
  <c r="BK312"/>
  <c r="BK201"/>
  <c r="BK1421"/>
  <c r="BK1191"/>
  <c r="BK1125"/>
  <c r="J1082"/>
  <c r="J931"/>
  <c r="BK856"/>
  <c r="BK806"/>
  <c r="J775"/>
  <c r="J722"/>
  <c r="J599"/>
  <c r="BK448"/>
  <c r="BK310"/>
  <c r="BK225"/>
  <c r="J118"/>
  <c r="J1569"/>
  <c r="J1548"/>
  <c r="J1470"/>
  <c r="BK1378"/>
  <c r="BK1201"/>
  <c r="BK1150"/>
  <c r="BK1081"/>
  <c r="BK1027"/>
  <c r="J910"/>
  <c r="J762"/>
  <c r="BK708"/>
  <c r="BK251"/>
  <c r="BK184"/>
  <c r="BK143"/>
  <c i="3" r="J172"/>
  <c r="J143"/>
  <c r="BK117"/>
  <c r="BK199"/>
  <c r="BK172"/>
  <c r="J161"/>
  <c r="BK114"/>
  <c r="J181"/>
  <c r="BK152"/>
  <c r="J199"/>
  <c i="4" r="BK177"/>
  <c r="BK112"/>
  <c r="J139"/>
  <c r="BK139"/>
  <c i="5" r="BK241"/>
  <c r="BK199"/>
  <c r="J167"/>
  <c r="BK129"/>
  <c r="J249"/>
  <c r="J220"/>
  <c r="BK192"/>
  <c r="J147"/>
  <c r="J113"/>
  <c r="J248"/>
  <c r="J223"/>
  <c r="BK198"/>
  <c r="BK167"/>
  <c r="J139"/>
  <c r="J110"/>
  <c r="BK248"/>
  <c r="J213"/>
  <c r="BK173"/>
  <c r="BK141"/>
  <c r="BK102"/>
  <c i="6" r="BK208"/>
  <c r="BK120"/>
  <c r="J233"/>
  <c r="BK227"/>
  <c r="BK196"/>
  <c r="BK157"/>
  <c r="J132"/>
  <c r="J101"/>
  <c r="BK189"/>
  <c r="BK171"/>
  <c r="J125"/>
  <c r="J224"/>
  <c r="J196"/>
  <c r="BK175"/>
  <c r="J124"/>
  <c r="J93"/>
  <c i="7" r="BK236"/>
  <c r="BK196"/>
  <c r="J153"/>
  <c r="J110"/>
  <c r="BK246"/>
  <c r="J222"/>
  <c r="J194"/>
  <c r="BK168"/>
  <c r="J134"/>
  <c r="BK259"/>
  <c r="J218"/>
  <c r="J183"/>
  <c r="J159"/>
  <c r="J124"/>
  <c r="BK96"/>
  <c r="BK230"/>
  <c r="J195"/>
  <c r="BK159"/>
  <c r="BK101"/>
  <c i="8" r="BK185"/>
  <c r="J106"/>
  <c r="BK160"/>
  <c r="J191"/>
  <c r="J176"/>
  <c r="J120"/>
  <c i="9" r="J126"/>
  <c r="J177"/>
  <c r="J117"/>
  <c r="BK174"/>
  <c r="BK113"/>
  <c i="10" r="J90"/>
  <c i="11" r="J171"/>
  <c r="BK124"/>
  <c r="J175"/>
  <c r="BK107"/>
  <c r="J94"/>
  <c r="BK169"/>
  <c r="J149"/>
  <c r="BK123"/>
  <c r="BK100"/>
  <c r="BK185"/>
  <c r="J160"/>
  <c r="BK132"/>
  <c i="12" r="BK150"/>
  <c r="BK105"/>
  <c r="J129"/>
  <c r="J158"/>
  <c r="J131"/>
  <c r="BK111"/>
  <c r="J164"/>
  <c r="BK142"/>
  <c r="BK118"/>
  <c r="J104"/>
  <c i="13" r="BK122"/>
  <c r="J101"/>
  <c r="BK115"/>
  <c r="BK90"/>
  <c i="14" r="BK101"/>
  <c r="BK94"/>
  <c i="15" r="J90"/>
  <c r="BK99"/>
  <c i="16" r="J94"/>
  <c i="17" r="BK88"/>
  <c i="18" r="BK124"/>
  <c r="J118"/>
  <c r="BK122"/>
  <c r="J96"/>
  <c i="19" r="J110"/>
  <c r="BK144"/>
  <c r="J117"/>
  <c r="J175"/>
  <c r="BK147"/>
  <c r="J131"/>
  <c r="J108"/>
  <c r="J181"/>
  <c r="J169"/>
  <c r="BK154"/>
  <c r="J140"/>
  <c r="J118"/>
  <c r="J99"/>
  <c i="20" r="J105"/>
  <c r="BK125"/>
  <c r="BK98"/>
  <c r="J114"/>
  <c r="BK97"/>
  <c r="J123"/>
  <c r="J98"/>
  <c i="21" r="BK105"/>
  <c r="BK102"/>
  <c i="22" r="BK122"/>
  <c r="BK105"/>
  <c r="J111"/>
  <c r="BK125"/>
  <c r="J96"/>
  <c i="23" r="J94"/>
  <c r="BK103"/>
  <c r="BK106"/>
  <c r="BK90"/>
  <c i="24" r="J111"/>
  <c r="BK125"/>
  <c r="BK109"/>
  <c r="BK121"/>
  <c r="J130"/>
  <c i="25" r="BK145"/>
  <c r="J146"/>
  <c r="J100"/>
  <c r="J102"/>
  <c i="26" r="BK131"/>
  <c r="BK104"/>
  <c r="J150"/>
  <c r="J134"/>
  <c r="BK107"/>
  <c r="BK97"/>
  <c r="J153"/>
  <c r="BK126"/>
  <c r="BK102"/>
  <c r="J91"/>
  <c r="BK144"/>
  <c r="BK112"/>
  <c i="27" r="J140"/>
  <c r="J224"/>
  <c r="J158"/>
  <c r="J199"/>
  <c r="J146"/>
  <c r="J185"/>
  <c r="J138"/>
  <c i="28" r="J115"/>
  <c r="J121"/>
  <c r="J88"/>
  <c r="BK94"/>
  <c i="29" r="J283"/>
  <c r="BK250"/>
  <c r="BK187"/>
  <c r="J135"/>
  <c r="BK256"/>
  <c r="BK126"/>
  <c r="BK165"/>
  <c r="BK93"/>
  <c r="BK265"/>
  <c r="BK220"/>
  <c r="BK168"/>
  <c r="J112"/>
  <c i="30" r="J223"/>
  <c r="BK161"/>
  <c r="J122"/>
  <c r="BK217"/>
  <c r="BK232"/>
  <c r="J177"/>
  <c r="J99"/>
  <c r="BK229"/>
  <c r="BK155"/>
  <c i="31" r="BK114"/>
  <c r="BK100"/>
  <c r="J107"/>
  <c r="J113"/>
  <c r="BK107"/>
  <c i="32" r="BK109"/>
  <c r="BK88"/>
  <c i="2" r="BK1450"/>
  <c r="J1201"/>
  <c r="BK1076"/>
  <c r="J1050"/>
  <c r="J972"/>
  <c r="J886"/>
  <c r="J703"/>
  <c r="BK462"/>
  <c r="BK305"/>
  <c r="J213"/>
  <c r="BK1556"/>
  <c r="J1438"/>
  <c r="BK1406"/>
  <c r="BK1183"/>
  <c r="J1103"/>
  <c r="J1009"/>
  <c r="J902"/>
  <c r="BK778"/>
  <c r="BK739"/>
  <c r="J700"/>
  <c r="BK550"/>
  <c r="J448"/>
  <c r="J234"/>
  <c r="J198"/>
  <c r="J1566"/>
  <c r="J1189"/>
  <c r="J1141"/>
  <c r="BK1093"/>
  <c r="BK929"/>
  <c r="J876"/>
  <c r="J795"/>
  <c r="BK769"/>
  <c r="J720"/>
  <c r="J557"/>
  <c r="BK439"/>
  <c r="J312"/>
  <c r="J228"/>
  <c r="BK140"/>
  <c r="BK1560"/>
  <c r="BK1486"/>
  <c r="J1439"/>
  <c r="J1274"/>
  <c r="BK1193"/>
  <c r="J1144"/>
  <c r="BK1095"/>
  <c r="BK1052"/>
  <c r="BK959"/>
  <c r="BK797"/>
  <c r="BK722"/>
  <c r="J697"/>
  <c r="BK456"/>
  <c r="J348"/>
  <c i="3" r="BK146"/>
  <c r="J193"/>
  <c i="4" r="BK144"/>
  <c r="BK122"/>
  <c r="J109"/>
  <c r="BK120"/>
  <c i="5" r="BK239"/>
  <c r="J198"/>
  <c r="J162"/>
  <c r="J127"/>
  <c r="J254"/>
  <c r="BK210"/>
  <c r="J181"/>
  <c r="J130"/>
  <c r="BK258"/>
  <c r="J226"/>
  <c r="J205"/>
  <c r="J174"/>
  <c r="J144"/>
  <c r="J117"/>
  <c r="BK255"/>
  <c r="BK216"/>
  <c r="BK180"/>
  <c r="J149"/>
  <c r="BK110"/>
  <c i="6" r="BK201"/>
  <c r="J118"/>
  <c r="BK237"/>
  <c r="BK222"/>
  <c r="J179"/>
  <c r="BK140"/>
  <c r="J115"/>
  <c r="J198"/>
  <c r="BK177"/>
  <c r="BK152"/>
  <c r="BK118"/>
  <c r="J211"/>
  <c r="BK187"/>
  <c r="J159"/>
  <c r="BK106"/>
  <c i="7" r="J252"/>
  <c r="BK220"/>
  <c r="J174"/>
  <c r="BK138"/>
  <c r="J106"/>
  <c r="J234"/>
  <c r="BK211"/>
  <c r="J186"/>
  <c r="J149"/>
  <c r="BK97"/>
  <c r="BK234"/>
  <c r="J199"/>
  <c r="J173"/>
  <c r="J156"/>
  <c r="BK126"/>
  <c r="BK264"/>
  <c r="BK222"/>
  <c r="J171"/>
  <c r="BK124"/>
  <c i="8" r="J200"/>
  <c r="BK145"/>
  <c r="J151"/>
  <c r="J90"/>
  <c r="BK148"/>
  <c i="9" r="BK186"/>
  <c r="J87"/>
  <c r="J138"/>
  <c r="BK201"/>
  <c r="BK157"/>
  <c r="J96"/>
  <c i="10" r="BK97"/>
  <c i="11" r="BK162"/>
  <c r="J108"/>
  <c r="J166"/>
  <c r="BK109"/>
  <c r="BK192"/>
  <c r="BK165"/>
  <c r="BK146"/>
  <c r="J124"/>
  <c r="J93"/>
  <c r="BK172"/>
  <c r="BK151"/>
  <c r="BK127"/>
  <c r="BK92"/>
  <c i="12" r="BK113"/>
  <c r="BK139"/>
  <c r="J93"/>
  <c r="BK151"/>
  <c r="J121"/>
  <c r="BK93"/>
  <c r="J148"/>
  <c r="J127"/>
  <c r="J111"/>
  <c i="13" r="BK99"/>
  <c r="J105"/>
  <c r="BK121"/>
  <c r="J100"/>
  <c i="14" r="J107"/>
  <c r="BK103"/>
  <c r="J97"/>
  <c i="15" r="J96"/>
  <c i="16" r="BK95"/>
  <c i="17" r="J87"/>
  <c i="18" r="BK123"/>
  <c r="BK119"/>
  <c r="BK96"/>
  <c r="BK109"/>
  <c i="19" r="BK173"/>
  <c r="BK108"/>
  <c r="J139"/>
  <c r="BK179"/>
  <c r="J152"/>
  <c r="J134"/>
  <c r="BK109"/>
  <c r="BK182"/>
  <c r="BK170"/>
  <c r="BK155"/>
  <c r="BK138"/>
  <c r="BK117"/>
  <c r="J101"/>
  <c i="20" r="BK99"/>
  <c r="BK118"/>
  <c r="J147"/>
  <c r="BK120"/>
  <c r="J125"/>
  <c r="BK100"/>
  <c i="21" r="BK92"/>
  <c r="BK103"/>
  <c i="22" r="J121"/>
  <c r="J102"/>
  <c r="BK117"/>
  <c r="BK127"/>
  <c r="J126"/>
  <c i="23" r="J92"/>
  <c r="J90"/>
  <c r="BK109"/>
  <c i="24" r="BK118"/>
  <c r="BK100"/>
  <c r="BK113"/>
  <c r="BK97"/>
  <c r="BK95"/>
  <c r="J94"/>
  <c i="25" r="J144"/>
  <c r="J152"/>
  <c r="J147"/>
  <c r="J134"/>
  <c r="J110"/>
  <c r="J87"/>
  <c i="26" r="J136"/>
  <c r="BK108"/>
  <c r="BK153"/>
  <c r="BK145"/>
  <c r="BK114"/>
  <c r="BK89"/>
  <c r="J140"/>
  <c r="J125"/>
  <c r="BK116"/>
  <c r="J155"/>
  <c r="J146"/>
  <c r="BK109"/>
  <c i="27" r="BK113"/>
  <c r="J202"/>
  <c r="J110"/>
  <c r="J198"/>
  <c r="BK143"/>
  <c r="J166"/>
  <c r="J104"/>
  <c i="28" r="J92"/>
  <c r="BK99"/>
  <c r="BK89"/>
  <c i="29" r="BK293"/>
  <c r="BK259"/>
  <c r="BK235"/>
  <c r="J193"/>
  <c r="BK155"/>
  <c r="J126"/>
  <c r="BK96"/>
  <c r="BK229"/>
  <c r="BK148"/>
  <c r="J90"/>
  <c r="J196"/>
  <c r="BK123"/>
  <c r="J287"/>
  <c r="J274"/>
  <c r="BK238"/>
  <c r="J202"/>
  <c r="J145"/>
  <c r="BK102"/>
  <c i="30" r="J253"/>
  <c r="J145"/>
  <c r="J119"/>
  <c r="BK214"/>
  <c r="BK220"/>
  <c r="J174"/>
  <c r="J105"/>
  <c r="BK250"/>
  <c r="BK180"/>
  <c i="31" r="BK119"/>
  <c r="BK102"/>
  <c r="J115"/>
  <c r="J90"/>
  <c r="J119"/>
  <c i="32" r="J110"/>
  <c r="J103"/>
  <c r="J88"/>
  <c i="2" r="J1455"/>
  <c r="J1271"/>
  <c r="BK1170"/>
  <c r="BK1066"/>
  <c r="BK988"/>
  <c r="J916"/>
  <c r="J814"/>
  <c r="BK697"/>
  <c r="BK538"/>
  <c r="BK307"/>
  <c r="J219"/>
  <c r="BK121"/>
  <c r="BK1271"/>
  <c r="BK1178"/>
  <c r="J1123"/>
  <c r="BK1082"/>
  <c r="BK975"/>
  <c r="BK916"/>
  <c r="BK821"/>
  <c r="BK775"/>
  <c r="J735"/>
  <c r="BK709"/>
  <c r="BK535"/>
  <c r="J437"/>
  <c r="J245"/>
  <c r="J143"/>
  <c r="BK1569"/>
  <c r="BK1203"/>
  <c r="J1153"/>
  <c r="BK1064"/>
  <c r="J978"/>
  <c r="BK889"/>
  <c r="J816"/>
  <c r="BK782"/>
  <c r="BK732"/>
  <c r="BK679"/>
  <c r="J527"/>
  <c r="BK315"/>
  <c r="BK240"/>
  <c r="J168"/>
  <c r="BK116"/>
  <c r="BK1563"/>
  <c r="J1488"/>
  <c r="BK1438"/>
  <c r="BK1255"/>
  <c r="J1197"/>
  <c r="BK1132"/>
  <c r="BK1106"/>
  <c r="BK1050"/>
  <c r="BK965"/>
  <c r="BK804"/>
  <c r="J727"/>
  <c r="BK630"/>
  <c r="J540"/>
  <c r="BK391"/>
  <c r="BK330"/>
  <c r="J279"/>
  <c r="J237"/>
  <c r="J187"/>
  <c r="BK158"/>
  <c i="3" r="BK193"/>
  <c r="J156"/>
  <c r="J119"/>
  <c r="J92"/>
  <c r="J171"/>
  <c r="J150"/>
  <c r="BK111"/>
  <c r="BK171"/>
  <c r="BK143"/>
  <c r="J195"/>
  <c i="4" r="J164"/>
  <c r="BK116"/>
  <c r="J120"/>
  <c r="BK101"/>
  <c r="J116"/>
  <c i="5" r="J255"/>
  <c r="J230"/>
  <c r="BK197"/>
  <c r="J161"/>
  <c r="BK126"/>
  <c r="J97"/>
  <c r="J221"/>
  <c r="J191"/>
  <c r="BK166"/>
  <c r="BK117"/>
  <c r="J102"/>
  <c r="BK236"/>
  <c r="J210"/>
  <c r="J179"/>
  <c r="BK159"/>
  <c r="J134"/>
  <c r="J107"/>
  <c r="BK249"/>
  <c r="BK215"/>
  <c r="BK176"/>
  <c r="BK146"/>
  <c r="BK115"/>
  <c i="6" r="BK225"/>
  <c r="J193"/>
  <c r="J110"/>
  <c r="BK230"/>
  <c r="J221"/>
  <c r="J177"/>
  <c r="J146"/>
  <c r="BK122"/>
  <c r="J200"/>
  <c r="J183"/>
  <c r="J158"/>
  <c r="BK127"/>
  <c r="BK235"/>
  <c r="J199"/>
  <c r="BK172"/>
  <c r="J121"/>
  <c r="BK94"/>
  <c i="7" r="J246"/>
  <c r="BK215"/>
  <c r="J172"/>
  <c r="J142"/>
  <c r="BK128"/>
  <c r="J255"/>
  <c r="J220"/>
  <c r="BK193"/>
  <c r="J175"/>
  <c r="J154"/>
  <c r="J102"/>
  <c r="J238"/>
  <c r="J201"/>
  <c r="BK175"/>
  <c r="J155"/>
  <c r="J125"/>
  <c r="J101"/>
  <c r="BK233"/>
  <c r="J198"/>
  <c r="BK137"/>
  <c r="J99"/>
  <c i="8" r="J194"/>
  <c r="BK109"/>
  <c r="J167"/>
  <c r="BK200"/>
  <c r="BK173"/>
  <c r="BK87"/>
  <c i="9" r="BK101"/>
  <c r="BK211"/>
  <c r="BK154"/>
  <c r="J211"/>
  <c r="J163"/>
  <c r="J120"/>
  <c i="10" r="BK98"/>
  <c i="11" r="BK180"/>
  <c r="BK130"/>
  <c r="BK95"/>
  <c r="BK122"/>
  <c r="BK102"/>
  <c r="J185"/>
  <c r="BK161"/>
  <c r="BK143"/>
  <c r="J121"/>
  <c r="J98"/>
  <c r="BK171"/>
  <c r="J154"/>
  <c r="BK136"/>
  <c r="J116"/>
  <c i="12" r="BK157"/>
  <c r="J119"/>
  <c r="J156"/>
  <c r="BK101"/>
  <c r="BK147"/>
  <c r="J128"/>
  <c r="J122"/>
  <c r="BK102"/>
  <c r="BK161"/>
  <c r="BK143"/>
  <c r="J123"/>
  <c r="BK100"/>
  <c i="13" r="BK123"/>
  <c r="BK102"/>
  <c r="J116"/>
  <c r="BK96"/>
  <c i="14" r="BK106"/>
  <c r="J98"/>
  <c r="J94"/>
  <c i="15" r="BK93"/>
  <c i="16" r="J96"/>
  <c r="BK96"/>
  <c i="18" r="J112"/>
  <c r="BK108"/>
  <c r="BK111"/>
  <c r="BK98"/>
  <c r="BK112"/>
  <c r="BK94"/>
  <c i="19" r="J159"/>
  <c r="BK178"/>
  <c r="BK120"/>
  <c r="J174"/>
  <c r="BK157"/>
  <c r="BK140"/>
  <c i="5" r="BK256"/>
  <c r="BK222"/>
  <c r="J176"/>
  <c r="BK144"/>
  <c r="J115"/>
  <c r="BK250"/>
  <c r="J215"/>
  <c r="J183"/>
  <c r="J146"/>
  <c r="J105"/>
  <c r="J241"/>
  <c r="BK212"/>
  <c r="J200"/>
  <c r="J166"/>
  <c r="J152"/>
  <c r="BK133"/>
  <c r="J108"/>
  <c r="BK246"/>
  <c r="J208"/>
  <c r="J175"/>
  <c r="J151"/>
  <c r="BK111"/>
  <c i="6" r="J220"/>
  <c r="J139"/>
  <c r="J109"/>
  <c r="J230"/>
  <c r="BK220"/>
  <c r="J191"/>
  <c r="J149"/>
  <c r="BK119"/>
  <c r="J235"/>
  <c r="BK191"/>
  <c r="J173"/>
  <c r="BK131"/>
  <c r="BK98"/>
  <c r="J202"/>
  <c r="BK182"/>
  <c r="J171"/>
  <c r="J127"/>
  <c r="J105"/>
  <c i="7" r="BK253"/>
  <c r="J233"/>
  <c r="BK195"/>
  <c r="BK149"/>
  <c r="J120"/>
  <c r="J247"/>
  <c r="BK210"/>
  <c r="J187"/>
  <c r="J151"/>
  <c r="J126"/>
  <c r="BK256"/>
  <c r="J216"/>
  <c r="BK185"/>
  <c r="J163"/>
  <c r="J133"/>
  <c r="BK104"/>
  <c r="BK247"/>
  <c r="BK218"/>
  <c r="BK166"/>
  <c r="J128"/>
  <c i="8" r="J215"/>
  <c r="J148"/>
  <c r="J185"/>
  <c r="BK93"/>
  <c r="BK194"/>
  <c r="J142"/>
  <c i="9" r="BK180"/>
  <c r="J198"/>
  <c r="BK135"/>
  <c r="BK195"/>
  <c r="J106"/>
  <c i="10" r="J99"/>
  <c i="11" r="J188"/>
  <c r="J144"/>
  <c r="BK96"/>
  <c r="J126"/>
  <c r="BK98"/>
  <c r="BK181"/>
  <c r="BK157"/>
  <c r="J139"/>
  <c r="J117"/>
  <c r="BK183"/>
  <c r="J157"/>
  <c r="J145"/>
  <c r="BK117"/>
  <c i="12" r="BK144"/>
  <c r="BK160"/>
  <c r="BK103"/>
  <c r="BK148"/>
  <c r="J118"/>
  <c r="J92"/>
  <c r="J146"/>
  <c r="J126"/>
  <c r="BK95"/>
  <c i="13" r="BK120"/>
  <c r="J99"/>
  <c r="BK114"/>
  <c r="J95"/>
  <c i="14" r="J106"/>
  <c r="BK100"/>
  <c r="BK93"/>
  <c i="15" r="J97"/>
  <c i="16" r="J97"/>
  <c i="18" r="J108"/>
  <c r="BK110"/>
  <c r="BK95"/>
  <c i="19" r="BK153"/>
  <c r="J148"/>
  <c r="J103"/>
  <c r="J155"/>
  <c r="BK137"/>
  <c r="BK118"/>
  <c r="BK98"/>
  <c r="J180"/>
  <c r="BK161"/>
  <c r="J146"/>
  <c r="J124"/>
  <c r="J109"/>
  <c i="20" r="J102"/>
  <c r="BK119"/>
  <c r="J144"/>
  <c r="J119"/>
  <c r="J100"/>
  <c r="J124"/>
  <c i="21" r="J98"/>
  <c r="J105"/>
  <c i="22" r="BK123"/>
  <c r="BK108"/>
  <c r="J119"/>
  <c r="J124"/>
  <c r="J98"/>
  <c i="23" r="BK110"/>
  <c r="BK91"/>
  <c r="J99"/>
  <c i="24" r="J122"/>
  <c r="BK102"/>
  <c r="J114"/>
  <c r="J101"/>
  <c r="J98"/>
  <c r="J95"/>
  <c i="25" r="J143"/>
  <c r="BK95"/>
  <c r="J148"/>
  <c r="BK136"/>
  <c r="BK113"/>
  <c r="J136"/>
  <c i="26" r="BK154"/>
  <c r="BK121"/>
  <c r="J158"/>
  <c r="BK138"/>
  <c r="J120"/>
  <c r="J100"/>
  <c r="BK159"/>
  <c r="J129"/>
  <c r="J119"/>
  <c r="BK96"/>
  <c r="BK151"/>
  <c r="J122"/>
  <c i="27" r="J181"/>
  <c r="J101"/>
  <c r="J189"/>
  <c r="BK107"/>
  <c r="BK197"/>
  <c r="BK140"/>
  <c r="BK163"/>
  <c r="BK135"/>
  <c i="28" r="J98"/>
  <c r="J85"/>
  <c r="BK85"/>
  <c r="BK91"/>
  <c i="29" r="J280"/>
  <c r="BK244"/>
  <c r="BK208"/>
  <c r="J162"/>
  <c r="BK297"/>
  <c r="J175"/>
  <c r="BK214"/>
  <c r="BK303"/>
  <c r="J262"/>
  <c r="BK211"/>
  <c r="BK162"/>
  <c r="BK107"/>
  <c i="30" r="BK205"/>
  <c r="J155"/>
  <c r="J126"/>
  <c r="BK226"/>
  <c r="BK253"/>
  <c r="J205"/>
  <c r="J130"/>
  <c r="BK257"/>
  <c r="BK199"/>
  <c i="31" r="BK120"/>
  <c r="BK103"/>
  <c r="J123"/>
  <c r="J100"/>
  <c r="J120"/>
  <c i="32" r="BK106"/>
  <c r="J93"/>
  <c r="BK98"/>
  <c i="2" l="1" r="T104"/>
  <c r="T126"/>
  <c r="T178"/>
  <c r="P319"/>
  <c r="T455"/>
  <c r="P726"/>
  <c r="R742"/>
  <c r="T777"/>
  <c r="BK827"/>
  <c r="J827"/>
  <c r="J71"/>
  <c r="R920"/>
  <c r="T936"/>
  <c r="R974"/>
  <c r="T1011"/>
  <c r="P1105"/>
  <c r="T1213"/>
  <c r="BK1377"/>
  <c r="J1377"/>
  <c r="J78"/>
  <c r="P1410"/>
  <c r="T1459"/>
  <c r="BK1490"/>
  <c r="J1490"/>
  <c r="J81"/>
  <c i="3" r="BK88"/>
  <c r="J88"/>
  <c r="J61"/>
  <c r="P124"/>
  <c r="R132"/>
  <c r="R166"/>
  <c r="BK180"/>
  <c r="J180"/>
  <c r="J66"/>
  <c i="4" r="R89"/>
  <c r="T108"/>
  <c r="P129"/>
  <c r="R129"/>
  <c r="BK133"/>
  <c r="J133"/>
  <c r="J66"/>
  <c r="R133"/>
  <c r="T141"/>
  <c i="5" r="BK96"/>
  <c r="J96"/>
  <c r="J64"/>
  <c r="R122"/>
  <c r="R140"/>
  <c r="P157"/>
  <c r="P178"/>
  <c r="P185"/>
  <c r="T206"/>
  <c r="T225"/>
  <c r="P243"/>
  <c r="BK257"/>
  <c r="J257"/>
  <c r="J73"/>
  <c i="6" r="P90"/>
  <c r="BK100"/>
  <c r="J100"/>
  <c r="J62"/>
  <c r="R114"/>
  <c r="P137"/>
  <c r="T169"/>
  <c r="BK206"/>
  <c r="J206"/>
  <c r="J66"/>
  <c r="BK232"/>
  <c r="J232"/>
  <c r="J67"/>
  <c r="P236"/>
  <c i="7" r="BK93"/>
  <c r="P93"/>
  <c r="P103"/>
  <c r="P108"/>
  <c r="BK121"/>
  <c r="J121"/>
  <c r="J65"/>
  <c r="R150"/>
  <c r="P208"/>
  <c r="T212"/>
  <c r="R242"/>
  <c r="T248"/>
  <c r="T261"/>
  <c i="8" r="R86"/>
  <c r="R166"/>
  <c r="P224"/>
  <c i="9" r="R86"/>
  <c r="R167"/>
  <c r="T210"/>
  <c i="11" r="BK91"/>
  <c r="J91"/>
  <c r="J65"/>
  <c r="R186"/>
  <c i="13" r="R89"/>
  <c r="R88"/>
  <c r="R87"/>
  <c i="14" r="BK89"/>
  <c r="J89"/>
  <c r="J65"/>
  <c i="15" r="BK89"/>
  <c r="J89"/>
  <c r="J65"/>
  <c i="16" r="R89"/>
  <c r="R88"/>
  <c r="R87"/>
  <c i="17" r="T85"/>
  <c i="18" r="R90"/>
  <c r="BK104"/>
  <c r="J104"/>
  <c r="J66"/>
  <c r="BK114"/>
  <c r="J114"/>
  <c r="J67"/>
  <c r="P114"/>
  <c i="19" r="R93"/>
  <c r="R104"/>
  <c r="R126"/>
  <c r="P136"/>
  <c r="T160"/>
  <c r="BK168"/>
  <c r="J168"/>
  <c r="J69"/>
  <c r="R172"/>
  <c i="20" r="R96"/>
  <c r="R103"/>
  <c r="P109"/>
  <c r="T115"/>
  <c r="R122"/>
  <c r="R126"/>
  <c r="T129"/>
  <c r="T136"/>
  <c i="21" r="P90"/>
  <c r="P94"/>
  <c r="BK97"/>
  <c r="J97"/>
  <c r="J66"/>
  <c r="P101"/>
  <c i="22" r="BK95"/>
  <c r="J95"/>
  <c r="J65"/>
  <c r="T103"/>
  <c r="R107"/>
  <c r="T110"/>
  <c r="R113"/>
  <c i="23" r="R89"/>
  <c r="T97"/>
  <c r="P100"/>
  <c i="24" r="T91"/>
  <c r="T96"/>
  <c r="T99"/>
  <c r="R104"/>
  <c r="R120"/>
  <c i="25" r="BK86"/>
  <c r="R112"/>
  <c r="BK138"/>
  <c r="J138"/>
  <c r="J63"/>
  <c i="26" r="T87"/>
  <c r="T86"/>
  <c r="R111"/>
  <c r="R130"/>
  <c r="T157"/>
  <c i="27" r="T89"/>
  <c r="BK128"/>
  <c r="J128"/>
  <c r="J62"/>
  <c r="R137"/>
  <c r="P142"/>
  <c r="BK174"/>
  <c r="J174"/>
  <c r="J65"/>
  <c r="P218"/>
  <c r="P217"/>
  <c i="28" r="BK84"/>
  <c r="J84"/>
  <c r="J61"/>
  <c r="R104"/>
  <c i="29" r="R89"/>
  <c r="P158"/>
  <c r="T158"/>
  <c r="P171"/>
  <c r="BK291"/>
  <c r="J291"/>
  <c r="J66"/>
  <c r="R291"/>
  <c r="P301"/>
  <c i="30" r="R88"/>
  <c r="BK173"/>
  <c r="J173"/>
  <c r="J63"/>
  <c r="BK189"/>
  <c r="J189"/>
  <c r="J64"/>
  <c r="P256"/>
  <c r="BK266"/>
  <c r="J266"/>
  <c r="J66"/>
  <c i="31" r="R87"/>
  <c r="R86"/>
  <c r="BK99"/>
  <c r="J99"/>
  <c r="J63"/>
  <c r="R99"/>
  <c r="BK112"/>
  <c r="J112"/>
  <c r="J64"/>
  <c r="R112"/>
  <c r="BK121"/>
  <c r="J121"/>
  <c r="J65"/>
  <c r="R121"/>
  <c i="32" r="T87"/>
  <c i="2" r="BK104"/>
  <c r="J104"/>
  <c r="J61"/>
  <c r="R126"/>
  <c r="BK178"/>
  <c r="J178"/>
  <c r="J63"/>
  <c r="BK319"/>
  <c r="J319"/>
  <c r="J64"/>
  <c r="P455"/>
  <c r="BK726"/>
  <c r="J726"/>
  <c r="J66"/>
  <c r="T742"/>
  <c r="R777"/>
  <c r="R827"/>
  <c r="P920"/>
  <c r="BK936"/>
  <c r="J936"/>
  <c r="J73"/>
  <c r="BK974"/>
  <c r="J974"/>
  <c r="J74"/>
  <c r="P1011"/>
  <c r="BK1105"/>
  <c r="J1105"/>
  <c r="J76"/>
  <c r="R1213"/>
  <c r="P1377"/>
  <c r="T1410"/>
  <c r="R1459"/>
  <c r="T1490"/>
  <c i="3" r="P88"/>
  <c r="R124"/>
  <c r="P132"/>
  <c r="T166"/>
  <c r="P180"/>
  <c r="P179"/>
  <c i="4" r="P89"/>
  <c r="R108"/>
  <c r="BK129"/>
  <c r="J129"/>
  <c r="J65"/>
  <c r="T129"/>
  <c r="P133"/>
  <c r="T133"/>
  <c r="R141"/>
  <c i="5" r="R96"/>
  <c r="BK122"/>
  <c r="J122"/>
  <c r="J65"/>
  <c r="P140"/>
  <c r="BK157"/>
  <c r="J157"/>
  <c r="J67"/>
  <c r="BK178"/>
  <c r="J178"/>
  <c r="J68"/>
  <c r="R185"/>
  <c r="R206"/>
  <c r="R225"/>
  <c r="T243"/>
  <c r="R257"/>
  <c i="6" r="R90"/>
  <c r="P100"/>
  <c r="T114"/>
  <c r="T137"/>
  <c r="BK169"/>
  <c r="J169"/>
  <c r="J65"/>
  <c r="P206"/>
  <c r="R232"/>
  <c r="R236"/>
  <c i="7" r="T93"/>
  <c r="R103"/>
  <c r="R121"/>
  <c r="P150"/>
  <c r="R208"/>
  <c r="P212"/>
  <c r="T242"/>
  <c r="P248"/>
  <c r="P261"/>
  <c i="8" r="P86"/>
  <c r="P85"/>
  <c r="P84"/>
  <c i="1" r="AU62"/>
  <c i="8" r="P166"/>
  <c r="R224"/>
  <c i="9" r="T86"/>
  <c r="P167"/>
  <c r="P210"/>
  <c i="10" r="P89"/>
  <c r="P88"/>
  <c r="P87"/>
  <c i="1" r="AU65"/>
  <c i="10" r="T89"/>
  <c r="T88"/>
  <c r="T87"/>
  <c i="11" r="P91"/>
  <c r="T186"/>
  <c i="12" r="T90"/>
  <c r="T89"/>
  <c r="T88"/>
  <c i="13" r="T89"/>
  <c r="T88"/>
  <c r="T87"/>
  <c i="14" r="P89"/>
  <c r="P88"/>
  <c r="P87"/>
  <c i="1" r="AU69"/>
  <c i="15" r="T89"/>
  <c r="T88"/>
  <c r="T87"/>
  <c i="16" r="P89"/>
  <c r="P88"/>
  <c r="P87"/>
  <c i="1" r="AU71"/>
  <c i="17" r="R85"/>
  <c i="18" r="P90"/>
  <c r="P100"/>
  <c r="P104"/>
  <c i="19" r="BK93"/>
  <c r="J93"/>
  <c r="J64"/>
  <c r="BK104"/>
  <c r="J104"/>
  <c r="J65"/>
  <c r="T126"/>
  <c r="T136"/>
  <c r="P160"/>
  <c r="T168"/>
  <c r="P172"/>
  <c i="20" r="T96"/>
  <c r="P103"/>
  <c r="R109"/>
  <c r="P115"/>
  <c r="P122"/>
  <c r="P126"/>
  <c r="P129"/>
  <c r="P136"/>
  <c i="21" r="T90"/>
  <c r="R94"/>
  <c r="P97"/>
  <c r="BK101"/>
  <c r="J101"/>
  <c r="J67"/>
  <c i="22" r="T95"/>
  <c r="P103"/>
  <c r="P107"/>
  <c r="P110"/>
  <c r="T113"/>
  <c i="23" r="T89"/>
  <c r="R97"/>
  <c r="R100"/>
  <c i="24" r="P91"/>
  <c r="R96"/>
  <c r="R99"/>
  <c r="P104"/>
  <c r="P120"/>
  <c i="25" r="T86"/>
  <c r="BK112"/>
  <c r="J112"/>
  <c r="J62"/>
  <c r="R138"/>
  <c i="26" r="P87"/>
  <c r="P86"/>
  <c r="T111"/>
  <c r="T130"/>
  <c r="R157"/>
  <c i="27" r="P89"/>
  <c r="R128"/>
  <c r="P137"/>
  <c r="R142"/>
  <c r="T174"/>
  <c r="T218"/>
  <c r="T217"/>
  <c i="28" r="T84"/>
  <c r="T83"/>
  <c r="T104"/>
  <c i="29" r="P89"/>
  <c i="30" r="R189"/>
  <c r="R256"/>
  <c r="T266"/>
  <c i="31" r="T87"/>
  <c r="T86"/>
  <c i="32" r="R87"/>
  <c r="R95"/>
  <c i="2" r="P104"/>
  <c r="BK126"/>
  <c r="J126"/>
  <c r="J62"/>
  <c r="P178"/>
  <c r="R319"/>
  <c r="R455"/>
  <c r="T726"/>
  <c r="P742"/>
  <c r="P777"/>
  <c r="T827"/>
  <c r="BK920"/>
  <c r="J920"/>
  <c r="J72"/>
  <c r="R936"/>
  <c r="T974"/>
  <c r="BK1011"/>
  <c r="J1011"/>
  <c r="J75"/>
  <c r="R1105"/>
  <c r="P1213"/>
  <c r="R1377"/>
  <c r="R1410"/>
  <c r="P1459"/>
  <c r="P1490"/>
  <c i="3" r="T88"/>
  <c r="T124"/>
  <c r="BK132"/>
  <c r="J132"/>
  <c r="J63"/>
  <c r="BK166"/>
  <c r="J166"/>
  <c r="J64"/>
  <c r="R180"/>
  <c r="R179"/>
  <c i="4" r="BK89"/>
  <c r="T89"/>
  <c r="T88"/>
  <c r="BK108"/>
  <c r="J108"/>
  <c r="J63"/>
  <c r="P108"/>
  <c r="BK141"/>
  <c r="J141"/>
  <c r="J67"/>
  <c r="P141"/>
  <c i="5" r="T96"/>
  <c r="T122"/>
  <c r="T140"/>
  <c r="R157"/>
  <c r="R178"/>
  <c r="BK185"/>
  <c r="J185"/>
  <c r="J69"/>
  <c r="P206"/>
  <c r="P225"/>
  <c r="BK243"/>
  <c r="J243"/>
  <c r="J72"/>
  <c r="T257"/>
  <c i="6" r="T90"/>
  <c r="T100"/>
  <c r="BK114"/>
  <c r="J114"/>
  <c r="J63"/>
  <c r="R137"/>
  <c r="R169"/>
  <c r="R206"/>
  <c r="P232"/>
  <c r="T236"/>
  <c i="7" r="BK103"/>
  <c r="J103"/>
  <c r="J62"/>
  <c r="T108"/>
  <c r="P121"/>
  <c r="T150"/>
  <c r="T208"/>
  <c r="R212"/>
  <c r="P242"/>
  <c r="BK248"/>
  <c r="J248"/>
  <c r="J70"/>
  <c r="BK261"/>
  <c r="J261"/>
  <c r="J71"/>
  <c i="8" r="T86"/>
  <c r="BK166"/>
  <c r="J166"/>
  <c r="J63"/>
  <c r="BK224"/>
  <c r="J224"/>
  <c r="J64"/>
  <c i="9" r="BK86"/>
  <c r="J86"/>
  <c r="J61"/>
  <c r="T167"/>
  <c r="R210"/>
  <c i="10" r="BK89"/>
  <c r="J89"/>
  <c r="J65"/>
  <c r="R89"/>
  <c r="R88"/>
  <c r="R87"/>
  <c i="11" r="R91"/>
  <c r="R90"/>
  <c r="R89"/>
  <c r="BK186"/>
  <c r="J186"/>
  <c r="J66"/>
  <c i="12" r="R90"/>
  <c r="R89"/>
  <c r="R88"/>
  <c i="13" r="P89"/>
  <c r="P88"/>
  <c r="P87"/>
  <c i="1" r="AU68"/>
  <c i="14" r="T89"/>
  <c r="T88"/>
  <c r="T87"/>
  <c i="15" r="R89"/>
  <c r="R88"/>
  <c r="R87"/>
  <c i="16" r="BK89"/>
  <c r="J89"/>
  <c r="J65"/>
  <c i="17" r="BK85"/>
  <c r="J85"/>
  <c i="18" r="BK90"/>
  <c r="J90"/>
  <c r="J64"/>
  <c r="BK100"/>
  <c r="J100"/>
  <c r="J65"/>
  <c r="T100"/>
  <c r="T104"/>
  <c r="R114"/>
  <c i="19" r="T93"/>
  <c r="P104"/>
  <c r="BK126"/>
  <c r="J126"/>
  <c r="J66"/>
  <c r="R136"/>
  <c r="R160"/>
  <c r="R168"/>
  <c r="BK172"/>
  <c r="J172"/>
  <c r="J70"/>
  <c i="20" r="P96"/>
  <c r="P95"/>
  <c i="1" r="AU76"/>
  <c i="20" r="T103"/>
  <c r="T109"/>
  <c r="R115"/>
  <c r="T122"/>
  <c r="T126"/>
  <c r="R129"/>
  <c r="BK136"/>
  <c r="J136"/>
  <c r="J73"/>
  <c i="21" r="BK90"/>
  <c r="J90"/>
  <c r="J64"/>
  <c r="BK94"/>
  <c r="J94"/>
  <c r="J65"/>
  <c r="R97"/>
  <c r="R101"/>
  <c i="22" r="R95"/>
  <c r="R103"/>
  <c r="T107"/>
  <c r="R110"/>
  <c r="P113"/>
  <c i="23" r="BK89"/>
  <c r="J89"/>
  <c r="J64"/>
  <c r="P97"/>
  <c r="T100"/>
  <c i="24" r="R91"/>
  <c r="R90"/>
  <c r="P96"/>
  <c r="P99"/>
  <c r="T104"/>
  <c r="T120"/>
  <c i="25" r="R86"/>
  <c r="R85"/>
  <c r="R84"/>
  <c r="P112"/>
  <c r="T138"/>
  <c i="26" r="BK87"/>
  <c r="J87"/>
  <c r="J61"/>
  <c r="BK111"/>
  <c r="J111"/>
  <c r="J63"/>
  <c r="BK130"/>
  <c r="J130"/>
  <c r="J64"/>
  <c r="BK157"/>
  <c r="J157"/>
  <c r="J65"/>
  <c i="27" r="R89"/>
  <c r="T128"/>
  <c r="T137"/>
  <c r="BK142"/>
  <c r="J142"/>
  <c r="J64"/>
  <c r="P174"/>
  <c r="R218"/>
  <c r="R217"/>
  <c i="28" r="P84"/>
  <c r="P83"/>
  <c r="BK104"/>
  <c r="J104"/>
  <c r="J62"/>
  <c i="29" r="T89"/>
  <c r="BK158"/>
  <c r="J158"/>
  <c r="J63"/>
  <c r="R158"/>
  <c r="T171"/>
  <c r="P291"/>
  <c r="BK301"/>
  <c r="J301"/>
  <c r="J67"/>
  <c r="T301"/>
  <c i="30" r="BK88"/>
  <c r="T88"/>
  <c r="P173"/>
  <c r="T173"/>
  <c r="T189"/>
  <c r="T256"/>
  <c r="R266"/>
  <c i="31" r="P87"/>
  <c r="P86"/>
  <c r="P99"/>
  <c r="T99"/>
  <c r="P112"/>
  <c r="T112"/>
  <c r="P121"/>
  <c r="T121"/>
  <c i="32" r="BK87"/>
  <c r="J87"/>
  <c r="J61"/>
  <c r="BK95"/>
  <c r="J95"/>
  <c r="J63"/>
  <c i="2" r="R104"/>
  <c r="P126"/>
  <c r="R178"/>
  <c r="T319"/>
  <c r="BK455"/>
  <c r="J455"/>
  <c r="J65"/>
  <c r="R726"/>
  <c r="BK742"/>
  <c r="J742"/>
  <c r="J69"/>
  <c r="BK777"/>
  <c r="J777"/>
  <c r="J70"/>
  <c r="P827"/>
  <c r="T920"/>
  <c r="P936"/>
  <c r="P974"/>
  <c r="R1011"/>
  <c r="T1105"/>
  <c r="BK1213"/>
  <c r="J1213"/>
  <c r="J77"/>
  <c r="T1377"/>
  <c r="BK1410"/>
  <c r="J1410"/>
  <c r="J79"/>
  <c r="BK1459"/>
  <c r="J1459"/>
  <c r="J80"/>
  <c r="R1490"/>
  <c i="3" r="R88"/>
  <c r="R87"/>
  <c r="R86"/>
  <c r="BK124"/>
  <c r="J124"/>
  <c r="J62"/>
  <c r="T132"/>
  <c r="P166"/>
  <c r="T180"/>
  <c r="T179"/>
  <c i="5" r="P96"/>
  <c r="P122"/>
  <c r="BK140"/>
  <c r="J140"/>
  <c r="J66"/>
  <c r="T157"/>
  <c r="T178"/>
  <c r="T185"/>
  <c r="BK206"/>
  <c r="J206"/>
  <c r="J70"/>
  <c r="BK225"/>
  <c r="J225"/>
  <c r="J71"/>
  <c r="R243"/>
  <c r="P257"/>
  <c i="6" r="BK90"/>
  <c r="J90"/>
  <c r="J61"/>
  <c r="R100"/>
  <c r="P114"/>
  <c r="BK137"/>
  <c r="J137"/>
  <c r="J64"/>
  <c r="P169"/>
  <c r="T206"/>
  <c r="T232"/>
  <c r="BK236"/>
  <c r="J236"/>
  <c r="J68"/>
  <c i="7" r="R93"/>
  <c r="R92"/>
  <c r="T103"/>
  <c r="BK108"/>
  <c r="J108"/>
  <c r="J64"/>
  <c r="R108"/>
  <c r="T121"/>
  <c r="BK150"/>
  <c r="J150"/>
  <c r="J66"/>
  <c r="BK208"/>
  <c r="J208"/>
  <c r="J67"/>
  <c r="BK212"/>
  <c r="J212"/>
  <c r="J68"/>
  <c r="BK242"/>
  <c r="J242"/>
  <c r="J69"/>
  <c r="R248"/>
  <c r="R261"/>
  <c i="8" r="BK86"/>
  <c r="J86"/>
  <c r="J61"/>
  <c r="T166"/>
  <c r="T224"/>
  <c i="9" r="P86"/>
  <c r="P85"/>
  <c r="P84"/>
  <c i="1" r="AU63"/>
  <c i="9" r="BK167"/>
  <c r="J167"/>
  <c r="J63"/>
  <c r="BK210"/>
  <c r="J210"/>
  <c r="J64"/>
  <c i="11" r="T91"/>
  <c r="T90"/>
  <c r="T89"/>
  <c r="P186"/>
  <c i="12" r="BK90"/>
  <c r="J90"/>
  <c r="J65"/>
  <c r="P90"/>
  <c r="P89"/>
  <c r="P88"/>
  <c i="1" r="AU67"/>
  <c i="13" r="BK89"/>
  <c r="J89"/>
  <c r="J65"/>
  <c i="14" r="R89"/>
  <c r="R88"/>
  <c r="R87"/>
  <c i="15" r="P89"/>
  <c r="P88"/>
  <c r="P87"/>
  <c i="1" r="AU70"/>
  <c i="16" r="T89"/>
  <c r="T88"/>
  <c r="T87"/>
  <c i="17" r="P85"/>
  <c i="1" r="AU72"/>
  <c i="18" r="T90"/>
  <c r="R100"/>
  <c r="R104"/>
  <c r="T114"/>
  <c i="19" r="P93"/>
  <c r="T104"/>
  <c r="P126"/>
  <c r="BK136"/>
  <c r="J136"/>
  <c r="J67"/>
  <c r="BK160"/>
  <c r="J160"/>
  <c r="J68"/>
  <c r="P168"/>
  <c r="T172"/>
  <c i="20" r="BK96"/>
  <c r="J96"/>
  <c r="J64"/>
  <c r="BK103"/>
  <c r="J103"/>
  <c r="J65"/>
  <c r="BK109"/>
  <c r="J109"/>
  <c r="J66"/>
  <c r="BK115"/>
  <c r="J115"/>
  <c r="J67"/>
  <c r="BK122"/>
  <c r="J122"/>
  <c r="J68"/>
  <c r="BK126"/>
  <c r="J126"/>
  <c r="J69"/>
  <c r="BK129"/>
  <c r="J129"/>
  <c r="J70"/>
  <c r="R136"/>
  <c i="21" r="R90"/>
  <c r="R89"/>
  <c r="T94"/>
  <c r="T97"/>
  <c r="T101"/>
  <c i="22" r="P95"/>
  <c r="P92"/>
  <c i="1" r="AU78"/>
  <c i="22" r="BK103"/>
  <c r="J103"/>
  <c r="J67"/>
  <c r="BK107"/>
  <c r="J107"/>
  <c r="J68"/>
  <c r="BK110"/>
  <c r="J110"/>
  <c r="J69"/>
  <c r="BK113"/>
  <c r="J113"/>
  <c r="J70"/>
  <c i="23" r="P89"/>
  <c r="P88"/>
  <c i="1" r="AU79"/>
  <c i="23" r="BK97"/>
  <c r="J97"/>
  <c r="J65"/>
  <c r="BK100"/>
  <c r="J100"/>
  <c r="J66"/>
  <c i="24" r="BK91"/>
  <c r="J91"/>
  <c r="J64"/>
  <c r="BK96"/>
  <c r="J96"/>
  <c r="J65"/>
  <c r="BK99"/>
  <c r="J99"/>
  <c r="J66"/>
  <c r="BK104"/>
  <c r="J104"/>
  <c r="J67"/>
  <c r="BK120"/>
  <c r="J120"/>
  <c r="J68"/>
  <c i="25" r="P86"/>
  <c r="T112"/>
  <c r="P138"/>
  <c i="26" r="R87"/>
  <c r="R86"/>
  <c r="P111"/>
  <c r="P130"/>
  <c r="P157"/>
  <c i="27" r="BK89"/>
  <c r="J89"/>
  <c r="J61"/>
  <c r="P128"/>
  <c r="BK137"/>
  <c r="J137"/>
  <c r="J63"/>
  <c r="T142"/>
  <c r="R174"/>
  <c r="BK218"/>
  <c r="J218"/>
  <c r="J67"/>
  <c i="28" r="R84"/>
  <c r="R83"/>
  <c r="R82"/>
  <c r="P104"/>
  <c i="29" r="BK89"/>
  <c r="J89"/>
  <c r="J61"/>
  <c r="BK171"/>
  <c r="J171"/>
  <c r="J64"/>
  <c r="R171"/>
  <c r="T291"/>
  <c r="R301"/>
  <c i="30" r="P88"/>
  <c r="R173"/>
  <c r="P189"/>
  <c r="BK256"/>
  <c r="J256"/>
  <c r="J65"/>
  <c r="P266"/>
  <c i="31" r="BK87"/>
  <c r="BK86"/>
  <c r="J86"/>
  <c r="J60"/>
  <c i="32" r="P87"/>
  <c r="P95"/>
  <c r="T95"/>
  <c r="BK108"/>
  <c r="J108"/>
  <c r="J65"/>
  <c r="P108"/>
  <c r="R108"/>
  <c r="T108"/>
  <c i="2" r="BK1572"/>
  <c r="J1572"/>
  <c r="J82"/>
  <c i="4" r="BK102"/>
  <c r="J102"/>
  <c r="J62"/>
  <c i="22" r="BK93"/>
  <c r="J93"/>
  <c r="J64"/>
  <c i="29" r="BK154"/>
  <c r="J154"/>
  <c r="J62"/>
  <c r="BK286"/>
  <c r="J286"/>
  <c r="J65"/>
  <c i="2" r="BK738"/>
  <c r="J738"/>
  <c r="J67"/>
  <c i="8" r="BK162"/>
  <c r="J162"/>
  <c r="J62"/>
  <c i="20" r="BK134"/>
  <c r="J134"/>
  <c r="J72"/>
  <c i="9" r="BK162"/>
  <c r="J162"/>
  <c r="J62"/>
  <c i="11" r="BK191"/>
  <c r="J191"/>
  <c r="J67"/>
  <c i="32" r="BK92"/>
  <c r="J92"/>
  <c r="J62"/>
  <c r="BK105"/>
  <c r="J105"/>
  <c r="J64"/>
  <c i="12" r="BK165"/>
  <c r="J165"/>
  <c r="J66"/>
  <c i="20" r="BK132"/>
  <c r="J132"/>
  <c r="J71"/>
  <c i="22" r="BK101"/>
  <c r="J101"/>
  <c r="J66"/>
  <c i="25" r="BK151"/>
  <c r="J151"/>
  <c r="J64"/>
  <c i="30" r="BK168"/>
  <c r="J168"/>
  <c r="J62"/>
  <c i="31" r="J87"/>
  <c r="J61"/>
  <c i="32" r="E48"/>
  <c r="J55"/>
  <c r="F81"/>
  <c r="BE88"/>
  <c r="BE93"/>
  <c r="BE96"/>
  <c r="BE100"/>
  <c r="BE110"/>
  <c r="F55"/>
  <c r="J79"/>
  <c r="BE98"/>
  <c r="BE109"/>
  <c r="J54"/>
  <c r="BE90"/>
  <c r="BE102"/>
  <c r="BE103"/>
  <c r="BE106"/>
  <c i="30" r="J88"/>
  <c r="J61"/>
  <c i="31" r="E75"/>
  <c r="BE90"/>
  <c r="BE92"/>
  <c r="BE95"/>
  <c r="BE102"/>
  <c r="BE108"/>
  <c r="BE115"/>
  <c r="BE118"/>
  <c r="BE91"/>
  <c r="BE103"/>
  <c r="BE107"/>
  <c r="BE110"/>
  <c r="BE114"/>
  <c r="BE120"/>
  <c r="J52"/>
  <c r="F55"/>
  <c r="BE88"/>
  <c r="BE93"/>
  <c r="BE94"/>
  <c r="BE97"/>
  <c r="BE104"/>
  <c r="BE105"/>
  <c r="BE109"/>
  <c r="BE111"/>
  <c r="BE113"/>
  <c r="BE117"/>
  <c r="BE89"/>
  <c r="BE96"/>
  <c r="BE100"/>
  <c r="BE101"/>
  <c r="BE106"/>
  <c r="BE116"/>
  <c r="BE119"/>
  <c r="BE122"/>
  <c r="BE123"/>
  <c i="30" r="F55"/>
  <c r="BE99"/>
  <c r="BE102"/>
  <c r="BE119"/>
  <c r="BE133"/>
  <c r="BE142"/>
  <c r="BE148"/>
  <c r="BE161"/>
  <c r="BE183"/>
  <c r="BE202"/>
  <c r="BE208"/>
  <c r="BE214"/>
  <c r="BE217"/>
  <c r="BE235"/>
  <c r="BE114"/>
  <c r="BE122"/>
  <c r="BE136"/>
  <c r="BE151"/>
  <c r="BE158"/>
  <c r="BE169"/>
  <c r="BE193"/>
  <c r="BE196"/>
  <c r="BE220"/>
  <c r="BE253"/>
  <c r="BE257"/>
  <c r="BE258"/>
  <c r="BE267"/>
  <c r="J52"/>
  <c r="E76"/>
  <c r="BE89"/>
  <c r="BE109"/>
  <c r="BE126"/>
  <c r="BE130"/>
  <c r="BE139"/>
  <c r="BE145"/>
  <c r="BE165"/>
  <c r="BE174"/>
  <c r="BE180"/>
  <c r="BE186"/>
  <c r="BE199"/>
  <c r="BE205"/>
  <c r="BE223"/>
  <c r="BE232"/>
  <c r="BE238"/>
  <c r="BE244"/>
  <c r="BE250"/>
  <c r="BE262"/>
  <c r="BE270"/>
  <c r="BE93"/>
  <c r="BE96"/>
  <c r="BE105"/>
  <c r="BE155"/>
  <c r="BE177"/>
  <c r="BE190"/>
  <c r="BE211"/>
  <c r="BE226"/>
  <c r="BE229"/>
  <c r="BE241"/>
  <c r="BE247"/>
  <c r="BE263"/>
  <c i="29" r="J81"/>
  <c r="BE90"/>
  <c r="BE96"/>
  <c r="BE123"/>
  <c r="BE148"/>
  <c r="BE151"/>
  <c r="BE178"/>
  <c r="BE193"/>
  <c r="BE208"/>
  <c r="BE217"/>
  <c r="BE229"/>
  <c r="BE235"/>
  <c r="BE241"/>
  <c r="BE250"/>
  <c r="BE253"/>
  <c r="BE265"/>
  <c r="BE268"/>
  <c r="BE271"/>
  <c r="BE277"/>
  <c r="BE293"/>
  <c r="BE297"/>
  <c r="BE303"/>
  <c r="E48"/>
  <c r="F55"/>
  <c r="BE112"/>
  <c r="BE115"/>
  <c r="BE132"/>
  <c r="BE138"/>
  <c r="BE145"/>
  <c r="BE159"/>
  <c r="BE175"/>
  <c r="BE181"/>
  <c r="BE184"/>
  <c r="BE190"/>
  <c r="BE205"/>
  <c r="BE226"/>
  <c r="BE259"/>
  <c r="BE274"/>
  <c r="BE93"/>
  <c r="BE99"/>
  <c r="BE102"/>
  <c r="BE107"/>
  <c r="BE135"/>
  <c r="BE142"/>
  <c r="BE155"/>
  <c r="BE165"/>
  <c r="BE196"/>
  <c r="BE244"/>
  <c r="BE287"/>
  <c r="BE119"/>
  <c r="BE126"/>
  <c r="BE129"/>
  <c r="BE162"/>
  <c r="BE168"/>
  <c r="BE172"/>
  <c r="BE187"/>
  <c r="BE199"/>
  <c r="BE202"/>
  <c r="BE211"/>
  <c r="BE214"/>
  <c r="BE220"/>
  <c r="BE223"/>
  <c r="BE232"/>
  <c r="BE238"/>
  <c r="BE247"/>
  <c r="BE256"/>
  <c r="BE262"/>
  <c r="BE280"/>
  <c r="BE283"/>
  <c r="BE292"/>
  <c r="BE298"/>
  <c r="BE302"/>
  <c i="28" r="F55"/>
  <c r="E72"/>
  <c r="F78"/>
  <c r="J79"/>
  <c r="BE92"/>
  <c r="BE101"/>
  <c r="BE105"/>
  <c i="27" r="BK217"/>
  <c r="J217"/>
  <c r="J66"/>
  <c i="28" r="J54"/>
  <c r="J76"/>
  <c r="BE88"/>
  <c r="BE97"/>
  <c r="BE87"/>
  <c r="BE89"/>
  <c r="BE91"/>
  <c r="BE93"/>
  <c r="BE95"/>
  <c r="BE98"/>
  <c r="BE100"/>
  <c r="BE115"/>
  <c r="BE121"/>
  <c r="BE85"/>
  <c r="BE90"/>
  <c r="BE94"/>
  <c r="BE96"/>
  <c r="BE99"/>
  <c r="BE102"/>
  <c r="BE103"/>
  <c r="BE112"/>
  <c i="27" r="J54"/>
  <c r="J84"/>
  <c r="BE107"/>
  <c r="BE110"/>
  <c r="BE113"/>
  <c r="BE124"/>
  <c r="BE126"/>
  <c r="BE129"/>
  <c r="BE138"/>
  <c r="BE149"/>
  <c r="BE185"/>
  <c r="BE189"/>
  <c r="J81"/>
  <c r="BE90"/>
  <c r="BE95"/>
  <c r="BE98"/>
  <c r="BE104"/>
  <c r="BE115"/>
  <c r="BE135"/>
  <c r="BE140"/>
  <c r="BE168"/>
  <c r="BE172"/>
  <c r="BE175"/>
  <c r="BE196"/>
  <c r="F55"/>
  <c r="BE101"/>
  <c r="BE132"/>
  <c r="BE146"/>
  <c r="BE155"/>
  <c r="BE160"/>
  <c r="BE166"/>
  <c r="BE170"/>
  <c r="BE181"/>
  <c r="BE197"/>
  <c r="BE199"/>
  <c r="BE204"/>
  <c r="BE210"/>
  <c r="BE216"/>
  <c r="BE229"/>
  <c r="BE232"/>
  <c r="E48"/>
  <c r="F54"/>
  <c r="BE92"/>
  <c r="BE120"/>
  <c r="BE143"/>
  <c r="BE152"/>
  <c r="BE158"/>
  <c r="BE163"/>
  <c r="BE193"/>
  <c r="BE198"/>
  <c r="BE202"/>
  <c r="BE207"/>
  <c r="BE213"/>
  <c r="BE219"/>
  <c r="BE224"/>
  <c i="25" r="J86"/>
  <c r="J61"/>
  <c i="26" r="BE109"/>
  <c r="BE114"/>
  <c r="BE116"/>
  <c r="BE121"/>
  <c r="BE124"/>
  <c r="BE131"/>
  <c r="BE140"/>
  <c r="BE143"/>
  <c r="BE145"/>
  <c r="BE148"/>
  <c r="BE153"/>
  <c r="BE154"/>
  <c r="E48"/>
  <c r="F55"/>
  <c r="BE89"/>
  <c r="BE91"/>
  <c r="BE93"/>
  <c r="BE97"/>
  <c r="BE99"/>
  <c r="BE100"/>
  <c r="BE102"/>
  <c r="BE105"/>
  <c r="BE119"/>
  <c r="BE122"/>
  <c r="BE126"/>
  <c r="BE129"/>
  <c r="BE133"/>
  <c r="BE134"/>
  <c r="BE135"/>
  <c r="BE136"/>
  <c r="BE150"/>
  <c r="BE158"/>
  <c r="J79"/>
  <c r="BE88"/>
  <c r="BE90"/>
  <c r="BE95"/>
  <c r="BE96"/>
  <c r="BE98"/>
  <c r="BE101"/>
  <c r="BE103"/>
  <c r="BE104"/>
  <c r="BE106"/>
  <c r="BE108"/>
  <c r="BE115"/>
  <c r="BE118"/>
  <c r="BE123"/>
  <c r="BE128"/>
  <c r="BE132"/>
  <c r="BE139"/>
  <c r="BE141"/>
  <c r="BE142"/>
  <c r="BE144"/>
  <c r="BE146"/>
  <c r="BE147"/>
  <c r="BE149"/>
  <c r="BE155"/>
  <c r="BE156"/>
  <c r="BE159"/>
  <c r="BE92"/>
  <c r="BE94"/>
  <c r="BE107"/>
  <c r="BE112"/>
  <c r="BE113"/>
  <c r="BE117"/>
  <c r="BE120"/>
  <c r="BE125"/>
  <c r="BE127"/>
  <c r="BE137"/>
  <c r="BE138"/>
  <c r="BE151"/>
  <c r="BE152"/>
  <c i="25" r="E48"/>
  <c r="F55"/>
  <c r="J78"/>
  <c r="BE100"/>
  <c r="BE107"/>
  <c r="BE122"/>
  <c r="BE123"/>
  <c r="BE104"/>
  <c r="BE110"/>
  <c r="BE121"/>
  <c r="BE130"/>
  <c r="BE134"/>
  <c r="BE136"/>
  <c r="BE143"/>
  <c r="BE144"/>
  <c r="BE145"/>
  <c r="BE146"/>
  <c r="BE148"/>
  <c r="BE150"/>
  <c r="BE152"/>
  <c r="BE91"/>
  <c r="BE95"/>
  <c r="BE99"/>
  <c r="BE106"/>
  <c r="BE108"/>
  <c r="BE113"/>
  <c r="BE132"/>
  <c r="BE139"/>
  <c r="BE140"/>
  <c r="BE147"/>
  <c r="BE149"/>
  <c r="BE87"/>
  <c r="BE93"/>
  <c r="BE97"/>
  <c r="BE102"/>
  <c r="BE117"/>
  <c r="BE128"/>
  <c i="24" r="J56"/>
  <c r="J59"/>
  <c r="F87"/>
  <c r="BE92"/>
  <c r="BE95"/>
  <c r="BE102"/>
  <c r="BE106"/>
  <c r="BE109"/>
  <c r="BE112"/>
  <c r="BE125"/>
  <c r="BE127"/>
  <c r="BE93"/>
  <c r="BE105"/>
  <c r="BE108"/>
  <c r="BE110"/>
  <c r="BE116"/>
  <c r="BE119"/>
  <c r="BE123"/>
  <c r="BE128"/>
  <c r="BE130"/>
  <c r="F58"/>
  <c r="E78"/>
  <c r="BE94"/>
  <c r="BE100"/>
  <c r="BE101"/>
  <c r="BE103"/>
  <c r="BE107"/>
  <c r="BE114"/>
  <c r="BE115"/>
  <c r="BE121"/>
  <c r="BE122"/>
  <c r="BE129"/>
  <c r="J58"/>
  <c r="BE97"/>
  <c r="BE98"/>
  <c r="BE111"/>
  <c r="BE113"/>
  <c r="BE117"/>
  <c r="BE118"/>
  <c r="BE124"/>
  <c r="BE126"/>
  <c i="23" r="J56"/>
  <c r="F59"/>
  <c r="J84"/>
  <c r="BE91"/>
  <c r="BE92"/>
  <c r="BE94"/>
  <c r="BE108"/>
  <c r="BE111"/>
  <c r="BE112"/>
  <c r="E76"/>
  <c r="BE95"/>
  <c r="BE96"/>
  <c r="BE101"/>
  <c r="BE103"/>
  <c r="BE106"/>
  <c r="BE109"/>
  <c r="BE110"/>
  <c r="F84"/>
  <c r="BE93"/>
  <c r="BE98"/>
  <c r="BE102"/>
  <c r="BE104"/>
  <c r="BE105"/>
  <c r="J59"/>
  <c r="BE90"/>
  <c r="BE99"/>
  <c r="BE107"/>
  <c i="22" r="F59"/>
  <c r="E80"/>
  <c r="J86"/>
  <c r="BE99"/>
  <c r="BE100"/>
  <c r="BE102"/>
  <c r="BE106"/>
  <c r="BE108"/>
  <c r="BE109"/>
  <c r="BE112"/>
  <c r="BE114"/>
  <c r="BE117"/>
  <c r="BE119"/>
  <c r="BE120"/>
  <c r="BE122"/>
  <c r="BE126"/>
  <c r="J59"/>
  <c r="J88"/>
  <c r="BE96"/>
  <c r="BE97"/>
  <c r="BE104"/>
  <c r="BE123"/>
  <c r="BE124"/>
  <c r="F58"/>
  <c r="BE94"/>
  <c r="BE98"/>
  <c r="BE105"/>
  <c r="BE111"/>
  <c r="BE115"/>
  <c r="BE116"/>
  <c r="BE118"/>
  <c r="BE121"/>
  <c r="BE125"/>
  <c r="BE127"/>
  <c i="21" r="J58"/>
  <c r="F85"/>
  <c r="F86"/>
  <c r="BE100"/>
  <c r="BE104"/>
  <c r="BE105"/>
  <c r="E50"/>
  <c r="J86"/>
  <c r="BE92"/>
  <c r="BE93"/>
  <c r="BE95"/>
  <c r="BE96"/>
  <c r="BE98"/>
  <c r="J56"/>
  <c r="BE91"/>
  <c r="BE99"/>
  <c r="BE103"/>
  <c r="BE102"/>
  <c i="20" r="F58"/>
  <c r="J59"/>
  <c r="BE99"/>
  <c r="BE102"/>
  <c r="BE105"/>
  <c r="BE106"/>
  <c r="BE108"/>
  <c r="BE116"/>
  <c r="BE117"/>
  <c r="BE118"/>
  <c r="BE119"/>
  <c r="BE127"/>
  <c r="BE128"/>
  <c r="BE130"/>
  <c r="BE133"/>
  <c r="BE135"/>
  <c r="BE138"/>
  <c r="BE143"/>
  <c r="BE146"/>
  <c r="BE147"/>
  <c r="BE148"/>
  <c r="J56"/>
  <c r="F92"/>
  <c r="BE97"/>
  <c r="BE111"/>
  <c r="BE121"/>
  <c r="BE124"/>
  <c r="BE125"/>
  <c r="BE140"/>
  <c r="E50"/>
  <c r="J58"/>
  <c r="BE100"/>
  <c r="BE107"/>
  <c r="BE110"/>
  <c r="BE112"/>
  <c r="BE114"/>
  <c r="BE131"/>
  <c r="BE139"/>
  <c r="BE141"/>
  <c r="BE145"/>
  <c r="BE98"/>
  <c r="BE101"/>
  <c r="BE104"/>
  <c r="BE113"/>
  <c r="BE120"/>
  <c r="BE123"/>
  <c r="BE137"/>
  <c r="BE142"/>
  <c r="BE144"/>
  <c i="18" r="BK89"/>
  <c r="J89"/>
  <c i="19" r="E50"/>
  <c r="J56"/>
  <c r="J59"/>
  <c r="F89"/>
  <c r="BE94"/>
  <c r="BE96"/>
  <c r="BE97"/>
  <c r="BE102"/>
  <c r="BE107"/>
  <c r="BE110"/>
  <c r="BE119"/>
  <c r="BE121"/>
  <c r="BE123"/>
  <c r="BE129"/>
  <c r="BE130"/>
  <c r="BE132"/>
  <c r="BE133"/>
  <c r="BE137"/>
  <c r="BE140"/>
  <c r="BE149"/>
  <c r="BE150"/>
  <c r="BE151"/>
  <c r="BE153"/>
  <c r="BE154"/>
  <c r="BE157"/>
  <c r="BE159"/>
  <c r="BE163"/>
  <c r="BE167"/>
  <c r="BE169"/>
  <c r="BE171"/>
  <c r="BE173"/>
  <c r="BE176"/>
  <c r="BE178"/>
  <c r="BE179"/>
  <c r="BE181"/>
  <c r="BE183"/>
  <c r="J58"/>
  <c r="BE98"/>
  <c r="BE99"/>
  <c r="BE100"/>
  <c r="BE106"/>
  <c r="BE113"/>
  <c r="BE116"/>
  <c r="BE120"/>
  <c r="BE124"/>
  <c r="BE134"/>
  <c r="BE138"/>
  <c r="BE139"/>
  <c r="BE142"/>
  <c r="BE144"/>
  <c r="BE145"/>
  <c r="BE148"/>
  <c r="BE156"/>
  <c r="BE161"/>
  <c r="BE164"/>
  <c r="BE170"/>
  <c r="BE174"/>
  <c r="F58"/>
  <c r="BE108"/>
  <c r="BE112"/>
  <c r="BE115"/>
  <c r="BE118"/>
  <c r="BE125"/>
  <c r="BE131"/>
  <c r="BE135"/>
  <c r="BE141"/>
  <c r="BE143"/>
  <c r="BE146"/>
  <c r="BE147"/>
  <c r="BE162"/>
  <c r="BE166"/>
  <c r="BE175"/>
  <c r="BE177"/>
  <c r="BE182"/>
  <c r="BE95"/>
  <c r="BE101"/>
  <c r="BE103"/>
  <c r="BE105"/>
  <c r="BE109"/>
  <c r="BE111"/>
  <c r="BE114"/>
  <c r="BE117"/>
  <c r="BE122"/>
  <c r="BE127"/>
  <c r="BE128"/>
  <c r="BE152"/>
  <c r="BE155"/>
  <c r="BE158"/>
  <c r="BE165"/>
  <c r="BE180"/>
  <c r="BE184"/>
  <c r="BE185"/>
  <c i="18" r="J56"/>
  <c r="J58"/>
  <c r="F59"/>
  <c r="E77"/>
  <c r="F85"/>
  <c r="BE91"/>
  <c r="BE92"/>
  <c r="BE93"/>
  <c r="BE94"/>
  <c r="BE95"/>
  <c r="BE103"/>
  <c r="BE108"/>
  <c r="BE113"/>
  <c r="BE119"/>
  <c r="BE124"/>
  <c r="BE99"/>
  <c r="BE101"/>
  <c r="BE107"/>
  <c r="BE110"/>
  <c r="BE116"/>
  <c r="BE118"/>
  <c i="17" r="J63"/>
  <c i="18" r="BE97"/>
  <c r="BE105"/>
  <c r="BE109"/>
  <c r="BE112"/>
  <c r="BE115"/>
  <c r="BE117"/>
  <c r="BE120"/>
  <c r="BE121"/>
  <c r="J59"/>
  <c r="BE96"/>
  <c r="BE98"/>
  <c r="BE102"/>
  <c r="BE106"/>
  <c r="BE111"/>
  <c r="BE122"/>
  <c r="BE123"/>
  <c r="BE125"/>
  <c r="BE126"/>
  <c i="17" r="J56"/>
  <c r="F59"/>
  <c i="16" r="BK88"/>
  <c r="J88"/>
  <c r="J64"/>
  <c i="17" r="E73"/>
  <c r="BE86"/>
  <c r="BE87"/>
  <c r="BE88"/>
  <c i="16" r="E50"/>
  <c r="J81"/>
  <c r="BE94"/>
  <c r="BE97"/>
  <c r="BE91"/>
  <c r="BE92"/>
  <c r="BE96"/>
  <c i="15" r="BK88"/>
  <c r="BK87"/>
  <c r="J87"/>
  <c r="J63"/>
  <c i="16" r="F59"/>
  <c r="BE98"/>
  <c r="BE90"/>
  <c r="BE93"/>
  <c r="BE95"/>
  <c r="BE99"/>
  <c r="BE100"/>
  <c i="15" r="BE90"/>
  <c r="BE92"/>
  <c r="F84"/>
  <c r="BE93"/>
  <c r="BE96"/>
  <c r="BE98"/>
  <c r="J56"/>
  <c r="BE91"/>
  <c r="BE94"/>
  <c r="BE100"/>
  <c r="E50"/>
  <c r="BE95"/>
  <c r="BE97"/>
  <c r="BE99"/>
  <c i="14" r="J81"/>
  <c r="F84"/>
  <c r="BE90"/>
  <c r="BE92"/>
  <c r="BE95"/>
  <c r="BE100"/>
  <c r="BE101"/>
  <c r="BE102"/>
  <c r="BE103"/>
  <c r="BE106"/>
  <c r="E50"/>
  <c i="13" r="BK88"/>
  <c r="J88"/>
  <c r="J64"/>
  <c i="14" r="BE91"/>
  <c r="BE96"/>
  <c r="BE98"/>
  <c r="BE99"/>
  <c r="BE105"/>
  <c r="BE93"/>
  <c r="BE94"/>
  <c r="BE97"/>
  <c r="BE104"/>
  <c r="BE107"/>
  <c r="BE108"/>
  <c r="BE109"/>
  <c i="13" r="J56"/>
  <c r="BE92"/>
  <c r="BE96"/>
  <c r="BE105"/>
  <c r="BE109"/>
  <c r="BE117"/>
  <c r="BE119"/>
  <c r="BE123"/>
  <c r="F84"/>
  <c r="BE97"/>
  <c r="BE101"/>
  <c r="BE106"/>
  <c r="BE108"/>
  <c r="BE111"/>
  <c r="BE113"/>
  <c r="BE120"/>
  <c r="BE122"/>
  <c r="BE124"/>
  <c i="12" r="BK89"/>
  <c r="J89"/>
  <c r="J64"/>
  <c i="13" r="E75"/>
  <c r="BE91"/>
  <c r="BE94"/>
  <c r="BE99"/>
  <c r="BE103"/>
  <c r="BE104"/>
  <c r="BE107"/>
  <c r="BE110"/>
  <c r="BE114"/>
  <c r="BE115"/>
  <c r="BE118"/>
  <c r="BE121"/>
  <c r="BE90"/>
  <c r="BE93"/>
  <c r="BE95"/>
  <c r="BE98"/>
  <c r="BE100"/>
  <c r="BE102"/>
  <c r="BE112"/>
  <c r="BE116"/>
  <c i="12" r="E76"/>
  <c r="BE92"/>
  <c r="BE113"/>
  <c r="BE116"/>
  <c r="BE117"/>
  <c r="BE124"/>
  <c r="BE126"/>
  <c r="BE127"/>
  <c r="BE129"/>
  <c r="BE132"/>
  <c r="BE135"/>
  <c r="BE137"/>
  <c r="BE139"/>
  <c r="BE142"/>
  <c r="BE149"/>
  <c r="BE154"/>
  <c r="BE157"/>
  <c r="BE160"/>
  <c r="BE163"/>
  <c r="F59"/>
  <c r="J82"/>
  <c r="BE94"/>
  <c r="BE103"/>
  <c r="BE105"/>
  <c r="BE106"/>
  <c r="BE110"/>
  <c r="BE115"/>
  <c r="BE119"/>
  <c r="BE120"/>
  <c r="BE122"/>
  <c r="BE125"/>
  <c r="BE138"/>
  <c r="BE141"/>
  <c r="BE144"/>
  <c r="BE145"/>
  <c r="BE147"/>
  <c r="BE153"/>
  <c r="BE155"/>
  <c r="BE162"/>
  <c r="BE164"/>
  <c r="BE93"/>
  <c r="BE96"/>
  <c r="BE97"/>
  <c r="BE98"/>
  <c r="BE99"/>
  <c r="BE104"/>
  <c r="BE107"/>
  <c r="BE109"/>
  <c r="BE111"/>
  <c r="BE114"/>
  <c r="BE123"/>
  <c r="BE128"/>
  <c r="BE133"/>
  <c r="BE146"/>
  <c r="BE148"/>
  <c r="BE150"/>
  <c r="BE152"/>
  <c r="BE159"/>
  <c r="BE91"/>
  <c r="BE95"/>
  <c r="BE100"/>
  <c r="BE101"/>
  <c r="BE102"/>
  <c r="BE108"/>
  <c r="BE112"/>
  <c r="BE118"/>
  <c r="BE121"/>
  <c r="BE130"/>
  <c r="BE131"/>
  <c r="BE134"/>
  <c r="BE136"/>
  <c r="BE140"/>
  <c r="BE143"/>
  <c r="BE151"/>
  <c r="BE156"/>
  <c r="BE158"/>
  <c r="BE161"/>
  <c r="BE166"/>
  <c i="11" r="E50"/>
  <c r="BE93"/>
  <c r="BE96"/>
  <c r="BE97"/>
  <c r="BE101"/>
  <c r="BE102"/>
  <c r="BE108"/>
  <c r="BE109"/>
  <c r="BE112"/>
  <c r="BE114"/>
  <c r="BE115"/>
  <c r="BE122"/>
  <c r="BE126"/>
  <c r="BE127"/>
  <c r="BE131"/>
  <c r="BE135"/>
  <c r="BE145"/>
  <c r="BE148"/>
  <c r="BE150"/>
  <c r="BE154"/>
  <c r="BE156"/>
  <c r="BE163"/>
  <c r="BE170"/>
  <c r="BE171"/>
  <c r="BE174"/>
  <c r="BE175"/>
  <c r="BE177"/>
  <c r="BE184"/>
  <c r="BE185"/>
  <c r="BE189"/>
  <c r="BE192"/>
  <c r="F59"/>
  <c r="J83"/>
  <c r="BE94"/>
  <c r="BE95"/>
  <c r="BE98"/>
  <c r="BE103"/>
  <c r="BE104"/>
  <c r="BE106"/>
  <c r="BE111"/>
  <c r="BE119"/>
  <c r="BE123"/>
  <c r="BE125"/>
  <c r="BE129"/>
  <c r="BE130"/>
  <c r="BE133"/>
  <c r="BE134"/>
  <c r="BE140"/>
  <c r="BE144"/>
  <c r="BE147"/>
  <c r="BE151"/>
  <c r="BE152"/>
  <c r="BE155"/>
  <c r="BE158"/>
  <c r="BE168"/>
  <c r="BE169"/>
  <c r="BE180"/>
  <c r="BE181"/>
  <c r="BE190"/>
  <c r="BE99"/>
  <c r="BE110"/>
  <c r="BE118"/>
  <c r="BE120"/>
  <c r="BE121"/>
  <c r="BE124"/>
  <c r="BE128"/>
  <c r="BE138"/>
  <c r="BE159"/>
  <c r="BE160"/>
  <c r="BE161"/>
  <c r="BE162"/>
  <c r="BE164"/>
  <c r="BE172"/>
  <c r="BE173"/>
  <c r="BE179"/>
  <c r="BE187"/>
  <c r="BE188"/>
  <c r="BE92"/>
  <c r="BE100"/>
  <c r="BE105"/>
  <c r="BE107"/>
  <c r="BE113"/>
  <c r="BE116"/>
  <c r="BE117"/>
  <c r="BE132"/>
  <c r="BE136"/>
  <c r="BE137"/>
  <c r="BE139"/>
  <c r="BE141"/>
  <c r="BE142"/>
  <c r="BE143"/>
  <c r="BE146"/>
  <c r="BE149"/>
  <c r="BE153"/>
  <c r="BE157"/>
  <c r="BE165"/>
  <c r="BE166"/>
  <c r="BE167"/>
  <c r="BE176"/>
  <c r="BE178"/>
  <c r="BE182"/>
  <c r="BE183"/>
  <c i="9" r="BK85"/>
  <c r="J85"/>
  <c r="J60"/>
  <c i="10" r="J56"/>
  <c r="F59"/>
  <c r="BE95"/>
  <c r="BE96"/>
  <c r="BE98"/>
  <c r="E50"/>
  <c r="BE90"/>
  <c r="BE91"/>
  <c r="BE93"/>
  <c r="BE100"/>
  <c r="BE92"/>
  <c r="BE97"/>
  <c r="BE99"/>
  <c r="BE94"/>
  <c i="9" r="E48"/>
  <c r="BE90"/>
  <c r="BE117"/>
  <c r="BE123"/>
  <c r="BE129"/>
  <c r="BE148"/>
  <c r="BE154"/>
  <c r="BE160"/>
  <c r="BE168"/>
  <c r="BE171"/>
  <c r="BE180"/>
  <c r="BE183"/>
  <c r="BE186"/>
  <c r="BE192"/>
  <c r="BE198"/>
  <c r="BE87"/>
  <c r="BE96"/>
  <c r="BE113"/>
  <c r="BE120"/>
  <c r="BE126"/>
  <c r="BE132"/>
  <c r="BE135"/>
  <c r="BE138"/>
  <c r="BE142"/>
  <c r="BE163"/>
  <c r="BE189"/>
  <c r="BE204"/>
  <c r="J52"/>
  <c r="F81"/>
  <c r="BE93"/>
  <c r="BE101"/>
  <c r="BE106"/>
  <c r="BE145"/>
  <c r="BE109"/>
  <c r="BE151"/>
  <c r="BE157"/>
  <c r="BE174"/>
  <c r="BE177"/>
  <c r="BE195"/>
  <c r="BE201"/>
  <c r="BE207"/>
  <c r="BE211"/>
  <c r="BE212"/>
  <c i="8" r="F55"/>
  <c r="J78"/>
  <c r="BE145"/>
  <c r="BE160"/>
  <c r="BE163"/>
  <c r="BE173"/>
  <c r="BE176"/>
  <c r="BE197"/>
  <c r="BE203"/>
  <c i="7" r="J93"/>
  <c r="J61"/>
  <c i="8" r="E48"/>
  <c r="BE90"/>
  <c r="BE93"/>
  <c r="BE98"/>
  <c r="BE113"/>
  <c r="BE206"/>
  <c r="BE221"/>
  <c r="BE226"/>
  <c r="BE87"/>
  <c r="BE103"/>
  <c r="BE106"/>
  <c r="BE109"/>
  <c r="BE120"/>
  <c r="BE138"/>
  <c r="BE157"/>
  <c r="BE179"/>
  <c r="BE182"/>
  <c r="BE188"/>
  <c r="BE191"/>
  <c r="BE194"/>
  <c r="BE200"/>
  <c r="BE212"/>
  <c r="BE218"/>
  <c r="BE225"/>
  <c r="BE117"/>
  <c r="BE123"/>
  <c r="BE126"/>
  <c r="BE129"/>
  <c r="BE132"/>
  <c r="BE135"/>
  <c r="BE142"/>
  <c r="BE148"/>
  <c r="BE151"/>
  <c r="BE154"/>
  <c r="BE167"/>
  <c r="BE170"/>
  <c r="BE185"/>
  <c r="BE209"/>
  <c r="BE215"/>
  <c i="7" r="E48"/>
  <c r="J55"/>
  <c r="J85"/>
  <c r="BE99"/>
  <c r="BE104"/>
  <c r="BE106"/>
  <c r="BE112"/>
  <c r="BE114"/>
  <c r="BE118"/>
  <c r="BE120"/>
  <c r="BE126"/>
  <c r="BE132"/>
  <c r="BE134"/>
  <c r="BE138"/>
  <c r="BE146"/>
  <c r="BE149"/>
  <c r="BE167"/>
  <c r="BE168"/>
  <c r="BE169"/>
  <c r="BE174"/>
  <c r="BE176"/>
  <c r="BE183"/>
  <c r="BE184"/>
  <c r="BE192"/>
  <c r="BE193"/>
  <c r="BE198"/>
  <c r="BE199"/>
  <c r="BE200"/>
  <c r="BE201"/>
  <c r="BE203"/>
  <c r="BE205"/>
  <c r="BE209"/>
  <c r="BE214"/>
  <c r="BE215"/>
  <c r="BE219"/>
  <c r="BE220"/>
  <c r="BE228"/>
  <c r="BE231"/>
  <c r="BE234"/>
  <c r="BE237"/>
  <c r="BE251"/>
  <c r="BE252"/>
  <c r="BE254"/>
  <c r="BE256"/>
  <c r="BE259"/>
  <c r="BE264"/>
  <c r="F54"/>
  <c r="J87"/>
  <c r="BE98"/>
  <c r="BE102"/>
  <c r="BE109"/>
  <c r="BE127"/>
  <c r="BE129"/>
  <c r="BE135"/>
  <c r="BE136"/>
  <c r="BE143"/>
  <c r="BE151"/>
  <c r="BE153"/>
  <c r="BE155"/>
  <c r="BE177"/>
  <c r="BE178"/>
  <c r="BE180"/>
  <c r="BE186"/>
  <c r="BE187"/>
  <c r="BE189"/>
  <c r="BE190"/>
  <c r="BE194"/>
  <c r="BE195"/>
  <c r="BE202"/>
  <c r="BE210"/>
  <c r="BE211"/>
  <c r="BE213"/>
  <c r="BE221"/>
  <c r="BE222"/>
  <c r="BE223"/>
  <c r="BE225"/>
  <c r="BE227"/>
  <c r="BE235"/>
  <c r="BE239"/>
  <c r="BE240"/>
  <c r="BE244"/>
  <c r="BE246"/>
  <c r="BE250"/>
  <c r="BE253"/>
  <c r="BE260"/>
  <c r="F88"/>
  <c r="BE100"/>
  <c r="BE105"/>
  <c r="BE110"/>
  <c r="BE115"/>
  <c r="BE116"/>
  <c r="BE124"/>
  <c r="BE128"/>
  <c r="BE131"/>
  <c r="BE133"/>
  <c r="BE137"/>
  <c r="BE140"/>
  <c r="BE141"/>
  <c r="BE142"/>
  <c r="BE148"/>
  <c r="BE154"/>
  <c r="BE158"/>
  <c r="BE161"/>
  <c r="BE162"/>
  <c r="BE163"/>
  <c r="BE166"/>
  <c r="BE171"/>
  <c r="BE172"/>
  <c r="BE173"/>
  <c r="BE179"/>
  <c r="BE182"/>
  <c r="BE185"/>
  <c r="BE188"/>
  <c r="BE191"/>
  <c r="BE196"/>
  <c r="BE217"/>
  <c r="BE230"/>
  <c r="BE232"/>
  <c r="BE236"/>
  <c r="BE238"/>
  <c r="BE241"/>
  <c r="BE249"/>
  <c r="BE255"/>
  <c r="BE257"/>
  <c r="BE258"/>
  <c r="BE94"/>
  <c r="BE95"/>
  <c r="BE96"/>
  <c r="BE97"/>
  <c r="BE101"/>
  <c r="BE111"/>
  <c r="BE113"/>
  <c r="BE122"/>
  <c r="BE125"/>
  <c r="BE130"/>
  <c r="BE145"/>
  <c r="BE156"/>
  <c r="BE157"/>
  <c r="BE159"/>
  <c r="BE160"/>
  <c r="BE164"/>
  <c r="BE165"/>
  <c r="BE170"/>
  <c r="BE175"/>
  <c r="BE197"/>
  <c r="BE204"/>
  <c r="BE206"/>
  <c r="BE207"/>
  <c r="BE216"/>
  <c r="BE218"/>
  <c r="BE224"/>
  <c r="BE226"/>
  <c r="BE229"/>
  <c r="BE233"/>
  <c r="BE243"/>
  <c r="BE247"/>
  <c r="BE262"/>
  <c r="BE263"/>
  <c i="6" r="E78"/>
  <c r="F84"/>
  <c r="BE91"/>
  <c r="BE107"/>
  <c r="BE110"/>
  <c r="BE115"/>
  <c r="BE118"/>
  <c r="BE125"/>
  <c r="BE126"/>
  <c r="BE158"/>
  <c r="BE170"/>
  <c r="BE173"/>
  <c r="BE176"/>
  <c r="BE177"/>
  <c r="BE179"/>
  <c r="BE183"/>
  <c r="BE184"/>
  <c r="BE185"/>
  <c r="BE187"/>
  <c r="BE188"/>
  <c r="BE189"/>
  <c r="BE190"/>
  <c r="BE191"/>
  <c r="BE192"/>
  <c r="BE193"/>
  <c r="BE196"/>
  <c r="BE203"/>
  <c r="BE205"/>
  <c r="BE207"/>
  <c r="BE209"/>
  <c r="BE213"/>
  <c r="BE220"/>
  <c r="BE221"/>
  <c r="BE222"/>
  <c r="BE224"/>
  <c r="J52"/>
  <c r="J84"/>
  <c r="BE102"/>
  <c r="BE106"/>
  <c r="BE109"/>
  <c r="BE113"/>
  <c r="BE116"/>
  <c r="BE119"/>
  <c r="BE120"/>
  <c r="BE122"/>
  <c r="BE123"/>
  <c r="BE124"/>
  <c r="BE129"/>
  <c r="BE130"/>
  <c r="BE135"/>
  <c r="BE140"/>
  <c r="BE154"/>
  <c r="BE161"/>
  <c r="BE167"/>
  <c r="BE168"/>
  <c r="BE174"/>
  <c r="BE175"/>
  <c r="BE178"/>
  <c r="BE182"/>
  <c r="BE186"/>
  <c r="BE194"/>
  <c r="BE198"/>
  <c r="BE201"/>
  <c r="BE235"/>
  <c r="BE238"/>
  <c r="J55"/>
  <c r="F85"/>
  <c r="BE93"/>
  <c r="BE97"/>
  <c r="BE105"/>
  <c r="BE108"/>
  <c r="BE112"/>
  <c r="BE117"/>
  <c r="BE121"/>
  <c r="BE127"/>
  <c r="BE128"/>
  <c r="BE131"/>
  <c r="BE132"/>
  <c r="BE133"/>
  <c r="BE134"/>
  <c r="BE136"/>
  <c r="BE138"/>
  <c r="BE146"/>
  <c r="BE149"/>
  <c r="BE152"/>
  <c r="BE153"/>
  <c r="BE157"/>
  <c r="BE160"/>
  <c r="BE164"/>
  <c r="BE171"/>
  <c r="BE172"/>
  <c r="BE180"/>
  <c r="BE181"/>
  <c r="BE197"/>
  <c r="BE199"/>
  <c r="BE200"/>
  <c r="BE208"/>
  <c r="BE210"/>
  <c r="BE214"/>
  <c r="BE217"/>
  <c r="BE225"/>
  <c r="BE226"/>
  <c r="BE227"/>
  <c r="BE228"/>
  <c r="BE229"/>
  <c r="BE230"/>
  <c r="BE231"/>
  <c r="BE233"/>
  <c r="BE234"/>
  <c r="BE92"/>
  <c r="BE94"/>
  <c r="BE95"/>
  <c r="BE96"/>
  <c r="BE98"/>
  <c r="BE99"/>
  <c r="BE101"/>
  <c r="BE103"/>
  <c r="BE104"/>
  <c r="BE111"/>
  <c r="BE139"/>
  <c r="BE143"/>
  <c r="BE159"/>
  <c r="BE195"/>
  <c r="BE202"/>
  <c r="BE204"/>
  <c r="BE211"/>
  <c r="BE212"/>
  <c r="BE223"/>
  <c r="BE237"/>
  <c i="5" r="E50"/>
  <c r="F58"/>
  <c r="BE104"/>
  <c r="BE105"/>
  <c r="BE112"/>
  <c r="BE119"/>
  <c r="BE120"/>
  <c r="BE124"/>
  <c r="BE125"/>
  <c r="BE129"/>
  <c r="BE130"/>
  <c r="BE132"/>
  <c r="BE138"/>
  <c r="BE144"/>
  <c r="BE155"/>
  <c r="BE156"/>
  <c r="BE160"/>
  <c r="BE161"/>
  <c r="BE164"/>
  <c r="BE166"/>
  <c r="BE171"/>
  <c r="BE177"/>
  <c r="BE179"/>
  <c r="BE181"/>
  <c r="BE182"/>
  <c r="BE183"/>
  <c r="BE184"/>
  <c r="BE188"/>
  <c r="BE192"/>
  <c r="BE199"/>
  <c r="BE202"/>
  <c r="BE218"/>
  <c r="BE219"/>
  <c r="BE221"/>
  <c r="BE222"/>
  <c r="BE227"/>
  <c r="BE230"/>
  <c r="BE234"/>
  <c r="BE235"/>
  <c r="BE240"/>
  <c r="BE241"/>
  <c r="BE250"/>
  <c r="BE253"/>
  <c r="BE256"/>
  <c r="BE258"/>
  <c i="4" r="J89"/>
  <c r="J61"/>
  <c r="BK128"/>
  <c r="J128"/>
  <c r="J64"/>
  <c i="5" r="J58"/>
  <c r="J59"/>
  <c r="F92"/>
  <c r="BE99"/>
  <c r="BE102"/>
  <c r="BE113"/>
  <c r="BE114"/>
  <c r="BE121"/>
  <c r="BE123"/>
  <c r="BE136"/>
  <c r="BE147"/>
  <c r="BE149"/>
  <c r="BE150"/>
  <c r="BE163"/>
  <c r="BE172"/>
  <c r="BE176"/>
  <c r="BE180"/>
  <c r="BE187"/>
  <c r="BE193"/>
  <c r="BE195"/>
  <c r="BE201"/>
  <c r="BE203"/>
  <c r="BE216"/>
  <c r="BE217"/>
  <c r="BE233"/>
  <c r="BE238"/>
  <c r="BE239"/>
  <c r="BE242"/>
  <c r="BE246"/>
  <c r="BE254"/>
  <c r="BE259"/>
  <c r="BE261"/>
  <c r="BE262"/>
  <c r="BE263"/>
  <c r="BE97"/>
  <c r="BE103"/>
  <c r="BE106"/>
  <c r="BE108"/>
  <c r="BE110"/>
  <c r="BE118"/>
  <c r="BE126"/>
  <c r="BE127"/>
  <c r="BE128"/>
  <c r="BE131"/>
  <c r="BE133"/>
  <c r="BE134"/>
  <c r="BE135"/>
  <c r="BE141"/>
  <c r="BE142"/>
  <c r="BE143"/>
  <c r="BE148"/>
  <c r="BE152"/>
  <c r="BE159"/>
  <c r="BE162"/>
  <c r="BE167"/>
  <c r="BE170"/>
  <c r="BE173"/>
  <c r="BE189"/>
  <c r="BE196"/>
  <c r="BE197"/>
  <c r="BE198"/>
  <c r="BE208"/>
  <c r="BE211"/>
  <c r="BE213"/>
  <c r="BE228"/>
  <c r="BE229"/>
  <c r="BE231"/>
  <c r="BE232"/>
  <c r="BE236"/>
  <c r="BE237"/>
  <c r="BE244"/>
  <c r="BE247"/>
  <c r="BE252"/>
  <c r="BE255"/>
  <c r="J56"/>
  <c r="BE98"/>
  <c r="BE100"/>
  <c r="BE101"/>
  <c r="BE107"/>
  <c r="BE109"/>
  <c r="BE111"/>
  <c r="BE115"/>
  <c r="BE116"/>
  <c r="BE117"/>
  <c r="BE137"/>
  <c r="BE139"/>
  <c r="BE145"/>
  <c r="BE146"/>
  <c r="BE151"/>
  <c r="BE153"/>
  <c r="BE154"/>
  <c r="BE158"/>
  <c r="BE165"/>
  <c r="BE168"/>
  <c r="BE169"/>
  <c r="BE174"/>
  <c r="BE175"/>
  <c r="BE186"/>
  <c r="BE190"/>
  <c r="BE191"/>
  <c r="BE194"/>
  <c r="BE200"/>
  <c r="BE204"/>
  <c r="BE205"/>
  <c r="BE207"/>
  <c r="BE209"/>
  <c r="BE210"/>
  <c r="BE212"/>
  <c r="BE214"/>
  <c r="BE215"/>
  <c r="BE220"/>
  <c r="BE223"/>
  <c r="BE224"/>
  <c r="BE226"/>
  <c r="BE245"/>
  <c r="BE248"/>
  <c r="BE249"/>
  <c r="BE251"/>
  <c r="BE260"/>
  <c i="4" r="E48"/>
  <c r="F54"/>
  <c r="BE96"/>
  <c r="BE98"/>
  <c r="BE116"/>
  <c r="BE122"/>
  <c r="BE130"/>
  <c r="BE132"/>
  <c r="BE145"/>
  <c r="F55"/>
  <c r="J81"/>
  <c r="J84"/>
  <c r="BE109"/>
  <c r="BE113"/>
  <c r="BE117"/>
  <c r="BE120"/>
  <c r="BE144"/>
  <c r="BE101"/>
  <c r="BE103"/>
  <c r="BE112"/>
  <c r="BE134"/>
  <c r="BE139"/>
  <c r="BE142"/>
  <c r="BE164"/>
  <c r="BE177"/>
  <c r="BE187"/>
  <c r="J54"/>
  <c r="BE90"/>
  <c i="2" r="BK741"/>
  <c r="J741"/>
  <c r="J68"/>
  <c i="3" r="J55"/>
  <c r="BE89"/>
  <c r="BE95"/>
  <c r="BE104"/>
  <c r="BE111"/>
  <c r="BE119"/>
  <c r="BE122"/>
  <c r="BE156"/>
  <c r="BE161"/>
  <c r="BE171"/>
  <c r="BE175"/>
  <c r="J52"/>
  <c r="J54"/>
  <c r="BE98"/>
  <c r="BE108"/>
  <c r="BE114"/>
  <c r="BE130"/>
  <c r="BE159"/>
  <c r="BE163"/>
  <c r="BE172"/>
  <c r="BE193"/>
  <c r="BE199"/>
  <c r="F54"/>
  <c r="F55"/>
  <c r="BE92"/>
  <c r="BE106"/>
  <c r="BE117"/>
  <c r="BE125"/>
  <c r="BE127"/>
  <c r="BE133"/>
  <c r="BE138"/>
  <c r="BE141"/>
  <c r="BE143"/>
  <c r="BE146"/>
  <c r="BE152"/>
  <c r="BE154"/>
  <c r="BE176"/>
  <c r="BE187"/>
  <c r="BE197"/>
  <c r="E48"/>
  <c r="BE101"/>
  <c r="BE136"/>
  <c r="BE148"/>
  <c r="BE150"/>
  <c r="BE167"/>
  <c r="BE170"/>
  <c r="BE181"/>
  <c r="BE195"/>
  <c i="2" r="E48"/>
  <c r="J52"/>
  <c r="F55"/>
  <c r="F98"/>
  <c r="BE116"/>
  <c r="BE118"/>
  <c r="BE121"/>
  <c r="BE138"/>
  <c r="BE198"/>
  <c r="BE210"/>
  <c r="BE222"/>
  <c r="BE231"/>
  <c r="BE240"/>
  <c r="BE264"/>
  <c r="BE293"/>
  <c r="BE305"/>
  <c r="BE312"/>
  <c r="BE326"/>
  <c r="BE342"/>
  <c r="BE344"/>
  <c r="BE429"/>
  <c r="BE448"/>
  <c r="BE451"/>
  <c r="BE460"/>
  <c r="BE525"/>
  <c r="BE533"/>
  <c r="BE535"/>
  <c r="BE550"/>
  <c r="BE579"/>
  <c r="BE616"/>
  <c r="BE679"/>
  <c r="BE692"/>
  <c r="BE700"/>
  <c r="BE713"/>
  <c r="BE721"/>
  <c r="BE725"/>
  <c r="BE739"/>
  <c r="BE743"/>
  <c r="BE746"/>
  <c r="BE748"/>
  <c r="BE767"/>
  <c r="BE775"/>
  <c r="BE786"/>
  <c r="BE792"/>
  <c r="BE795"/>
  <c r="BE799"/>
  <c r="BE811"/>
  <c r="BE816"/>
  <c r="BE823"/>
  <c r="BE853"/>
  <c r="BE856"/>
  <c r="BE886"/>
  <c r="BE894"/>
  <c r="BE902"/>
  <c r="BE918"/>
  <c r="BE921"/>
  <c r="BE926"/>
  <c r="BE931"/>
  <c r="BE937"/>
  <c r="BE972"/>
  <c r="BE975"/>
  <c r="BE1021"/>
  <c r="BE1038"/>
  <c r="BE1042"/>
  <c r="BE1078"/>
  <c r="BE1082"/>
  <c r="BE1125"/>
  <c r="BE1128"/>
  <c r="BE1137"/>
  <c r="BE1153"/>
  <c r="BE1164"/>
  <c r="BE1183"/>
  <c r="BE1214"/>
  <c r="BE1253"/>
  <c r="BE1271"/>
  <c r="BE1316"/>
  <c r="BE1344"/>
  <c r="BE1397"/>
  <c r="BE1406"/>
  <c r="BE1419"/>
  <c r="BE1438"/>
  <c r="BE1455"/>
  <c r="BE1457"/>
  <c r="BE1460"/>
  <c r="BE1472"/>
  <c r="BE1482"/>
  <c r="BE1484"/>
  <c r="BE1486"/>
  <c r="BE1488"/>
  <c r="BE1491"/>
  <c r="BE1548"/>
  <c r="BE1551"/>
  <c r="BE1558"/>
  <c r="BE1560"/>
  <c r="BE1563"/>
  <c r="BE1566"/>
  <c r="BE1569"/>
  <c r="BE1573"/>
  <c r="J54"/>
  <c r="BE127"/>
  <c r="BE136"/>
  <c r="BE143"/>
  <c r="BE187"/>
  <c r="BE207"/>
  <c r="BE219"/>
  <c r="BE245"/>
  <c r="BE248"/>
  <c r="BE270"/>
  <c r="BE340"/>
  <c r="BE346"/>
  <c r="BE376"/>
  <c r="BE450"/>
  <c r="BE462"/>
  <c r="BE547"/>
  <c r="BE557"/>
  <c r="BE622"/>
  <c r="BE627"/>
  <c r="BE697"/>
  <c r="BE708"/>
  <c r="BE710"/>
  <c r="BE715"/>
  <c r="BE716"/>
  <c r="BE727"/>
  <c r="BE760"/>
  <c r="BE765"/>
  <c r="BE778"/>
  <c r="BE781"/>
  <c r="BE809"/>
  <c r="BE905"/>
  <c r="BE916"/>
  <c r="BE943"/>
  <c r="BE956"/>
  <c r="BE983"/>
  <c r="BE990"/>
  <c r="BE1025"/>
  <c r="BE1029"/>
  <c r="BE1054"/>
  <c r="BE1066"/>
  <c r="BE1068"/>
  <c r="BE1107"/>
  <c r="BE1141"/>
  <c r="BE1159"/>
  <c r="BE1180"/>
  <c r="BE1193"/>
  <c r="BE1197"/>
  <c r="BE1201"/>
  <c r="BE1211"/>
  <c r="BE1248"/>
  <c r="BE1250"/>
  <c r="BE1255"/>
  <c r="BE1303"/>
  <c r="BE1378"/>
  <c r="BE1403"/>
  <c r="BE1423"/>
  <c r="BE1554"/>
  <c r="BE105"/>
  <c r="BE124"/>
  <c r="BE133"/>
  <c r="BE158"/>
  <c r="BE168"/>
  <c r="BE184"/>
  <c r="BE201"/>
  <c r="BE213"/>
  <c r="BE216"/>
  <c r="BE228"/>
  <c r="BE237"/>
  <c r="BE254"/>
  <c r="BE257"/>
  <c r="BE279"/>
  <c r="BE300"/>
  <c r="BE307"/>
  <c r="BE315"/>
  <c r="BE320"/>
  <c r="BE330"/>
  <c r="BE348"/>
  <c r="BE374"/>
  <c r="BE389"/>
  <c r="BE391"/>
  <c r="BE538"/>
  <c r="BE599"/>
  <c r="BE678"/>
  <c r="BE689"/>
  <c r="BE695"/>
  <c r="BE703"/>
  <c r="BE719"/>
  <c r="BE720"/>
  <c r="BE722"/>
  <c r="BE732"/>
  <c r="BE735"/>
  <c r="BE753"/>
  <c r="BE755"/>
  <c r="BE762"/>
  <c r="BE769"/>
  <c r="BE771"/>
  <c r="BE773"/>
  <c r="BE782"/>
  <c r="BE789"/>
  <c r="BE797"/>
  <c r="BE804"/>
  <c r="BE814"/>
  <c r="BE850"/>
  <c r="BE876"/>
  <c r="BE889"/>
  <c r="BE910"/>
  <c r="BE924"/>
  <c r="BE946"/>
  <c r="BE959"/>
  <c r="BE965"/>
  <c r="BE978"/>
  <c r="BE988"/>
  <c r="BE999"/>
  <c r="BE1023"/>
  <c r="BE1044"/>
  <c r="BE1050"/>
  <c r="BE1052"/>
  <c r="BE1061"/>
  <c r="BE1064"/>
  <c r="BE1076"/>
  <c r="BE1112"/>
  <c r="BE1117"/>
  <c r="BE1119"/>
  <c r="BE1123"/>
  <c r="BE1130"/>
  <c r="BE1170"/>
  <c r="BE1174"/>
  <c r="BE1189"/>
  <c r="BE1199"/>
  <c r="BE1245"/>
  <c r="BE1276"/>
  <c r="BE1375"/>
  <c r="BE1400"/>
  <c r="BE1441"/>
  <c r="BE1450"/>
  <c r="BE1556"/>
  <c r="J55"/>
  <c r="BE108"/>
  <c r="BE110"/>
  <c r="BE113"/>
  <c r="BE130"/>
  <c r="BE140"/>
  <c r="BE163"/>
  <c r="BE170"/>
  <c r="BE179"/>
  <c r="BE193"/>
  <c r="BE204"/>
  <c r="BE225"/>
  <c r="BE234"/>
  <c r="BE251"/>
  <c r="BE286"/>
  <c r="BE310"/>
  <c r="BE328"/>
  <c r="BE338"/>
  <c r="BE361"/>
  <c r="BE434"/>
  <c r="BE437"/>
  <c r="BE439"/>
  <c r="BE454"/>
  <c r="BE456"/>
  <c r="BE514"/>
  <c r="BE516"/>
  <c r="BE527"/>
  <c r="BE540"/>
  <c r="BE545"/>
  <c r="BE555"/>
  <c r="BE608"/>
  <c r="BE624"/>
  <c r="BE630"/>
  <c r="BE705"/>
  <c r="BE709"/>
  <c r="BE714"/>
  <c r="BE783"/>
  <c r="BE801"/>
  <c r="BE806"/>
  <c r="BE821"/>
  <c r="BE825"/>
  <c r="BE828"/>
  <c r="BE896"/>
  <c r="BE913"/>
  <c r="BE929"/>
  <c r="BE950"/>
  <c r="BE1009"/>
  <c r="BE1012"/>
  <c r="BE1027"/>
  <c r="BE1031"/>
  <c r="BE1040"/>
  <c r="BE1057"/>
  <c r="BE1059"/>
  <c r="BE1071"/>
  <c r="BE1073"/>
  <c r="BE1081"/>
  <c r="BE1093"/>
  <c r="BE1095"/>
  <c r="BE1103"/>
  <c r="BE1106"/>
  <c r="BE1110"/>
  <c r="BE1115"/>
  <c r="BE1121"/>
  <c r="BE1132"/>
  <c r="BE1144"/>
  <c r="BE1150"/>
  <c r="BE1173"/>
  <c r="BE1176"/>
  <c r="BE1178"/>
  <c r="BE1184"/>
  <c r="BE1191"/>
  <c r="BE1195"/>
  <c r="BE1203"/>
  <c r="BE1217"/>
  <c r="BE1274"/>
  <c r="BE1351"/>
  <c r="BE1408"/>
  <c r="BE1411"/>
  <c r="BE1421"/>
  <c r="BE1431"/>
  <c r="BE1433"/>
  <c r="BE1439"/>
  <c r="BE1443"/>
  <c r="BE1470"/>
  <c r="F37"/>
  <c i="1" r="BD55"/>
  <c i="12" r="F39"/>
  <c i="1" r="BD67"/>
  <c i="15" r="F39"/>
  <c i="1" r="BD70"/>
  <c i="17" r="F39"/>
  <c i="1" r="BD72"/>
  <c i="18" r="J32"/>
  <c i="19" r="F39"/>
  <c i="1" r="BD75"/>
  <c i="24" r="F36"/>
  <c i="1" r="BA80"/>
  <c i="27" r="J34"/>
  <c i="1" r="AW83"/>
  <c i="31" r="F35"/>
  <c i="1" r="BB87"/>
  <c i="31" r="J34"/>
  <c i="1" r="AW87"/>
  <c i="32" r="J34"/>
  <c i="1" r="AW88"/>
  <c i="17" r="J32"/>
  <c i="2" r="F35"/>
  <c i="1" r="BB55"/>
  <c i="19" r="J36"/>
  <c i="1" r="AW75"/>
  <c i="23" r="F36"/>
  <c i="1" r="BA79"/>
  <c i="25" r="F35"/>
  <c i="1" r="BB81"/>
  <c i="28" r="F36"/>
  <c i="1" r="BC84"/>
  <c i="30" r="J34"/>
  <c i="1" r="AW86"/>
  <c i="3" r="F35"/>
  <c i="1" r="BB56"/>
  <c i="3" r="F34"/>
  <c i="1" r="BA56"/>
  <c i="4" r="F34"/>
  <c i="1" r="BA57"/>
  <c i="4" r="F37"/>
  <c i="1" r="BD57"/>
  <c i="7" r="F35"/>
  <c i="1" r="BB61"/>
  <c i="10" r="F39"/>
  <c i="1" r="BD65"/>
  <c i="13" r="F37"/>
  <c i="1" r="BB68"/>
  <c i="15" r="F38"/>
  <c i="1" r="BC70"/>
  <c i="17" r="F38"/>
  <c i="1" r="BC72"/>
  <c i="20" r="F39"/>
  <c i="1" r="BD76"/>
  <c i="23" r="F38"/>
  <c i="1" r="BC79"/>
  <c i="26" r="F35"/>
  <c i="1" r="BB82"/>
  <c i="29" r="J34"/>
  <c i="1" r="AW85"/>
  <c i="30" r="F34"/>
  <c i="1" r="BA86"/>
  <c i="31" r="F37"/>
  <c i="1" r="BD87"/>
  <c i="32" r="F34"/>
  <c i="1" r="BA88"/>
  <c i="2" r="F34"/>
  <c i="1" r="BA55"/>
  <c i="13" r="J36"/>
  <c i="1" r="AW68"/>
  <c i="14" r="J36"/>
  <c i="1" r="AW69"/>
  <c i="17" r="F36"/>
  <c i="1" r="BA72"/>
  <c i="18" r="F37"/>
  <c i="1" r="BB74"/>
  <c i="20" r="F38"/>
  <c i="1" r="BC76"/>
  <c i="23" r="J36"/>
  <c i="1" r="AW79"/>
  <c i="26" r="F34"/>
  <c i="1" r="BA82"/>
  <c i="28" r="F37"/>
  <c i="1" r="BD84"/>
  <c i="29" r="F36"/>
  <c i="1" r="BC85"/>
  <c i="2" r="F36"/>
  <c i="1" r="BC55"/>
  <c i="18" r="F39"/>
  <c i="1" r="BD74"/>
  <c i="20" r="J36"/>
  <c i="1" r="AW76"/>
  <c i="22" r="F37"/>
  <c i="1" r="BB78"/>
  <c i="24" r="F38"/>
  <c i="1" r="BC80"/>
  <c i="26" r="J34"/>
  <c i="1" r="AW82"/>
  <c i="27" r="F34"/>
  <c i="1" r="BA83"/>
  <c i="29" r="F35"/>
  <c i="1" r="BB85"/>
  <c i="32" r="F35"/>
  <c i="1" r="BB88"/>
  <c i="3" r="J34"/>
  <c i="1" r="AW56"/>
  <c i="4" r="J34"/>
  <c i="1" r="AW57"/>
  <c i="6" r="F36"/>
  <c i="1" r="BC60"/>
  <c i="8" r="F35"/>
  <c i="1" r="BB62"/>
  <c i="11" r="F36"/>
  <c i="1" r="BA66"/>
  <c i="12" r="F36"/>
  <c i="1" r="BA67"/>
  <c i="13" r="F38"/>
  <c i="1" r="BC68"/>
  <c i="14" r="F36"/>
  <c i="1" r="BA69"/>
  <c i="16" r="J36"/>
  <c i="1" r="AW71"/>
  <c i="18" r="J36"/>
  <c i="1" r="AW74"/>
  <c i="19" r="F38"/>
  <c i="1" r="BC75"/>
  <c i="26" r="F37"/>
  <c i="1" r="BD82"/>
  <c i="29" r="F37"/>
  <c i="1" r="BD85"/>
  <c i="5" r="F37"/>
  <c i="1" r="BB59"/>
  <c r="BB58"/>
  <c r="AX58"/>
  <c i="6" r="J34"/>
  <c i="1" r="AW60"/>
  <c i="7" r="F34"/>
  <c i="1" r="BA61"/>
  <c i="8" r="F36"/>
  <c i="1" r="BC62"/>
  <c i="9" r="F37"/>
  <c i="1" r="BD63"/>
  <c i="10" r="F38"/>
  <c i="1" r="BC65"/>
  <c i="11" r="F37"/>
  <c i="1" r="BB66"/>
  <c i="15" r="F37"/>
  <c i="1" r="BB70"/>
  <c i="16" r="F39"/>
  <c i="1" r="BD71"/>
  <c i="19" r="F37"/>
  <c i="1" r="BB75"/>
  <c i="23" r="F39"/>
  <c i="1" r="BD79"/>
  <c i="25" r="F36"/>
  <c i="1" r="BC81"/>
  <c i="28" r="J34"/>
  <c i="1" r="AW84"/>
  <c i="29" r="F34"/>
  <c i="1" r="BA85"/>
  <c i="5" r="F36"/>
  <c i="1" r="BA59"/>
  <c r="BA58"/>
  <c r="AW58"/>
  <c i="6" r="F37"/>
  <c i="1" r="BD60"/>
  <c i="7" r="F37"/>
  <c i="1" r="BD61"/>
  <c i="8" r="F37"/>
  <c i="1" r="BD62"/>
  <c i="11" r="F38"/>
  <c i="1" r="BC66"/>
  <c i="12" r="F37"/>
  <c i="1" r="BB67"/>
  <c i="13" r="F36"/>
  <c i="1" r="BA68"/>
  <c i="14" r="F38"/>
  <c i="1" r="BC69"/>
  <c i="15" r="F36"/>
  <c i="1" r="BA70"/>
  <c i="17" r="F37"/>
  <c i="1" r="BB72"/>
  <c i="17" r="J36"/>
  <c i="1" r="AW72"/>
  <c i="20" r="F36"/>
  <c i="1" r="BA76"/>
  <c i="21" r="F39"/>
  <c i="1" r="BD77"/>
  <c i="22" r="F36"/>
  <c i="1" r="BA78"/>
  <c i="24" r="F39"/>
  <c i="1" r="BD80"/>
  <c i="26" r="F36"/>
  <c i="1" r="BC82"/>
  <c i="30" r="F35"/>
  <c i="1" r="BB86"/>
  <c i="3" r="F36"/>
  <c i="1" r="BC56"/>
  <c i="3" r="F37"/>
  <c i="1" r="BD56"/>
  <c i="4" r="F35"/>
  <c i="1" r="BB57"/>
  <c i="6" r="F35"/>
  <c i="1" r="BB60"/>
  <c i="10" r="J36"/>
  <c i="1" r="AW65"/>
  <c i="10" r="F36"/>
  <c i="1" r="BA65"/>
  <c i="11" r="F39"/>
  <c i="1" r="BD66"/>
  <c i="19" r="F36"/>
  <c i="1" r="BA75"/>
  <c i="21" r="F36"/>
  <c i="1" r="BA77"/>
  <c i="22" r="F39"/>
  <c i="1" r="BD78"/>
  <c i="24" r="J36"/>
  <c i="1" r="AW80"/>
  <c i="25" r="F34"/>
  <c i="1" r="BA81"/>
  <c i="27" r="F35"/>
  <c i="1" r="BB83"/>
  <c i="31" r="F36"/>
  <c i="1" r="BC87"/>
  <c i="32" r="F36"/>
  <c i="1" r="BC88"/>
  <c i="5" r="J36"/>
  <c i="1" r="AW59"/>
  <c i="6" r="F34"/>
  <c i="1" r="BA60"/>
  <c i="7" r="J34"/>
  <c i="1" r="AW61"/>
  <c i="8" r="J34"/>
  <c i="1" r="AW62"/>
  <c i="9" r="F34"/>
  <c i="1" r="BA63"/>
  <c i="10" r="F37"/>
  <c i="1" r="BB65"/>
  <c i="12" r="J36"/>
  <c i="1" r="AW67"/>
  <c i="14" r="F39"/>
  <c i="1" r="BD69"/>
  <c i="16" r="F36"/>
  <c i="1" r="BA71"/>
  <c i="18" r="F36"/>
  <c i="1" r="BA74"/>
  <c i="21" r="J36"/>
  <c i="1" r="AW77"/>
  <c i="21" r="F38"/>
  <c i="1" r="BC77"/>
  <c i="22" r="J36"/>
  <c i="1" r="AW78"/>
  <c i="24" r="F37"/>
  <c i="1" r="BB80"/>
  <c i="27" r="F37"/>
  <c i="1" r="BD83"/>
  <c i="30" r="F37"/>
  <c i="1" r="BD86"/>
  <c r="AS54"/>
  <c i="5" r="F38"/>
  <c i="1" r="BC59"/>
  <c r="BC58"/>
  <c r="AY58"/>
  <c i="7" r="F36"/>
  <c i="1" r="BC61"/>
  <c i="9" r="J34"/>
  <c i="1" r="AW63"/>
  <c i="9" r="F36"/>
  <c i="1" r="BC63"/>
  <c i="11" r="J36"/>
  <c i="1" r="AW66"/>
  <c i="12" r="F38"/>
  <c i="1" r="BC67"/>
  <c i="14" r="F37"/>
  <c i="1" r="BB69"/>
  <c i="15" r="J36"/>
  <c i="1" r="AW70"/>
  <c i="16" r="F38"/>
  <c i="1" r="BC71"/>
  <c i="20" r="F37"/>
  <c i="1" r="BB76"/>
  <c i="21" r="F37"/>
  <c i="1" r="BB77"/>
  <c i="23" r="F37"/>
  <c i="1" r="BB79"/>
  <c i="25" r="F37"/>
  <c i="1" r="BD81"/>
  <c i="27" r="F36"/>
  <c i="1" r="BC83"/>
  <c i="31" r="F34"/>
  <c i="1" r="BA87"/>
  <c i="32" r="F37"/>
  <c i="1" r="BD88"/>
  <c i="2" r="J34"/>
  <c i="1" r="AW55"/>
  <c i="4" r="F36"/>
  <c i="1" r="BC57"/>
  <c i="5" r="F39"/>
  <c i="1" r="BD59"/>
  <c r="BD58"/>
  <c i="8" r="F34"/>
  <c i="1" r="BA62"/>
  <c i="9" r="F35"/>
  <c i="1" r="BB63"/>
  <c i="13" r="F39"/>
  <c i="1" r="BD68"/>
  <c i="16" r="F37"/>
  <c i="1" r="BB71"/>
  <c i="18" r="F38"/>
  <c i="1" r="BC74"/>
  <c i="22" r="F38"/>
  <c i="1" r="BC78"/>
  <c i="25" r="J34"/>
  <c i="1" r="AW81"/>
  <c i="28" r="F34"/>
  <c i="1" r="BA84"/>
  <c i="28" r="F35"/>
  <c i="1" r="BB84"/>
  <c i="30" r="F36"/>
  <c i="1" r="BC86"/>
  <c i="22" l="1" r="R92"/>
  <c i="28" r="T82"/>
  <c i="22" r="T92"/>
  <c i="2" r="R103"/>
  <c i="30" r="T87"/>
  <c r="T86"/>
  <c i="27" r="R88"/>
  <c r="R87"/>
  <c i="4" r="BK88"/>
  <c r="J88"/>
  <c r="J60"/>
  <c i="3" r="T87"/>
  <c r="T86"/>
  <c i="2" r="P103"/>
  <c i="23" r="T88"/>
  <c i="20" r="T95"/>
  <c i="6" r="R89"/>
  <c r="R88"/>
  <c i="5" r="R95"/>
  <c i="4" r="T128"/>
  <c r="T87"/>
  <c i="31" r="R98"/>
  <c i="30" r="R87"/>
  <c r="R86"/>
  <c i="26" r="R110"/>
  <c r="R85"/>
  <c i="23" r="R88"/>
  <c i="19" r="R92"/>
  <c i="8" r="R85"/>
  <c r="R84"/>
  <c i="7" r="P107"/>
  <c r="P91"/>
  <c i="1" r="AU61"/>
  <c i="7" r="P92"/>
  <c i="4" r="R128"/>
  <c r="R88"/>
  <c r="R87"/>
  <c i="19" r="P92"/>
  <c i="1" r="AU75"/>
  <c i="31" r="T98"/>
  <c r="T85"/>
  <c i="28" r="P82"/>
  <c i="1" r="AU84"/>
  <c i="26" r="T110"/>
  <c i="21" r="T89"/>
  <c i="3" r="P87"/>
  <c r="P86"/>
  <c i="1" r="AU56"/>
  <c i="31" r="R85"/>
  <c i="26" r="T85"/>
  <c i="32" r="P86"/>
  <c r="P85"/>
  <c i="1" r="AU88"/>
  <c i="26" r="P110"/>
  <c r="P85"/>
  <c i="1" r="AU82"/>
  <c i="25" r="P85"/>
  <c r="P84"/>
  <c i="1" r="AU81"/>
  <c i="29" r="T88"/>
  <c r="T87"/>
  <c i="19" r="T92"/>
  <c i="8" r="T85"/>
  <c r="T84"/>
  <c i="7" r="T107"/>
  <c i="5" r="T95"/>
  <c i="2" r="P741"/>
  <c i="29" r="P88"/>
  <c r="P87"/>
  <c i="1" r="AU85"/>
  <c i="18" r="P89"/>
  <c i="1" r="AU74"/>
  <c i="7" r="T92"/>
  <c r="T91"/>
  <c i="4" r="P88"/>
  <c i="32" r="T86"/>
  <c r="T85"/>
  <c i="29" r="R88"/>
  <c r="R87"/>
  <c i="25" r="BK85"/>
  <c r="BK84"/>
  <c r="J84"/>
  <c r="J59"/>
  <c i="21" r="P89"/>
  <c i="1" r="AU77"/>
  <c i="18" r="R89"/>
  <c i="7" r="BK92"/>
  <c r="J92"/>
  <c r="J60"/>
  <c i="2" r="R741"/>
  <c r="T103"/>
  <c i="30" r="P87"/>
  <c r="P86"/>
  <c i="1" r="AU86"/>
  <c i="18" r="T89"/>
  <c i="7" r="R107"/>
  <c r="R91"/>
  <c i="5" r="P95"/>
  <c i="1" r="AU59"/>
  <c i="31" r="P98"/>
  <c r="P85"/>
  <c i="1" r="AU87"/>
  <c i="30" r="BK87"/>
  <c r="J87"/>
  <c r="J60"/>
  <c i="6" r="T89"/>
  <c r="T88"/>
  <c i="32" r="R86"/>
  <c r="R85"/>
  <c i="27" r="P88"/>
  <c r="P87"/>
  <c i="1" r="AU83"/>
  <c i="25" r="T85"/>
  <c r="T84"/>
  <c i="24" r="P90"/>
  <c i="1" r="AU80"/>
  <c i="11" r="P90"/>
  <c r="P89"/>
  <c i="1" r="AU66"/>
  <c i="9" r="T85"/>
  <c r="T84"/>
  <c i="2" r="T741"/>
  <c i="27" r="T88"/>
  <c r="T87"/>
  <c i="24" r="T90"/>
  <c i="20" r="R95"/>
  <c i="9" r="R85"/>
  <c r="R84"/>
  <c i="6" r="P89"/>
  <c r="P88"/>
  <c i="1" r="AU60"/>
  <c i="4" r="P128"/>
  <c i="1" r="AG72"/>
  <c i="5" r="BK95"/>
  <c r="J95"/>
  <c r="J63"/>
  <c i="6" r="BK89"/>
  <c r="J89"/>
  <c r="J60"/>
  <c i="11" r="BK90"/>
  <c r="J90"/>
  <c r="J64"/>
  <c i="23" r="BK88"/>
  <c r="J88"/>
  <c i="28" r="BK83"/>
  <c r="J83"/>
  <c r="J60"/>
  <c i="19" r="BK92"/>
  <c r="J92"/>
  <c r="J63"/>
  <c i="32" r="BK86"/>
  <c r="BK85"/>
  <c r="J85"/>
  <c i="2" r="BK103"/>
  <c r="J103"/>
  <c r="J60"/>
  <c i="3" r="BK179"/>
  <c r="J179"/>
  <c r="J65"/>
  <c i="8" r="BK85"/>
  <c r="J85"/>
  <c r="J60"/>
  <c i="10" r="BK88"/>
  <c r="J88"/>
  <c r="J64"/>
  <c i="21" r="BK89"/>
  <c r="J89"/>
  <c r="J63"/>
  <c i="26" r="BK86"/>
  <c r="J86"/>
  <c r="J60"/>
  <c r="BK110"/>
  <c r="J110"/>
  <c r="J62"/>
  <c i="27" r="BK88"/>
  <c r="J88"/>
  <c r="J60"/>
  <c i="29" r="BK88"/>
  <c r="J88"/>
  <c r="J60"/>
  <c i="31" r="BK98"/>
  <c r="J98"/>
  <c r="J62"/>
  <c i="3" r="BK87"/>
  <c r="J87"/>
  <c r="J60"/>
  <c i="7" r="BK107"/>
  <c r="J107"/>
  <c r="J63"/>
  <c i="14" r="BK88"/>
  <c r="BK87"/>
  <c r="J87"/>
  <c r="J63"/>
  <c i="20" r="BK95"/>
  <c r="J95"/>
  <c r="J63"/>
  <c i="22" r="BK92"/>
  <c r="J92"/>
  <c r="J63"/>
  <c i="24" r="BK90"/>
  <c r="J90"/>
  <c r="J63"/>
  <c i="27" r="BK87"/>
  <c r="J87"/>
  <c r="J59"/>
  <c i="1" r="AG74"/>
  <c i="18" r="J63"/>
  <c i="16" r="BK87"/>
  <c r="J87"/>
  <c r="J63"/>
  <c i="15" r="J88"/>
  <c r="J64"/>
  <c i="13" r="BK87"/>
  <c r="J87"/>
  <c i="12" r="BK88"/>
  <c r="J88"/>
  <c r="J63"/>
  <c i="9" r="BK84"/>
  <c r="J84"/>
  <c r="J59"/>
  <c i="4" r="BK87"/>
  <c r="J87"/>
  <c r="J59"/>
  <c i="2" r="BK102"/>
  <c r="J102"/>
  <c r="J59"/>
  <c i="1" r="AU64"/>
  <c i="6" r="F33"/>
  <c i="1" r="AZ60"/>
  <c i="12" r="J35"/>
  <c i="1" r="AV67"/>
  <c r="AT67"/>
  <c i="23" r="F35"/>
  <c i="1" r="AZ79"/>
  <c i="30" r="J33"/>
  <c i="1" r="AV86"/>
  <c r="AT86"/>
  <c i="16" r="J35"/>
  <c i="1" r="AV71"/>
  <c r="AT71"/>
  <c i="17" r="J35"/>
  <c i="1" r="AV72"/>
  <c r="AT72"/>
  <c r="AN72"/>
  <c r="BB64"/>
  <c r="AX64"/>
  <c i="21" r="F35"/>
  <c i="1" r="AZ77"/>
  <c i="23" r="J35"/>
  <c i="1" r="AV79"/>
  <c r="AT79"/>
  <c r="BB73"/>
  <c r="AX73"/>
  <c r="BC73"/>
  <c r="AY73"/>
  <c i="25" r="J33"/>
  <c i="1" r="AV81"/>
  <c r="AT81"/>
  <c i="30" r="F33"/>
  <c i="1" r="AZ86"/>
  <c r="AU58"/>
  <c i="23" r="J32"/>
  <c i="1" r="AG79"/>
  <c i="2" r="J33"/>
  <c i="1" r="AV55"/>
  <c r="AT55"/>
  <c i="3" r="J33"/>
  <c i="1" r="AV56"/>
  <c r="AT56"/>
  <c i="8" r="F33"/>
  <c i="1" r="AZ62"/>
  <c i="14" r="F35"/>
  <c i="1" r="AZ69"/>
  <c i="15" r="J35"/>
  <c i="1" r="AV70"/>
  <c r="AT70"/>
  <c i="17" r="F35"/>
  <c i="1" r="AZ72"/>
  <c r="BD64"/>
  <c i="21" r="J35"/>
  <c i="1" r="AV77"/>
  <c r="AT77"/>
  <c r="BD73"/>
  <c i="27" r="J33"/>
  <c i="1" r="AV83"/>
  <c r="AT83"/>
  <c i="13" r="F35"/>
  <c i="1" r="AZ68"/>
  <c i="19" r="F35"/>
  <c i="1" r="AZ75"/>
  <c i="13" r="J35"/>
  <c i="1" r="AV68"/>
  <c r="AT68"/>
  <c i="19" r="J35"/>
  <c i="1" r="AV75"/>
  <c r="AT75"/>
  <c i="22" r="J35"/>
  <c i="1" r="AV78"/>
  <c r="AT78"/>
  <c i="26" r="F33"/>
  <c i="1" r="AZ82"/>
  <c i="31" r="F33"/>
  <c i="1" r="AZ87"/>
  <c i="3" r="F33"/>
  <c i="1" r="AZ56"/>
  <c i="4" r="J33"/>
  <c i="1" r="AV57"/>
  <c r="AT57"/>
  <c i="5" r="J35"/>
  <c i="1" r="AV59"/>
  <c r="AT59"/>
  <c i="6" r="J33"/>
  <c i="1" r="AV60"/>
  <c r="AT60"/>
  <c i="8" r="J33"/>
  <c i="1" r="AV62"/>
  <c r="AT62"/>
  <c i="12" r="F35"/>
  <c i="1" r="AZ67"/>
  <c i="15" r="F35"/>
  <c i="1" r="AZ70"/>
  <c i="18" r="J35"/>
  <c i="1" r="AV74"/>
  <c r="AT74"/>
  <c r="AN74"/>
  <c i="22" r="F35"/>
  <c i="1" r="AZ78"/>
  <c i="26" r="J33"/>
  <c i="1" r="AV82"/>
  <c r="AT82"/>
  <c i="29" r="F33"/>
  <c i="1" r="AZ85"/>
  <c i="4" r="F33"/>
  <c i="1" r="AZ57"/>
  <c i="7" r="F33"/>
  <c i="1" r="AZ61"/>
  <c i="20" r="F35"/>
  <c i="1" r="AZ76"/>
  <c i="32" r="F33"/>
  <c i="1" r="AZ88"/>
  <c i="32" r="J30"/>
  <c i="1" r="AG88"/>
  <c i="2" r="F33"/>
  <c i="1" r="AZ55"/>
  <c i="5" r="F35"/>
  <c i="1" r="AZ59"/>
  <c r="AZ58"/>
  <c r="AV58"/>
  <c r="AT58"/>
  <c i="9" r="J33"/>
  <c i="1" r="AV63"/>
  <c r="AT63"/>
  <c i="18" r="F35"/>
  <c i="1" r="AZ74"/>
  <c i="25" r="F33"/>
  <c i="1" r="AZ81"/>
  <c i="10" r="J35"/>
  <c i="1" r="AV65"/>
  <c r="AT65"/>
  <c i="11" r="F35"/>
  <c i="1" r="AZ66"/>
  <c i="27" r="F33"/>
  <c i="1" r="AZ83"/>
  <c i="32" r="J33"/>
  <c i="1" r="AV88"/>
  <c r="AT88"/>
  <c r="AN88"/>
  <c i="10" r="F35"/>
  <c i="1" r="AZ65"/>
  <c i="11" r="J35"/>
  <c i="1" r="AV66"/>
  <c r="AT66"/>
  <c i="16" r="F35"/>
  <c i="1" r="AZ71"/>
  <c r="BA64"/>
  <c r="AW64"/>
  <c r="BA73"/>
  <c r="AW73"/>
  <c i="24" r="J35"/>
  <c i="1" r="AV80"/>
  <c r="AT80"/>
  <c i="28" r="J33"/>
  <c i="1" r="AV84"/>
  <c r="AT84"/>
  <c i="29" r="J33"/>
  <c i="1" r="AV85"/>
  <c r="AT85"/>
  <c i="7" r="J33"/>
  <c i="1" r="AV61"/>
  <c r="AT61"/>
  <c i="9" r="F33"/>
  <c i="1" r="AZ63"/>
  <c i="13" r="J32"/>
  <c i="1" r="AG68"/>
  <c i="14" r="J35"/>
  <c i="1" r="AV69"/>
  <c r="AT69"/>
  <c i="15" r="J32"/>
  <c i="1" r="AG70"/>
  <c r="BC64"/>
  <c r="AY64"/>
  <c i="20" r="J35"/>
  <c i="1" r="AV76"/>
  <c r="AT76"/>
  <c i="24" r="F35"/>
  <c i="1" r="AZ80"/>
  <c i="28" r="F33"/>
  <c i="1" r="AZ84"/>
  <c i="31" r="J33"/>
  <c i="1" r="AV87"/>
  <c r="AT87"/>
  <c i="4" l="1" r="P87"/>
  <c i="1" r="AU57"/>
  <c i="2" r="T102"/>
  <c r="P102"/>
  <c i="1" r="AU55"/>
  <c i="2" r="R102"/>
  <c i="30" r="BK86"/>
  <c r="J86"/>
  <c r="J59"/>
  <c i="31" r="BK85"/>
  <c r="J85"/>
  <c i="32" r="J86"/>
  <c r="J60"/>
  <c i="3" r="BK86"/>
  <c r="J86"/>
  <c r="J59"/>
  <c i="8" r="BK84"/>
  <c r="J84"/>
  <c r="J59"/>
  <c i="32" r="J59"/>
  <c i="10" r="BK87"/>
  <c r="J87"/>
  <c i="11" r="BK89"/>
  <c r="J89"/>
  <c r="J63"/>
  <c i="14" r="J88"/>
  <c r="J64"/>
  <c i="23" r="J63"/>
  <c i="6" r="BK88"/>
  <c r="J88"/>
  <c i="29" r="BK87"/>
  <c r="J87"/>
  <c r="J59"/>
  <c i="7" r="BK91"/>
  <c r="J91"/>
  <c r="J59"/>
  <c i="26" r="BK85"/>
  <c r="J85"/>
  <c i="25" r="J85"/>
  <c r="J60"/>
  <c i="28" r="BK82"/>
  <c r="J82"/>
  <c r="J59"/>
  <c i="32" r="J39"/>
  <c i="23" r="J41"/>
  <c i="18" r="J41"/>
  <c i="17" r="J41"/>
  <c i="1" r="AN70"/>
  <c i="15" r="J41"/>
  <c i="1" r="AN68"/>
  <c i="13" r="J63"/>
  <c r="J41"/>
  <c i="1" r="AN79"/>
  <c i="12" r="J32"/>
  <c i="1" r="AG67"/>
  <c i="24" r="J32"/>
  <c i="1" r="AG80"/>
  <c i="5" r="J32"/>
  <c i="1" r="AG59"/>
  <c r="AG58"/>
  <c r="AN58"/>
  <c r="AZ73"/>
  <c r="AV73"/>
  <c r="AT73"/>
  <c i="10" r="J32"/>
  <c i="1" r="AG65"/>
  <c i="16" r="J32"/>
  <c i="1" r="AG71"/>
  <c r="AN71"/>
  <c i="6" r="J30"/>
  <c i="1" r="AG60"/>
  <c i="9" r="J30"/>
  <c i="1" r="AG63"/>
  <c r="AN63"/>
  <c r="AZ64"/>
  <c r="AV64"/>
  <c r="AT64"/>
  <c i="20" r="J32"/>
  <c i="1" r="AG76"/>
  <c r="BC54"/>
  <c r="W32"/>
  <c i="31" r="J30"/>
  <c i="1" r="AG87"/>
  <c i="2" r="J30"/>
  <c i="1" r="AG55"/>
  <c r="BA54"/>
  <c r="W30"/>
  <c i="27" r="J30"/>
  <c i="1" r="AG83"/>
  <c r="AN83"/>
  <c i="21" r="J32"/>
  <c i="1" r="AG77"/>
  <c i="25" r="J30"/>
  <c i="1" r="AG81"/>
  <c r="BD54"/>
  <c r="W33"/>
  <c i="22" r="J32"/>
  <c i="1" r="AG78"/>
  <c r="AU73"/>
  <c i="4" r="J30"/>
  <c i="1" r="AG57"/>
  <c r="AN57"/>
  <c i="14" r="J32"/>
  <c i="1" r="AG69"/>
  <c i="19" r="J32"/>
  <c i="1" r="AG75"/>
  <c i="26" r="J30"/>
  <c i="1" r="AG82"/>
  <c r="BB54"/>
  <c r="W31"/>
  <c i="25" l="1" r="J39"/>
  <c i="21" r="J41"/>
  <c i="20" r="J41"/>
  <c i="10" r="J41"/>
  <c i="5" r="J41"/>
  <c i="14" r="J41"/>
  <c i="19" r="J41"/>
  <c i="22" r="J41"/>
  <c i="24" r="J41"/>
  <c i="6" r="J39"/>
  <c i="31" r="J39"/>
  <c i="26" r="J39"/>
  <c i="6" r="J59"/>
  <c i="26" r="J59"/>
  <c i="31" r="J59"/>
  <c i="10" r="J63"/>
  <c i="27" r="J39"/>
  <c i="16" r="J41"/>
  <c i="12" r="J41"/>
  <c i="1" r="AN67"/>
  <c i="9" r="J39"/>
  <c i="4" r="J39"/>
  <c i="2" r="J39"/>
  <c i="1" r="AN55"/>
  <c r="AN77"/>
  <c r="AN65"/>
  <c r="AN81"/>
  <c r="AN75"/>
  <c r="AN78"/>
  <c r="AN80"/>
  <c r="AN59"/>
  <c r="AN60"/>
  <c r="AN69"/>
  <c r="AN76"/>
  <c r="AN82"/>
  <c r="AN87"/>
  <c i="7" r="J30"/>
  <c i="1" r="AG61"/>
  <c r="AN61"/>
  <c i="29" r="J30"/>
  <c i="1" r="AG85"/>
  <c r="AW54"/>
  <c r="AK30"/>
  <c i="11" r="J32"/>
  <c i="1" r="AG66"/>
  <c r="AG64"/>
  <c i="30" r="J30"/>
  <c i="1" r="AG86"/>
  <c r="AN86"/>
  <c r="AU54"/>
  <c r="AG73"/>
  <c i="28" r="J30"/>
  <c i="1" r="AG84"/>
  <c r="AZ54"/>
  <c r="W29"/>
  <c i="3" r="J30"/>
  <c i="1" r="AG56"/>
  <c i="8" r="J30"/>
  <c i="1" r="AG62"/>
  <c r="AY54"/>
  <c r="AX54"/>
  <c i="30" l="1" r="J39"/>
  <c i="7" r="J39"/>
  <c i="29" r="J39"/>
  <c i="3" r="J39"/>
  <c i="11" r="J41"/>
  <c i="8" r="J39"/>
  <c i="28" r="J39"/>
  <c i="1" r="AN64"/>
  <c r="AN56"/>
  <c r="AN66"/>
  <c r="AN84"/>
  <c r="AN85"/>
  <c r="AN62"/>
  <c r="AN73"/>
  <c r="AV54"/>
  <c r="AK29"/>
  <c r="AG54"/>
  <c r="AK26"/>
  <c l="1" r="AK35"/>
  <c r="AT54"/>
  <c r="AN54"/>
</calcChain>
</file>

<file path=xl/sharedStrings.xml><?xml version="1.0" encoding="utf-8"?>
<sst xmlns="http://schemas.openxmlformats.org/spreadsheetml/2006/main">
  <si>
    <t>Export Komplet</t>
  </si>
  <si>
    <t>VZ</t>
  </si>
  <si>
    <t>2.0</t>
  </si>
  <si>
    <t>ZAMOK</t>
  </si>
  <si>
    <t>False</t>
  </si>
  <si>
    <t>{3cd4c2fe-d10b-4121-97f2-582ec146947a}</t>
  </si>
  <si>
    <t>0,01</t>
  </si>
  <si>
    <t>21</t>
  </si>
  <si>
    <t>15</t>
  </si>
  <si>
    <t>REKAPITULACE STAVBY</t>
  </si>
  <si>
    <t xml:space="preserve">v ---  níže se nacházejí doplnkové a pomocné údaje k sestavám  --- v</t>
  </si>
  <si>
    <t>Návod na vyplnění</t>
  </si>
  <si>
    <t>0,001</t>
  </si>
  <si>
    <t>Kód:</t>
  </si>
  <si>
    <t>2023-05-10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</si>
  <si>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</si>
  <si>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</si>
  <si>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ZSS KHK Jičín - oprava</t>
  </si>
  <si>
    <t>KSO:</t>
  </si>
  <si>
    <t/>
  </si>
  <si>
    <t>CC-CZ:</t>
  </si>
  <si>
    <t>Místo:</t>
  </si>
  <si>
    <t>Jičín</t>
  </si>
  <si>
    <t>Datum:</t>
  </si>
  <si>
    <t>10. 5. 2023</t>
  </si>
  <si>
    <t>Zadavatel:</t>
  </si>
  <si>
    <t>IČ:</t>
  </si>
  <si>
    <t>70889546</t>
  </si>
  <si>
    <t>Královéhradecký kraj</t>
  </si>
  <si>
    <t>DIČ:</t>
  </si>
  <si>
    <t>CZ70889546</t>
  </si>
  <si>
    <t>Uchazeč:</t>
  </si>
  <si>
    <t>Vyplň údaj</t>
  </si>
  <si>
    <t>Projektant:</t>
  </si>
  <si>
    <t>13997220</t>
  </si>
  <si>
    <t>PRISPO s.r.o.</t>
  </si>
  <si>
    <t>CZ13997220</t>
  </si>
  <si>
    <t>True</t>
  </si>
  <si>
    <t>Zpracovatel:</t>
  </si>
  <si>
    <t>Michael Hlušek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</si>
  <si>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</si>
  <si>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</si>
  <si>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</si>
  <si>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</si>
  <si>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</si>
  <si>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</si>
  <si>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</si>
  <si>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</si>
  <si>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</si>
  <si>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</si>
  <si>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</si>
  <si>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</si>
  <si>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</si>
  <si>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</si>
  <si>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</si>
  <si>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</si>
  <si>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</si>
  <si>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</si>
  <si>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</si>
  <si>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</si>
  <si>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</si>
  <si>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</si>
  <si>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</si>
  <si>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</si>
  <si>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</si>
  <si>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</si>
  <si>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</si>
  <si>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</si>
  <si>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</si>
  <si>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</si>
  <si>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</si>
  <si>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</si>
  <si>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</si>
  <si>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</si>
  <si>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</si>
  <si>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</si>
  <si>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</si>
  <si>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</si>
  <si>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</si>
  <si>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</si>
  <si>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</si>
  <si>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 xml:space="preserve"> 01</t>
  </si>
  <si>
    <t>Budova ZZS</t>
  </si>
  <si>
    <t>STA</t>
  </si>
  <si>
    <t>1</t>
  </si>
  <si>
    <t>{00dd6dfa-1d28-452f-9260-462bbe96b430}</t>
  </si>
  <si>
    <t>2</t>
  </si>
  <si>
    <t xml:space="preserve"> 02</t>
  </si>
  <si>
    <t>Areálová komunikace a zpevněné plochy</t>
  </si>
  <si>
    <t>{fd5725e7-6b46-47b5-b80f-c9acf5523d57}</t>
  </si>
  <si>
    <t xml:space="preserve"> 03</t>
  </si>
  <si>
    <t>Oplocení a areálové objekty</t>
  </si>
  <si>
    <t>{035fc1cd-5142-455c-8717-e77d633a61d4}</t>
  </si>
  <si>
    <t xml:space="preserve"> 04</t>
  </si>
  <si>
    <t>VZT</t>
  </si>
  <si>
    <t>{c30382a2-0cf0-428d-b9b5-847f4098bcd1}</t>
  </si>
  <si>
    <t>04.1</t>
  </si>
  <si>
    <t>Soupis</t>
  </si>
  <si>
    <t>{c301cace-43f9-409d-8e0e-d4c06168602d}</t>
  </si>
  <si>
    <t xml:space="preserve"> 05</t>
  </si>
  <si>
    <t>Vytápění</t>
  </si>
  <si>
    <t>{bf63ca16-fc69-414a-a0dc-46eaa76d711a}</t>
  </si>
  <si>
    <t xml:space="preserve"> 06</t>
  </si>
  <si>
    <t>ZTI, voda, kanalizace</t>
  </si>
  <si>
    <t>{552bf651-b5b8-4228-b5b7-d9598bb58dfc}</t>
  </si>
  <si>
    <t>IO 01</t>
  </si>
  <si>
    <t>Vodovodní přípojka</t>
  </si>
  <si>
    <t>{3a37eb59-c0f0-47e8-bfc8-618d9419ea9d}</t>
  </si>
  <si>
    <t>IO 02</t>
  </si>
  <si>
    <t>Kanalizační přípojka</t>
  </si>
  <si>
    <t>{d7eeb309-7d4f-4e97-9cad-22fdb8f1fec7}</t>
  </si>
  <si>
    <t>IO 03</t>
  </si>
  <si>
    <t>Elektro přípojka</t>
  </si>
  <si>
    <t>{c8a7bc46-9af6-4462-b53b-90b434897a8e}</t>
  </si>
  <si>
    <t>IO 03.1</t>
  </si>
  <si>
    <t>Uzemnění</t>
  </si>
  <si>
    <t>{7476e4da-910b-4c77-b87a-cf9dff12f17d}</t>
  </si>
  <si>
    <t>IO 03.2</t>
  </si>
  <si>
    <t>Elektroinstalace 1.NP</t>
  </si>
  <si>
    <t>{80c75948-a5f8-4f6e-bce8-7e5693973fde}</t>
  </si>
  <si>
    <t>IO 03.3</t>
  </si>
  <si>
    <t>Elektroinstalace 2.NP</t>
  </si>
  <si>
    <t>{c1e752ae-7ffd-448a-8051-21fa084349ba}</t>
  </si>
  <si>
    <t>IO 03.4</t>
  </si>
  <si>
    <t>Rozváděč RH</t>
  </si>
  <si>
    <t>{f3ddea8a-29b8-4ef4-9806-bf13262c6ac0}</t>
  </si>
  <si>
    <t>IO 03.5</t>
  </si>
  <si>
    <t>Rozváděč RK</t>
  </si>
  <si>
    <t>{9956e528-8619-468c-ad2f-3223997a5903}</t>
  </si>
  <si>
    <t>IO 03.6</t>
  </si>
  <si>
    <t>Rozváděč R_VYTÁPĚNÍ</t>
  </si>
  <si>
    <t>{7c3d8b0f-d659-419f-8c1c-931f7d03e78d}</t>
  </si>
  <si>
    <t>IO 03.7</t>
  </si>
  <si>
    <t>Ochrana před bleskem</t>
  </si>
  <si>
    <t>{02d14c90-0b99-4678-9a45-5e94d7d0acf6}</t>
  </si>
  <si>
    <t>IO 03.8</t>
  </si>
  <si>
    <t>Dieselagregát</t>
  </si>
  <si>
    <t>{d92229e6-c110-4a6e-964c-1a0e41c6693a}</t>
  </si>
  <si>
    <t>IO 04</t>
  </si>
  <si>
    <t>SLP přípojka</t>
  </si>
  <si>
    <t>{c2db9af5-65a3-4f16-bc14-443924272957}</t>
  </si>
  <si>
    <t>IO 04.1</t>
  </si>
  <si>
    <t>Přípojky na SEK</t>
  </si>
  <si>
    <t>{b04119ef-ea27-4bed-aab9-5a078abf561f}</t>
  </si>
  <si>
    <t>IO 04.2</t>
  </si>
  <si>
    <t>SK</t>
  </si>
  <si>
    <t>{3a092c44-4ad1-4c9f-ba39-0309d6f84312}</t>
  </si>
  <si>
    <t>IO 04.3</t>
  </si>
  <si>
    <t>TV</t>
  </si>
  <si>
    <t>{5fd590f3-fff8-4622-89cf-64ebdeeb0c2e}</t>
  </si>
  <si>
    <t>IO 04.4</t>
  </si>
  <si>
    <t>AP</t>
  </si>
  <si>
    <t>{907a39e7-6e55-4ff4-bb4d-353a05af453c}</t>
  </si>
  <si>
    <t>IO 04.5</t>
  </si>
  <si>
    <t>Kamerový systém</t>
  </si>
  <si>
    <t>{46ca09a4-e42f-4228-962b-3e6be6c13149}</t>
  </si>
  <si>
    <t>IO 04.6</t>
  </si>
  <si>
    <t>Dveřní interkom</t>
  </si>
  <si>
    <t>{01548482-130d-4ed4-8673-839d1d1317d9}</t>
  </si>
  <si>
    <t>IO 04.7</t>
  </si>
  <si>
    <t>AV technika</t>
  </si>
  <si>
    <t>{6c32d2e9-1e3b-4732-b277-d282317ded8e}</t>
  </si>
  <si>
    <t>IO 05</t>
  </si>
  <si>
    <t>Dešťová kanalizace - komunikace</t>
  </si>
  <si>
    <t>{9c3db487-c458-473d-a7e5-b6f72da712a3}</t>
  </si>
  <si>
    <t>IO 06</t>
  </si>
  <si>
    <t>Areálový rozvod a VO</t>
  </si>
  <si>
    <t>{2581a8d9-70e5-4cc7-8952-154f33d0fa65}</t>
  </si>
  <si>
    <t>IO 07</t>
  </si>
  <si>
    <t>Komunikace příjezdová</t>
  </si>
  <si>
    <t>{725ff0b4-1277-4fe8-a25d-4710d628f1fb}</t>
  </si>
  <si>
    <t>IO 08</t>
  </si>
  <si>
    <t>Fotovoltaika</t>
  </si>
  <si>
    <t>{50327491-ec86-4ad7-a958-6495d74a2fad}</t>
  </si>
  <si>
    <t>IO 09</t>
  </si>
  <si>
    <t>Prodloužení vodovodního řadu</t>
  </si>
  <si>
    <t>{ffbe3f58-6759-41c8-9246-af230c10c50e}</t>
  </si>
  <si>
    <t>IO 10</t>
  </si>
  <si>
    <t>Prodloužení kanalizační stoky</t>
  </si>
  <si>
    <t>{186c4ce1-8492-4418-bf7b-b0fce2e613a2}</t>
  </si>
  <si>
    <t>IO 11</t>
  </si>
  <si>
    <t>Veřejné osvětlení</t>
  </si>
  <si>
    <t>{32ef02ab-43c2-4e84-8fa7-1a41c8cc872e}</t>
  </si>
  <si>
    <t>VRN</t>
  </si>
  <si>
    <t>{34d0b9a6-fc63-4d51-ab10-e418f8231072}</t>
  </si>
  <si>
    <t>KRYCÍ LIST SOUPISU PRACÍ</t>
  </si>
  <si>
    <t>Objekt:</t>
  </si>
  <si>
    <t xml:space="preserve"> 01 - Budova ZZS</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</si>
  <si>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</si>
  <si>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</si>
  <si>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</si>
  <si>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</si>
  <si>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</si>
  <si>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</si>
  <si>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</si>
  <si>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</si>
  <si>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</si>
  <si>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</si>
  <si>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</si>
  <si>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</si>
  <si>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</si>
  <si>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</si>
  <si>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</si>
  <si>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</si>
  <si>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</si>
  <si>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</si>
  <si>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</si>
  <si>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</si>
  <si>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</si>
  <si>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</si>
  <si>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</si>
  <si>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</si>
  <si>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</si>
  <si>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</si>
  <si>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</si>
  <si>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</si>
  <si>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</si>
  <si>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</si>
  <si>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</si>
  <si>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</si>
  <si>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</si>
  <si>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</si>
  <si>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</si>
  <si>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</si>
  <si>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</si>
  <si>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</si>
  <si>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</si>
  <si>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</si>
  <si>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</si>
  <si>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</si>
  <si>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</si>
  <si>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</si>
  <si>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</si>
  <si>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</si>
  <si>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111151103</t>
  </si>
  <si>
    <t>Odstranění travin a rákosu strojně travin, při celkové ploše přes 500 m2</t>
  </si>
  <si>
    <t>m2</t>
  </si>
  <si>
    <t>CS ÚRS 2023 01</t>
  </si>
  <si>
    <t>4</t>
  </si>
  <si>
    <t>-1548897603</t>
  </si>
  <si>
    <t>Online PSC</t>
  </si>
  <si>
    <t>https://podminky.urs.cz/item/CS_URS_2023_01/111151103</t>
  </si>
  <si>
    <t>VV</t>
  </si>
  <si>
    <t>16*35+56</t>
  </si>
  <si>
    <t>121151123</t>
  </si>
  <si>
    <t>Sejmutí ornice strojně při souvislé ploše přes 500 m2, tl. vrstvy do 200 mm</t>
  </si>
  <si>
    <t>713972102</t>
  </si>
  <si>
    <t>https://podminky.urs.cz/item/CS_URS_2023_01/121151123</t>
  </si>
  <si>
    <t>3</t>
  </si>
  <si>
    <t>122151104</t>
  </si>
  <si>
    <t>Odkopávky a prokopávky nezapažené strojně v hornině třídy těžitelnosti I skupiny 1 a 2 přes 100 do 500 m3</t>
  </si>
  <si>
    <t>m3</t>
  </si>
  <si>
    <t>-1727592893</t>
  </si>
  <si>
    <t>https://podminky.urs.cz/item/CS_URS_2023_01/122151104</t>
  </si>
  <si>
    <t>16*35*(0,66-0,2 "odpočet ornice")+25,76</t>
  </si>
  <si>
    <t>132151104</t>
  </si>
  <si>
    <t>Hloubení nezapažených rýh šířky do 800 mm strojně s urovnáním dna do předepsaného profilu a spádu v hornině třídy těžitelnosti I skupiny 1 a 2 přes 100 m3</t>
  </si>
  <si>
    <t>-26733565</t>
  </si>
  <si>
    <t>https://podminky.urs.cz/item/CS_URS_2023_01/132151104</t>
  </si>
  <si>
    <t>(1,46-0,66)*(15,1*3+34,5+14+8,9*3+25*2)*0,7+(1,05-0,66)*1,3*5+9,172</t>
  </si>
  <si>
    <t>5</t>
  </si>
  <si>
    <t>162751117</t>
  </si>
  <si>
    <t>Vodorovné přemístění přes 9 000 do 10000 m výkopku/sypaniny z horniny třídy těžitelnosti I skupiny 1 až 3</t>
  </si>
  <si>
    <t>-1385314747</t>
  </si>
  <si>
    <t>"odkopávky + hloubení rýh" 616*0,2+283,36+107,187</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</si>
  <si>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</si>
  <si>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</si>
  <si>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</si>
  <si>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911269565</t>
  </si>
  <si>
    <t>https://podminky.urs.cz/item/CS_URS_2023_01/162751119</t>
  </si>
  <si>
    <t>"odkopávky + hloubení rýh*km - Šumbor - středisko Netřebice" 513,747*34</t>
  </si>
  <si>
    <t>7</t>
  </si>
  <si>
    <t>171152501</t>
  </si>
  <si>
    <t>Zhutnění podloží pod násypy z rostlé horniny třídy těžitelnosti I a II, skupiny 1 až 4 z hornin soudružných a nesoudržných</t>
  </si>
  <si>
    <t>694353600</t>
  </si>
  <si>
    <t>https://podminky.urs.cz/item/CS_URS_2023_01/171152501</t>
  </si>
  <si>
    <t>560*1,1 'Přepočtené koeficientem množství</t>
  </si>
  <si>
    <t>8</t>
  </si>
  <si>
    <t>171201221.V</t>
  </si>
  <si>
    <t>Poplatek za uložení stavebního odpadu na skládce (skládkovné) zeminy a kamení zatříděného do Katalogu odpadů pod kódem 17 05 04</t>
  </si>
  <si>
    <t>t</t>
  </si>
  <si>
    <t>1192265069</t>
  </si>
  <si>
    <t>513,747*1,6</t>
  </si>
  <si>
    <t>Zakládání</t>
  </si>
  <si>
    <t>9</t>
  </si>
  <si>
    <t>271542211</t>
  </si>
  <si>
    <t>Podsyp pod základové konstrukce se zhutněním a urovnáním povrchu ze štěrkodrtě netříděné</t>
  </si>
  <si>
    <t>-355143751</t>
  </si>
  <si>
    <t>https://podminky.urs.cz/item/CS_URS_2023_01/271542211</t>
  </si>
  <si>
    <t>"D.1.1.8 řezy" 10,056+16*35*0,2-((15*0,7*0,2)*2+(8,9*0,7*0,2)*3+(25*0,7*0,2))</t>
  </si>
  <si>
    <t>10</t>
  </si>
  <si>
    <t>273321511</t>
  </si>
  <si>
    <t>Základy z betonu železového (bez výztuže) desky z betonu bez zvláštních nároků na prostředí tř. C 25/30</t>
  </si>
  <si>
    <t>543824695</t>
  </si>
  <si>
    <t>https://podminky.urs.cz/item/CS_URS_2023_01/273321511</t>
  </si>
  <si>
    <t>"základy" 17,01+(0,3*16*35)+(4,83*0,2*0,7)*2+(1,2*0,2*0,7)+0,8*4,83*0,15</t>
  </si>
  <si>
    <t>11</t>
  </si>
  <si>
    <t>273351121</t>
  </si>
  <si>
    <t>Bednění základů desek zřízení</t>
  </si>
  <si>
    <t>-1416997690</t>
  </si>
  <si>
    <t>https://podminky.urs.cz/item/CS_URS_2023_01/273351121</t>
  </si>
  <si>
    <t>"základy" (0,3*16)*4+(0,3*35)*4+16,8</t>
  </si>
  <si>
    <t>12</t>
  </si>
  <si>
    <t>273351122</t>
  </si>
  <si>
    <t>Bednění základů desek odstranění</t>
  </si>
  <si>
    <t>585306695</t>
  </si>
  <si>
    <t>https://podminky.urs.cz/item/CS_URS_2023_01/273351122</t>
  </si>
  <si>
    <t>13</t>
  </si>
  <si>
    <t>001R</t>
  </si>
  <si>
    <t>Prostup základem plastovou trubkou DN300</t>
  </si>
  <si>
    <t>m</t>
  </si>
  <si>
    <t>1845611745</t>
  </si>
  <si>
    <t>"výkres půdorys základů" 12</t>
  </si>
  <si>
    <t>14</t>
  </si>
  <si>
    <t>273361821</t>
  </si>
  <si>
    <t>Výztuž základů desek z betonářské oceli 10 505 (R) nebo BSt 500</t>
  </si>
  <si>
    <t>611042352</t>
  </si>
  <si>
    <t>https://podminky.urs.cz/item/CS_URS_2023_01/273361821</t>
  </si>
  <si>
    <t>"spodní výztuž" (4*3*6*2)*(1,21/1000)+0,035</t>
  </si>
  <si>
    <t>273362021.V</t>
  </si>
  <si>
    <t>Výztuž základů desek ze svařovaných sítí z drátů typu KARI</t>
  </si>
  <si>
    <t>522379739</t>
  </si>
  <si>
    <t>"horní výztuž"</t>
  </si>
  <si>
    <t>"KARI 100/100/8" 13*8*(47,4/1000)+1,11</t>
  </si>
  <si>
    <t>"KARI 100/100/6" 4*3*(26,64/1000)+1,1</t>
  </si>
  <si>
    <t>"spodní výztuž"</t>
  </si>
  <si>
    <t>"KARI 100/100/8" 13*3*(47,4/1000)*2</t>
  </si>
  <si>
    <t>"KARI 100/100/8" 2*3*(47,4/1000)+1,1</t>
  </si>
  <si>
    <t>"KARI 100/100/8" 3*8*(47,4/1000)+0,1</t>
  </si>
  <si>
    <t>"KARI 100/100/8" 2*9*(47,4/1000)*2</t>
  </si>
  <si>
    <t>"KARI 100/100/8" 3*3*(47,4/1000)*2</t>
  </si>
  <si>
    <t>"KARI 100/100/8" 3*1*(47,4/1000)</t>
  </si>
  <si>
    <t>"KARI 100/100/8" 6*4*(47,4/1000)</t>
  </si>
  <si>
    <t>"KARI 100/100/8" 9*3*(47,4/1000)*2</t>
  </si>
  <si>
    <t>"KARI 100/100/8" 2*3*(47,4/1000)</t>
  </si>
  <si>
    <t>Součet</t>
  </si>
  <si>
    <t>16</t>
  </si>
  <si>
    <t>274321511</t>
  </si>
  <si>
    <t>Základy z betonu železového (bez výztuže) pasy z betonu bez zvláštních nároků na prostředí tř. C 25/30</t>
  </si>
  <si>
    <t>-1545531152</t>
  </si>
  <si>
    <t>https://podminky.urs.cz/item/CS_URS_2023_01/274321511</t>
  </si>
  <si>
    <t>"dřík" 0,5*(15,1*3+34,5+14+8,9*3+25*2)*0,4+0,5*1,3*0,4+4</t>
  </si>
  <si>
    <t>"základová pas" 0,3*(15,1*3+34,5+14+8,9*3+25*2)*0,7+0,3*1,3*0,55+3</t>
  </si>
  <si>
    <t>17</t>
  </si>
  <si>
    <t>274351121</t>
  </si>
  <si>
    <t>Bednění základů pasů rovné zřízení</t>
  </si>
  <si>
    <t>-1973673413</t>
  </si>
  <si>
    <t>https://podminky.urs.cz/item/CS_URS_2023_01/274351121</t>
  </si>
  <si>
    <t>"dřík" 0,5*(15,1*3+34,5+14+8,9*3+25*2)*2+(0,4*1,3)*2+10</t>
  </si>
  <si>
    <t>"základová pas" 0,3*(15,1*3+34,5+14+8,9*3+25*2)*2+0,3*1,3+(0,5*0,3+1,25*0,3)*2+14,82</t>
  </si>
  <si>
    <t>18</t>
  </si>
  <si>
    <t>274351122</t>
  </si>
  <si>
    <t>Bednění základů pasů rovné odstranění</t>
  </si>
  <si>
    <t>-709873721</t>
  </si>
  <si>
    <t>https://podminky.urs.cz/item/CS_URS_2023_01/274351122</t>
  </si>
  <si>
    <t>19</t>
  </si>
  <si>
    <t>274361821</t>
  </si>
  <si>
    <t>Výztuž základů pasů z betonářské oceli 10 505 (R) nebo BSt 500</t>
  </si>
  <si>
    <t>-382381587</t>
  </si>
  <si>
    <t>https://podminky.urs.cz/item/CS_URS_2023_01/274361821</t>
  </si>
  <si>
    <t>"spodní výztuž - z. pás - R8" (0,7*2+0,3*2)*(171,05/0,25)*(0,4/1000)</t>
  </si>
  <si>
    <t>"spodní výztuž - z. pás - R12" 4*171,05*(0,89/1000)+0,091</t>
  </si>
  <si>
    <t>"spodní výztuž - z. pás - R14" 5*171,05*(1,21/1000)+0,3</t>
  </si>
  <si>
    <t>"spodní výzdtuž - dřík - R8" (0,8*2+0,4*2)*(171,05/0,25)*(0,4/1000)</t>
  </si>
  <si>
    <t>"spodní výztuž - dřík - R12" 4*171,05*(0,89/1000)+0,3</t>
  </si>
  <si>
    <t>Svislé a kompletní konstrukce</t>
  </si>
  <si>
    <t>20</t>
  </si>
  <si>
    <t>317168011</t>
  </si>
  <si>
    <t>Překlady keramické ploché osazené do maltového lože, výšky překladu 71 mm šířky 115 mm, délky 1000 mm</t>
  </si>
  <si>
    <t>kus</t>
  </si>
  <si>
    <t>807140512</t>
  </si>
  <si>
    <t>https://podminky.urs.cz/item/CS_URS_2023_01/317168011</t>
  </si>
  <si>
    <t>"P15"6</t>
  </si>
  <si>
    <t>"P16"8</t>
  </si>
  <si>
    <t>317168012</t>
  </si>
  <si>
    <t>Překlady keramické ploché osazené do maltového lože, výšky překladu 71 mm šířky 115 mm, délky 1250 mm</t>
  </si>
  <si>
    <t>868957577</t>
  </si>
  <si>
    <t>https://podminky.urs.cz/item/CS_URS_2023_01/317168012</t>
  </si>
  <si>
    <t>"P18"20</t>
  </si>
  <si>
    <t>22</t>
  </si>
  <si>
    <t>317168015</t>
  </si>
  <si>
    <t>Překlady keramické ploché osazené do maltového lože, výšky překladu 71 mm šířky 115 mm, délky 2000 mm</t>
  </si>
  <si>
    <t>1205063018</t>
  </si>
  <si>
    <t>https://podminky.urs.cz/item/CS_URS_2023_01/317168015</t>
  </si>
  <si>
    <t>"P13" 2</t>
  </si>
  <si>
    <t>"P19"1</t>
  </si>
  <si>
    <t>"P14"1*2</t>
  </si>
  <si>
    <t>23</t>
  </si>
  <si>
    <t>317168017</t>
  </si>
  <si>
    <t>Překlady keramické ploché osazené do maltového lože, výšky překladu 71 mm šířky 115 mm, délky 2500 mm</t>
  </si>
  <si>
    <t>-1063879975</t>
  </si>
  <si>
    <t>https://podminky.urs.cz/item/CS_URS_2023_01/317168017</t>
  </si>
  <si>
    <t>"P20"1</t>
  </si>
  <si>
    <t>"P21"1*2</t>
  </si>
  <si>
    <t>24</t>
  </si>
  <si>
    <t>317168022</t>
  </si>
  <si>
    <t>Překlady keramické ploché osazené do maltového lože, výšky překladu 71 mm šířky 145 mm, délky 1250 mm</t>
  </si>
  <si>
    <t>-1370046224</t>
  </si>
  <si>
    <t>https://podminky.urs.cz/item/CS_URS_2023_01/317168022</t>
  </si>
  <si>
    <t>"P17"8</t>
  </si>
  <si>
    <t>25</t>
  </si>
  <si>
    <t>317168025</t>
  </si>
  <si>
    <t>Překlady keramické ploché osazené do maltového lože, výšky překladu 71 mm šířky 145 mm, délky 2000 mm</t>
  </si>
  <si>
    <t>-942524811</t>
  </si>
  <si>
    <t>https://podminky.urs.cz/item/CS_URS_2023_01/317168025</t>
  </si>
  <si>
    <t>"P12"1</t>
  </si>
  <si>
    <t>26</t>
  </si>
  <si>
    <t>317168026</t>
  </si>
  <si>
    <t>Překlady keramické ploché osazené do maltového lože, výšky překladu 71 mm šířky 145 mm, délky 2250 mm</t>
  </si>
  <si>
    <t>2137193057</t>
  </si>
  <si>
    <t>https://podminky.urs.cz/item/CS_URS_2023_01/317168026</t>
  </si>
  <si>
    <t>"P11"3</t>
  </si>
  <si>
    <t>27</t>
  </si>
  <si>
    <t>317168051</t>
  </si>
  <si>
    <t>Překlady keramické vysoké osazené do maltového lože, šířky překladu 70 mm výšky 238 mm, délky 1000 mm</t>
  </si>
  <si>
    <t>-380599500</t>
  </si>
  <si>
    <t>https://podminky.urs.cz/item/CS_URS_2023_01/317168051</t>
  </si>
  <si>
    <t>"P7" 5*5</t>
  </si>
  <si>
    <t>28</t>
  </si>
  <si>
    <t>317168052</t>
  </si>
  <si>
    <t>Překlady keramické vysoké osazené do maltového lože, šířky překladu 70 mm výšky 238 mm, délky 1250 mm</t>
  </si>
  <si>
    <t>-748864558</t>
  </si>
  <si>
    <t>https://podminky.urs.cz/item/CS_URS_2023_01/317168052</t>
  </si>
  <si>
    <t>"P1" 1*5</t>
  </si>
  <si>
    <t>29</t>
  </si>
  <si>
    <t>317168054</t>
  </si>
  <si>
    <t>Překlady keramické vysoké osazené do maltového lože, šířky překladu 70 mm výšky 238 mm, délky 1750 mm</t>
  </si>
  <si>
    <t>1949881242</t>
  </si>
  <si>
    <t>https://podminky.urs.cz/item/CS_URS_2023_01/317168054</t>
  </si>
  <si>
    <t>"P9" 10*5</t>
  </si>
  <si>
    <t>30</t>
  </si>
  <si>
    <t>317168055</t>
  </si>
  <si>
    <t>Překlady keramické vysoké osazené do maltového lože, šířky překladu 70 mm výšky 238 mm, délky 2000 mm</t>
  </si>
  <si>
    <t>319589144</t>
  </si>
  <si>
    <t>https://podminky.urs.cz/item/CS_URS_2023_01/317168055</t>
  </si>
  <si>
    <t>"P5" 2*5</t>
  </si>
  <si>
    <t>31</t>
  </si>
  <si>
    <t>317168056</t>
  </si>
  <si>
    <t>Překlady keramické vysoké osazené do maltového lože, šířky překladu 70 mm výšky 238 mm, délky 2250 mm</t>
  </si>
  <si>
    <t>-1105612247</t>
  </si>
  <si>
    <t>https://podminky.urs.cz/item/CS_URS_2023_01/317168056</t>
  </si>
  <si>
    <t>"P8"6*5</t>
  </si>
  <si>
    <t>32</t>
  </si>
  <si>
    <t>317168057</t>
  </si>
  <si>
    <t>Překlady keramické vysoké osazené do maltového lože, šířky překladu 70 mm výšky 238 mm, délky 2500 mm</t>
  </si>
  <si>
    <t>1081503918</t>
  </si>
  <si>
    <t>https://podminky.urs.cz/item/CS_URS_2023_01/317168057</t>
  </si>
  <si>
    <t>"P6" 3*5</t>
  </si>
  <si>
    <t>33</t>
  </si>
  <si>
    <t>-1968373642</t>
  </si>
  <si>
    <t>"P6"3*5</t>
  </si>
  <si>
    <t>34</t>
  </si>
  <si>
    <t>317168059</t>
  </si>
  <si>
    <t>Překlady keramické vysoké osazené do maltového lože, šířky překladu 70 mm výšky 238 mm, délky 3000 mm</t>
  </si>
  <si>
    <t>1391913060</t>
  </si>
  <si>
    <t>https://podminky.urs.cz/item/CS_URS_2023_01/317168059</t>
  </si>
  <si>
    <t>"P2"1*5</t>
  </si>
  <si>
    <t>35</t>
  </si>
  <si>
    <t>317168060</t>
  </si>
  <si>
    <t>Překlady keramické vysoké osazené do maltového lože, šířky překladu 70 mm výšky 238 mm, délky 3250 mm</t>
  </si>
  <si>
    <t>583910177</t>
  </si>
  <si>
    <t>https://podminky.urs.cz/item/CS_URS_2023_01/317168060</t>
  </si>
  <si>
    <t>"P3"1*5</t>
  </si>
  <si>
    <t>36</t>
  </si>
  <si>
    <t>317168061</t>
  </si>
  <si>
    <t>Překlady keramické vysoké osazené do maltového lože, šířky překladu 70 mm výšky 238 mm, délky 3500 mm</t>
  </si>
  <si>
    <t>-228551708</t>
  </si>
  <si>
    <t>https://podminky.urs.cz/item/CS_URS_2023_01/317168061</t>
  </si>
  <si>
    <t>"P4"1*5</t>
  </si>
  <si>
    <t>37</t>
  </si>
  <si>
    <t>317168443</t>
  </si>
  <si>
    <t>Překlady keramické vysoké složené spřažené osazené do maltového lože, včetně výztuže, betonu a bednění, výšky překladu 238 mm šířky překladu 300 mm, délky 4250 mm</t>
  </si>
  <si>
    <t>740797491</t>
  </si>
  <si>
    <t>https://podminky.urs.cz/item/CS_URS_2023_01/317168443</t>
  </si>
  <si>
    <t>"viz. tabulka překladů - P10" 11</t>
  </si>
  <si>
    <t>38</t>
  </si>
  <si>
    <t>330321410</t>
  </si>
  <si>
    <t>Sloupy, pilíře, táhla, rámové stojky, vzpěry z betonu železového (bez výztuže) bez zvláštních nároků na vliv prostředí tř. C 25/30</t>
  </si>
  <si>
    <t>1639905262</t>
  </si>
  <si>
    <t>https://podminky.urs.cz/item/CS_URS_2023_01/330321410</t>
  </si>
  <si>
    <t>"viz. výkres tvaru 1.NP - PIL1" 6*(0,4*0,4*4,01)+0,041</t>
  </si>
  <si>
    <t>"výkres tvaru 2.NP - PIL2" 5*(0,4*0,4*3,195)+0,6</t>
  </si>
  <si>
    <t>39</t>
  </si>
  <si>
    <t>331351115</t>
  </si>
  <si>
    <t>Bednění hranatých sloupů a pilířů včetně vzepření průřezu pravoúhlého čtyřúhelníka výšky do 4 m, průřezu přes 0,04 do 0,08 m2 zřízení</t>
  </si>
  <si>
    <t>646562825</t>
  </si>
  <si>
    <t>https://podminky.urs.cz/item/CS_URS_2023_01/331351115</t>
  </si>
  <si>
    <t>"PIL2" (0,4*3,195)*4*5+2,556</t>
  </si>
  <si>
    <t>40</t>
  </si>
  <si>
    <t>331351116</t>
  </si>
  <si>
    <t>Bednění hranatých sloupů a pilířů včetně vzepření průřezu pravoúhlého čtyřúhelníka výšky do 4 m, průřezu přes 0,04 do 0,08 m2 odstranění</t>
  </si>
  <si>
    <t>-1639268963</t>
  </si>
  <si>
    <t>https://podminky.urs.cz/item/CS_URS_2023_01/331351116</t>
  </si>
  <si>
    <t>41</t>
  </si>
  <si>
    <t>331351315</t>
  </si>
  <si>
    <t>Bednění hranatých sloupů a pilířů včetně vzepření průřezu pravoúhlého čtyřúhelníka výšky přes 4 do 6 m, průřezu přes 0,04 do 0,08 m2 zřízení</t>
  </si>
  <si>
    <t>1163684287</t>
  </si>
  <si>
    <t>https://podminky.urs.cz/item/CS_URS_2023_01/331351315</t>
  </si>
  <si>
    <t>"PIL1" (0,4*4,01)*4*6+3,85</t>
  </si>
  <si>
    <t>42</t>
  </si>
  <si>
    <t>331351316</t>
  </si>
  <si>
    <t>Bednění hranatých sloupů a pilířů včetně vzepření průřezu pravoúhlého čtyřúhelníka výšky přes 4 do 6 m, průřezu přes 0,04 do 0,08 m2 odstranění</t>
  </si>
  <si>
    <t>665397256</t>
  </si>
  <si>
    <t>https://podminky.urs.cz/item/CS_URS_2023_01/331351316</t>
  </si>
  <si>
    <t>43</t>
  </si>
  <si>
    <t>331361821</t>
  </si>
  <si>
    <t>Výztuž sloupů, pilířů, rámových stojek, táhel nebo vzpěr hranatých svislých nebo šikmých (odkloněných) z betonářské oceli 10 505 (R) nebo BSt 500</t>
  </si>
  <si>
    <t>830843733</t>
  </si>
  <si>
    <t>https://podminky.urs.cz/item/CS_URS_2023_01/331361821</t>
  </si>
  <si>
    <t>"výkres tvaru - PIL1 - R6" ((0,4*4)*(4,01/0,25)*(0,22/1000))*6</t>
  </si>
  <si>
    <t>"výkres tvaru - PIL1 - R18" (4,01*6)*12*(2/1000)+0,103</t>
  </si>
  <si>
    <t>"vákres tvaru - PIL2 - R6" ((0,4*4)*(3,195/0,25)*(0,22/1000))*5</t>
  </si>
  <si>
    <t>"vákres tvaru - PIL2 - R18" (3,195*5)*12*(2/1000)+0,1</t>
  </si>
  <si>
    <t>44</t>
  </si>
  <si>
    <t>311234241</t>
  </si>
  <si>
    <t>Zdivo jednovrstvé z cihel děrovaných nebroušených klasických spojených na pero a drážku na maltu M10, pevnost cihel přes P10 do P15, tl. zdiva 240 mm</t>
  </si>
  <si>
    <t>-1689691017</t>
  </si>
  <si>
    <t>https://podminky.urs.cz/item/CS_URS_2023_01/311234241</t>
  </si>
  <si>
    <t>"1.NP" (1,2+2,7+0,24+7,3+0,8+2,8)*4,5+5</t>
  </si>
  <si>
    <t>"2.NP" 1,2*3,5+6,5</t>
  </si>
  <si>
    <t>"střecha"(16*2+35*2)*0,9+5</t>
  </si>
  <si>
    <t>45</t>
  </si>
  <si>
    <t>311234281</t>
  </si>
  <si>
    <t>Zdivo jednovrstvé z cihel děrovaných nebroušených klasických spojených na pero a drážku na maltu M10, pevnost cihel do P10, tl. zdiva 380 mm</t>
  </si>
  <si>
    <t>1983709287</t>
  </si>
  <si>
    <t>https://podminky.urs.cz/item/CS_URS_2023_01/311234281</t>
  </si>
  <si>
    <t>"1.NP" (16+35*2+14)*4,5+37</t>
  </si>
  <si>
    <t>"odpočet otvorů" -(3,5*3,5*5+3*0,65+0,9*2,15+1,7*2,15+1,5*0,65*7+1,5*1,4+2,7*1,55+0,7*1,4*5+1,4*2,1)</t>
  </si>
  <si>
    <t>"2.NP" (16*2+35*2)*3,5+20,049</t>
  </si>
  <si>
    <t>"odpočet otvorů" -(1,8*1,5*6+1,5*1,5+2,7*3,055+2*1,5*3+3,5*1,5*6+2,5*1,5+1,6*2,1)</t>
  </si>
  <si>
    <t>Mezisoučet</t>
  </si>
  <si>
    <t>možná náhrada za broušené</t>
  </si>
  <si>
    <t>46</t>
  </si>
  <si>
    <t>342244201</t>
  </si>
  <si>
    <t>Příčky jednoduché z cihel děrovaných broušených, na tenkovrstvou maltu, pevnost cihel do P15, tl. příčky 80 mm</t>
  </si>
  <si>
    <t>1611550127</t>
  </si>
  <si>
    <t>https://podminky.urs.cz/item/CS_URS_2023_01/342244201</t>
  </si>
  <si>
    <t>"1.NP" 0,9*3*2,1+1,7+2*4,5+2,5</t>
  </si>
  <si>
    <t>"odpočet otvorů" -(0,7*2,1*2)</t>
  </si>
  <si>
    <t>"2.NP" (1,1*3+1,8*3+1,1+0,9)*3,5+2,5</t>
  </si>
  <si>
    <t>"odpočet otvorů" -(0,7*2,1*4)</t>
  </si>
  <si>
    <t>47</t>
  </si>
  <si>
    <t>342244211</t>
  </si>
  <si>
    <t>Příčky jednoduché z cihel děrovaných broušených, na tenkovrstvou maltu, pevnost cihel do P15, tl. příčky 115 mm</t>
  </si>
  <si>
    <t>-27447425</t>
  </si>
  <si>
    <t>https://podminky.urs.cz/item/CS_URS_2023_01/342244211</t>
  </si>
  <si>
    <t>"1.NP" (3,9*6+2,7+0,7+2,25+1,3+7,3+2,4+7,05*3+2,9+1,8+1,7+1,5)*4,5+20,8</t>
  </si>
  <si>
    <t>"odpočet otvorů" -(0,8*2,1*5+0,9*2,1*2+0,7*2,1*3)</t>
  </si>
  <si>
    <t>"2.NP" (1,3+3,6+2,3+2,55+1,3+1,7+2,6+2,3+1,8)*3,5+13,065</t>
  </si>
  <si>
    <t>"odpočet otvorů" -(0,7*2,1*3+0,9*2,1)</t>
  </si>
  <si>
    <t>48</t>
  </si>
  <si>
    <t>342244221</t>
  </si>
  <si>
    <t>Příčky jednoduché z cihel děrovaných broušených, na tenkovrstvou maltu, pevnost cihel do P15, tl. příčky 140 mm</t>
  </si>
  <si>
    <t>1848565730</t>
  </si>
  <si>
    <t>https://podminky.urs.cz/item/CS_URS_2023_01/342244221</t>
  </si>
  <si>
    <t>"1.NP" (1,7+19+4,8+10+1,8+0,9*2+0,7)*4,5+10</t>
  </si>
  <si>
    <t>"odpočet otvorů" -(1,6*2,1+0,8*2,1*7+0,7*2,1)</t>
  </si>
  <si>
    <t>"2.NP" (1,3+0,9+4,1+1,8*2)*3,5+9,212</t>
  </si>
  <si>
    <t>"odpočet otvorů" -(0,8*2,1*3)</t>
  </si>
  <si>
    <t>49</t>
  </si>
  <si>
    <t>342244311</t>
  </si>
  <si>
    <t>Příčky jednoduché z cihel děrovaných zvukově izolační z cihel broušených na tenkovrstvou zdicí maltu, pevnost cihel do P15, tl. příčky 115 mm</t>
  </si>
  <si>
    <t>1637373518</t>
  </si>
  <si>
    <t>https://podminky.urs.cz/item/CS_URS_2023_01/342244311</t>
  </si>
  <si>
    <t>"2.NP" (3,7+3,01*5+5*6+9,5+3,6+10,3+6,1*2+4,4+1,1*2+2,1+1,6*2+2,2*2)*3,5+15,855</t>
  </si>
  <si>
    <t>"odpočet otvorů" -(0,8*2,1*10+1,6*2,1+1,7*2,1)+17</t>
  </si>
  <si>
    <t>50</t>
  </si>
  <si>
    <t>380321001R</t>
  </si>
  <si>
    <t>Kompletní konstrukce sedimentační jímky do mč. 122 dekontaminace vozidelz betonu železového bez výztuže a bednění bez zvýšených nároků na prostředí tř. C 25/30, tl. přes 150 do 300 mm</t>
  </si>
  <si>
    <t>737674543</t>
  </si>
  <si>
    <t>(0,2*4,83*1,05)*2+(0,8*0,2*1,05)*2</t>
  </si>
  <si>
    <t>51</t>
  </si>
  <si>
    <t>380356211</t>
  </si>
  <si>
    <t>Bednění kompletních konstrukcí čistíren odpadních vod, nádrží, vodojemů, kanálů konstrukcí omítaných z betonu prostého nebo železového ploch rovinných zřízení</t>
  </si>
  <si>
    <t>-113337227</t>
  </si>
  <si>
    <t>https://podminky.urs.cz/item/CS_URS_2023_01/380356211</t>
  </si>
  <si>
    <t>(0,59*4,83)*4+(0,8*0,59)*2</t>
  </si>
  <si>
    <t>52</t>
  </si>
  <si>
    <t>380356212</t>
  </si>
  <si>
    <t>Bednění kompletních konstrukcí čistíren odpadních vod, nádrží, vodojemů, kanálů konstrukcí omítaných z betonu prostého nebo železového ploch rovinných odstranění</t>
  </si>
  <si>
    <t>-987655075</t>
  </si>
  <si>
    <t>https://podminky.urs.cz/item/CS_URS_2023_01/380356212</t>
  </si>
  <si>
    <t>53</t>
  </si>
  <si>
    <t>380361006</t>
  </si>
  <si>
    <t>Výztuž kompletních konstrukcí čistíren odpadních vod, nádrží, vodojemů, kanálů z oceli 10 505 (R) nebo BSt 500</t>
  </si>
  <si>
    <t>1126170871</t>
  </si>
  <si>
    <t>https://podminky.urs.cz/item/CS_URS_2023_01/380361006</t>
  </si>
  <si>
    <t>2,365*0,1</t>
  </si>
  <si>
    <t>54</t>
  </si>
  <si>
    <t>3895001R</t>
  </si>
  <si>
    <t>Náplň tělesa sedimentační jímky</t>
  </si>
  <si>
    <t>kpl</t>
  </si>
  <si>
    <t>-1533349422</t>
  </si>
  <si>
    <t>"výkres D.1.4.1.2"</t>
  </si>
  <si>
    <t>"fibrilová vložka, nerezové stěny, betonové dělísí stěny, nerezové dělící mříže"</t>
  </si>
  <si>
    <t>Vodorovné konstrukce</t>
  </si>
  <si>
    <t>55</t>
  </si>
  <si>
    <t>411121125</t>
  </si>
  <si>
    <t>Montáž prefabrikovaných železobetonových stropů se zalitím spár, včetně podpěrné konstrukce, na cementovou maltu ze stropních panelů šířky do 1200 mm a délky přes 3800 do 7000 mm</t>
  </si>
  <si>
    <t>-880230214</t>
  </si>
  <si>
    <t>https://podminky.urs.cz/item/CS_URS_2023_01/411121125</t>
  </si>
  <si>
    <t>"viz. strop nad 1.NP"</t>
  </si>
  <si>
    <t>"P5" 4</t>
  </si>
  <si>
    <t>"P6" 1</t>
  </si>
  <si>
    <t>56</t>
  </si>
  <si>
    <t>M</t>
  </si>
  <si>
    <t>P5</t>
  </si>
  <si>
    <t>Stropní dutinový ŽB panel 1050x4130</t>
  </si>
  <si>
    <t>1699499920</t>
  </si>
  <si>
    <t>57</t>
  </si>
  <si>
    <t>P6</t>
  </si>
  <si>
    <t>panel střešní kazetový ŽB 3590x1190x165mm</t>
  </si>
  <si>
    <t>-1262849873</t>
  </si>
  <si>
    <t>58</t>
  </si>
  <si>
    <t>411121127</t>
  </si>
  <si>
    <t>Montáž prefabrikovaných železobetonových stropů se zalitím spár, včetně podpěrné konstrukce, na cementovou maltu ze stropních panelů šířky do 1200 mm a délky přes 7000 mm</t>
  </si>
  <si>
    <t>1138686196</t>
  </si>
  <si>
    <t>https://podminky.urs.cz/item/CS_URS_2023_01/411121127</t>
  </si>
  <si>
    <t>"P1" 40+46</t>
  </si>
  <si>
    <t>"P2" 7+2</t>
  </si>
  <si>
    <t>"P3" 6</t>
  </si>
  <si>
    <t>"P4" 2</t>
  </si>
  <si>
    <t>59</t>
  </si>
  <si>
    <t>P1</t>
  </si>
  <si>
    <t>Stropní dutinový ŽB panel 1200x7100</t>
  </si>
  <si>
    <t>-1584077294</t>
  </si>
  <si>
    <t>60</t>
  </si>
  <si>
    <t>P2</t>
  </si>
  <si>
    <t>Stropní dutinový ŽB panel 820x7100</t>
  </si>
  <si>
    <t>1642259686</t>
  </si>
  <si>
    <t>61</t>
  </si>
  <si>
    <t>P3</t>
  </si>
  <si>
    <t>Stropní dutinový ŽB panel 1050x7100</t>
  </si>
  <si>
    <t>-50282491</t>
  </si>
  <si>
    <t>62</t>
  </si>
  <si>
    <t>P4</t>
  </si>
  <si>
    <t>Stropní dutinový ŽB panel 600x7100</t>
  </si>
  <si>
    <t>-1465453901</t>
  </si>
  <si>
    <t>63</t>
  </si>
  <si>
    <t>R.12</t>
  </si>
  <si>
    <t>Panelové ucpávky</t>
  </si>
  <si>
    <t>-933813986</t>
  </si>
  <si>
    <t>"strop 1.NP+2.NP" 480+580</t>
  </si>
  <si>
    <t>64</t>
  </si>
  <si>
    <t>413321414</t>
  </si>
  <si>
    <t>Nosníky z betonu železového (bez výztuže) včetně stěnových i jeřábových drah, volných trámů, průvlaků, rámových příčlí, ztužidel, konzol, vodorovných táhel apod., tyčových konstrukcí tř. C 25/30</t>
  </si>
  <si>
    <t>1723779549</t>
  </si>
  <si>
    <t>https://podminky.urs.cz/item/CS_URS_2023_01/413321414</t>
  </si>
  <si>
    <t>"výkres tvaru 1.NP, 2.NP - PR01-PR09"</t>
  </si>
  <si>
    <t>"PR01" 4,98*0,45*0,4</t>
  </si>
  <si>
    <t>"PR02" (4,8*0,45*0,4)*5</t>
  </si>
  <si>
    <t>"PR03" 4,98*0,45*0,4+0,5</t>
  </si>
  <si>
    <t>"PR04" 7,58*0,48*0,38+0,5</t>
  </si>
  <si>
    <t>"PR05" 10,48*0,45*0,38+0,085</t>
  </si>
  <si>
    <t>"PR06" 7,38*0,45*0,4+0,6</t>
  </si>
  <si>
    <t>"PR07" 4,98*0,45*0,4+0,6</t>
  </si>
  <si>
    <t>"PR08" 4,83*0,45*0,4+0,6</t>
  </si>
  <si>
    <t>"PR09" 9,58*0,45*0,38+0,6</t>
  </si>
  <si>
    <t>65</t>
  </si>
  <si>
    <t>413351121</t>
  </si>
  <si>
    <t>Bednění nosníků a průvlaků - bez podpěrné konstrukce výška nosníku po spodní líc stropní desky přes 100 cm zřízení</t>
  </si>
  <si>
    <t>1993376534</t>
  </si>
  <si>
    <t>https://podminky.urs.cz/item/CS_URS_2023_01/413351121</t>
  </si>
  <si>
    <t>"viz. výkres tvaru 1.NP, 2.NP - PR01-PR09"</t>
  </si>
  <si>
    <t>"PR01" (4,98*0,45)*2+(0,4*0,45)*2+0,6</t>
  </si>
  <si>
    <t>"PR02" (4,8*0,45*2)*5+(0,4*0,45)*2+0,066</t>
  </si>
  <si>
    <t>"PR03" (4,98*0,45)*2+(0,4*0,45)*2+2</t>
  </si>
  <si>
    <t>"PR04" (7,58*0,45)*2+(0,38*0,45)*2+2</t>
  </si>
  <si>
    <t>"PR05" (10,48*0,45)*2+(0,38*0,45)*2+1</t>
  </si>
  <si>
    <t>"PR06" (7,38*0,45)*2+(0,4*0,45)*2+1</t>
  </si>
  <si>
    <t>"PR07" (4,98*0,45)*2+(0,4*0,45)*2+1</t>
  </si>
  <si>
    <t>"PR08" (4,83*0,45)*2+(0,4*0,45)*2+1</t>
  </si>
  <si>
    <t>"PR09" (9,58*0,45)*2+(0,38*0,45)*2+1</t>
  </si>
  <si>
    <t>66</t>
  </si>
  <si>
    <t>413351122</t>
  </si>
  <si>
    <t>Bednění nosníků a průvlaků - bez podpěrné konstrukce výška nosníku po spodní líc stropní desky přes 100 cm odstranění</t>
  </si>
  <si>
    <t>1633988200</t>
  </si>
  <si>
    <t>https://podminky.urs.cz/item/CS_URS_2023_01/413351122</t>
  </si>
  <si>
    <t>67</t>
  </si>
  <si>
    <t>413352115</t>
  </si>
  <si>
    <t>Podpěrná konstrukce nosníků a průvlaků výšky podepření do 4 m výšky nosníku (po spodní hranu stropní desky) přes 100 cm zřízení</t>
  </si>
  <si>
    <t>1249097678</t>
  </si>
  <si>
    <t>https://podminky.urs.cz/item/CS_URS_2023_01/413352115</t>
  </si>
  <si>
    <t>"PR01" (4,98*0,45)+0,3</t>
  </si>
  <si>
    <t>"PR02" (4,8*0,45)*5</t>
  </si>
  <si>
    <t>"PR03" (4,98*0,45)+0,07</t>
  </si>
  <si>
    <t>"PR04" (7,58*0,45)+1</t>
  </si>
  <si>
    <t>"PR05" (10,48*0,45)+1</t>
  </si>
  <si>
    <t>"PR06" (7,38*0,45)+1</t>
  </si>
  <si>
    <t>"PR07" (4,98*0,45)+1</t>
  </si>
  <si>
    <t>"PR08" (4,83*0,45)+1</t>
  </si>
  <si>
    <t>"PR09" (9,58*0,45)+1</t>
  </si>
  <si>
    <t>68</t>
  </si>
  <si>
    <t>413352116</t>
  </si>
  <si>
    <t>Podpěrná konstrukce nosníků a průvlaků výšky podepření do 4 m výšky nosníku (po spodní hranu stropní desky) přes 100 cm odstranění</t>
  </si>
  <si>
    <t>-492940985</t>
  </si>
  <si>
    <t>https://podminky.urs.cz/item/CS_URS_2023_01/413352116</t>
  </si>
  <si>
    <t>69</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</si>
  <si>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</si>
  <si>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</si>
  <si>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58597403</t>
  </si>
  <si>
    <t>https://podminky.urs.cz/item/CS_URS_2023_01/413361821</t>
  </si>
  <si>
    <t>"PR01 - R8" ((0,4*2+0,45*2)*(4,98/0,2)*(0,4/1000))</t>
  </si>
  <si>
    <t>"PR01 - R16" (4,98*(1,58/1000))*4</t>
  </si>
  <si>
    <t>"R16" (33,58*(1,58/1000))*4</t>
  </si>
  <si>
    <t>"PR01 - R18" (4,98*(2/1000))*6</t>
  </si>
  <si>
    <t>"R18" (1,6*6*2+0,55*3*2+0,55*2*4+2,3*4*6)*(2/1000)</t>
  </si>
  <si>
    <t>"PR02 - R8" ((0,4*2+0,45*2)*(4,8/0,2)*(0,4/1000))*4</t>
  </si>
  <si>
    <t>"PR02 - R16" (4,8*(1,58/1000))*4*4</t>
  </si>
  <si>
    <t>"PR02 - R18" (4,8*(2/1000))*4*4</t>
  </si>
  <si>
    <t>"PR03 - R8" ((0,4*2+0,45*2)*(4,98/0,2)*(0,4/1000))</t>
  </si>
  <si>
    <t>"PR03 - R16" (4,98*(1,58/1000))*4</t>
  </si>
  <si>
    <t>"PR03 - R18" (4,98*(2/1000))*6</t>
  </si>
  <si>
    <t>"PR04 - R8" ((0,38*2+0,45*2)*(6,8/0,2)*(0,4/1000))</t>
  </si>
  <si>
    <t>"PR04 - R16" (6,8*(1,58/1000))*3</t>
  </si>
  <si>
    <t>"PR04 - R18" (6,8*(2/1000))*4</t>
  </si>
  <si>
    <t>"R16" (7,28*3+0,55*2+2,47*4+1,6*4)*(2/1000)</t>
  </si>
  <si>
    <t>"PR05 - R8" ((0,38*2+0,45*2)*(10,48/0,2)*(0,4/1000))</t>
  </si>
  <si>
    <t>"R18" (1,6*5*2+0,55*2)*(2/1000)</t>
  </si>
  <si>
    <t>"PR05 - R16" (10,48*(1,58/1000))*4</t>
  </si>
  <si>
    <t>"R16" (10,48*4)*(1,58/1000)</t>
  </si>
  <si>
    <t>"PR05 - R18" (10,48*(2/1000))*5</t>
  </si>
  <si>
    <t>"PR06 - R8" ((0,4*2+0,45*2)*(7,38/0,2)*(0,4/1000))</t>
  </si>
  <si>
    <t>"PR06 - R14" (7,38*(1,21/1000))*4</t>
  </si>
  <si>
    <t>"PR06 - R14" (7,38*(1,21/1000))*3</t>
  </si>
  <si>
    <t>"R14" (1,6*4+0,55*2+7,38*3+0,55*2+1,6*4)*(1,21/1000)</t>
  </si>
  <si>
    <t>"PR07 - R8" ((0,4*2+0,45*2)*(4,98/0,2)*(0,4/1000))</t>
  </si>
  <si>
    <t>"PR07 - R18" (4,98*(2/1000))*4</t>
  </si>
  <si>
    <t>"PR07 - R18" (4,98*(2/1000))*5</t>
  </si>
  <si>
    <t>"R18" (1,6*4+0,55*2+5*4+1,6*5+(1,6*4+0,55*2+5*4+1,6*4)*4+2,3*4*2+9,58*4)*(2/1000)+0,1</t>
  </si>
  <si>
    <t>"PR08 - R8" ((0,4*2+0,45*2)*(4,83/0,2)*(0,4/1000))+0,1</t>
  </si>
  <si>
    <t>"PR08 - R14" (4,83*(1,21/1000))*4</t>
  </si>
  <si>
    <t>"PR08 - R18" (4,83*(2/1000))*4</t>
  </si>
  <si>
    <t>"PR09 - R8" ((0,38*2+0,45*2)*(9,58/0,2)*(0,4/1000))+0,275</t>
  </si>
  <si>
    <t>"PR09 - R14" (9,58*(1,21/1000))*4</t>
  </si>
  <si>
    <t>"PR09 - R18" (9,58*(2/1000))*5</t>
  </si>
  <si>
    <t>70</t>
  </si>
  <si>
    <t>417321515</t>
  </si>
  <si>
    <t>Ztužující pásy a věnce z betonu železového (bez výztuže) tř. C 25/30</t>
  </si>
  <si>
    <t>-573118111</t>
  </si>
  <si>
    <t>https://podminky.urs.cz/item/CS_URS_2023_01/417321515</t>
  </si>
  <si>
    <t>"strop nad 1.NP" (16*0,25*0,2)*2+(35*0,25*0,2)*2+0,75</t>
  </si>
  <si>
    <t>"strop nad 2.NP" (16*0,25*0,2)*2+(35*0,25*0,2)*2+0,75</t>
  </si>
  <si>
    <t>71</t>
  </si>
  <si>
    <t>417351115</t>
  </si>
  <si>
    <t>Bednění bočnic ztužujících pásů a věnců včetně vzpěr zřízení</t>
  </si>
  <si>
    <t>-116356016</t>
  </si>
  <si>
    <t>https://podminky.urs.cz/item/CS_URS_2023_01/417351115</t>
  </si>
  <si>
    <t>"strop nad 1.NP, 2.NP" (16*0,25*4+35*0,25*4+5,1)*2</t>
  </si>
  <si>
    <t>72</t>
  </si>
  <si>
    <t>417351116</t>
  </si>
  <si>
    <t>Bednění bočnic ztužujících pásů a věnců včetně vzpěr odstranění</t>
  </si>
  <si>
    <t>580641620</t>
  </si>
  <si>
    <t>https://podminky.urs.cz/item/CS_URS_2023_01/417351116</t>
  </si>
  <si>
    <t>73</t>
  </si>
  <si>
    <t>417361821</t>
  </si>
  <si>
    <t>Výztuž ztužujících pásů a věnců z betonářské oceli 10 505 (R) nebo BSt 500</t>
  </si>
  <si>
    <t>254987956</t>
  </si>
  <si>
    <t>https://podminky.urs.cz/item/CS_URS_2023_01/417361821</t>
  </si>
  <si>
    <t>"strop nad 1.NP - R6" ((0,2*2+0,25*2)*((16*2+35*2)/0,2)*(0,22/1000))+0,138</t>
  </si>
  <si>
    <t>"strop nad 1.NP - R14" ((16*2+35*2)*(1,21/1000))*2</t>
  </si>
  <si>
    <t>"strop nad 2.NP - R6" ((0,2*2+0,25*2)*((16*2+35*2)/0,2)*(0,22/1000))+0,1</t>
  </si>
  <si>
    <t>"strop nad 2.NP - R14" ((16*2+35*2)*(1,21/1000))*2</t>
  </si>
  <si>
    <t>74</t>
  </si>
  <si>
    <t>435121.R</t>
  </si>
  <si>
    <t>Montáž schodišťových ramen bez podest hmotnosti do 4 t</t>
  </si>
  <si>
    <t>-1163293108</t>
  </si>
  <si>
    <t>"viz. prefa schodiště" 2</t>
  </si>
  <si>
    <t>75</t>
  </si>
  <si>
    <t>59372.R</t>
  </si>
  <si>
    <t>Rameno schodišťové ŽB 3780x1200</t>
  </si>
  <si>
    <t>83852735</t>
  </si>
  <si>
    <t>76</t>
  </si>
  <si>
    <t>430321001</t>
  </si>
  <si>
    <t>Montáž podestových panelů hmotnosti do 3,0 t</t>
  </si>
  <si>
    <t>1520583446</t>
  </si>
  <si>
    <t>https://podminky.urs.cz/item/CS_URS_2023_01/430321001</t>
  </si>
  <si>
    <t>"D1.2.8 Prefa schodiště - P01" 1</t>
  </si>
  <si>
    <t>77</t>
  </si>
  <si>
    <t>59373.R</t>
  </si>
  <si>
    <t>Deska schodišťová nosná ŽB 2700x1200x250mm</t>
  </si>
  <si>
    <t>990242560</t>
  </si>
  <si>
    <t>Úpravy povrchů, podlahy a osazování výplní</t>
  </si>
  <si>
    <t>78</t>
  </si>
  <si>
    <t>611131300</t>
  </si>
  <si>
    <t>Podkladní a spojovací vrstva vnitřních omítaných ploch vápenný postřik nanášený strojně celoplošně stropů</t>
  </si>
  <si>
    <t>1375654945</t>
  </si>
  <si>
    <t>https://podminky.urs.cz/item/CS_URS_2023_01/611131300</t>
  </si>
  <si>
    <t>"půdorys 1.NP" 192,94+49,61+12</t>
  </si>
  <si>
    <t>79</t>
  </si>
  <si>
    <t>611341321</t>
  </si>
  <si>
    <t>Omítka sádrová nebo vápenosádrová vnitřních ploch nanášená strojně jednovrstvá, tloušťky do 10 mm hladká vodorovných konstrukcí stropů rovných</t>
  </si>
  <si>
    <t>486960053</t>
  </si>
  <si>
    <t>https://podminky.urs.cz/item/CS_URS_2023_01/611341321</t>
  </si>
  <si>
    <t>80</t>
  </si>
  <si>
    <t>612131300</t>
  </si>
  <si>
    <t>Podkladní a spojovací vrstva vnitřních omítaných ploch vápenný postřik nanášený strojně celoplošně stěn</t>
  </si>
  <si>
    <t>-364380165</t>
  </si>
  <si>
    <t>https://podminky.urs.cz/item/CS_URS_2023_01/612131300</t>
  </si>
  <si>
    <t>"zádveří 101" (2,2*2+2,8*2)*3</t>
  </si>
  <si>
    <t>"rozvodna elektro 102" (1,98*2+1,8*2)*3</t>
  </si>
  <si>
    <t>"chodba 103" (7,28*2+2,2*2)*3</t>
  </si>
  <si>
    <t>"šatna muži 104" (7,045*2+2,9*2)*3</t>
  </si>
  <si>
    <t>"umývárny muži 105" (1,8*2+5*2)*3</t>
  </si>
  <si>
    <t>"úklid 106" (1,75*2+2,505*2)*3</t>
  </si>
  <si>
    <t>"šatny ženy 107" (4,93*2+2,865*2)*3</t>
  </si>
  <si>
    <t>"umývárny ženy 108" (4,4*2+1,75*2)*3</t>
  </si>
  <si>
    <t>"schodiště 109" (9,36*2+2,7*2)*3</t>
  </si>
  <si>
    <t>"garáž 110" (18,66*2+10*2)*4,1</t>
  </si>
  <si>
    <t>"sklad zdravotnického materiálu 111" (4,21*2+3,86*2)*3</t>
  </si>
  <si>
    <t>"sklad léků 112" (3,86*2+3,02*2)*3</t>
  </si>
  <si>
    <t>"WC 113" (1,7*2+1,3*2)*3</t>
  </si>
  <si>
    <t>"čisté prádlo 114" (3,86*2+1,75*2)*3</t>
  </si>
  <si>
    <t>"špinavé prádlo 115" (2,25*2+1,995*2)*3</t>
  </si>
  <si>
    <t>"prádelna 116" (1,75*2+2,25*2)*3</t>
  </si>
  <si>
    <t>"desimfekce 117" (3,86*2+2,88*2)*3</t>
  </si>
  <si>
    <t>"pneu 118" (2,7*2+1,445*2)*3</t>
  </si>
  <si>
    <t>"tech. místnost 119" (2,7*2+2,3*2)*3</t>
  </si>
  <si>
    <t>"údržba 120" (6,1*2+3,86*2)*3</t>
  </si>
  <si>
    <t>"láhve O2 121" (1,7*2+1,475*2)*3</t>
  </si>
  <si>
    <t>"dekontaminace vozidel 122" (4,8*2+10*2)*4,1</t>
  </si>
  <si>
    <t>"schodiště 201" (4,79*2+2,7*2)*2,7</t>
  </si>
  <si>
    <t>"hala 202" (2,55*2+3,77*2)*2,7</t>
  </si>
  <si>
    <t>"vedoucí lékař 203" (3,2*2+6,045*2)*2,7</t>
  </si>
  <si>
    <t>"úklid 204" (1,58*2+2,02*2)*2,7</t>
  </si>
  <si>
    <t>"vedoucí záchranář 205" (3,205*2+6,045*2)*2,7+5</t>
  </si>
  <si>
    <t>"školící místnost 206" (4,55*2+10,275*2)*2,7+5</t>
  </si>
  <si>
    <t>"server 207" (2,2*2+2,135*2)*2,7+5</t>
  </si>
  <si>
    <t>"sprcha 208" (1,775*2+3,4*2)*2,7+5</t>
  </si>
  <si>
    <t>"sklad 209" (2,495*2+1,88*2)*2,7+5</t>
  </si>
  <si>
    <t>"chodba 210" (26,250*2+1,685*2)*2,7+10</t>
  </si>
  <si>
    <t>"WC muži 211" (2,515*2+2,88*2)*2,7+5</t>
  </si>
  <si>
    <t>"WC ženy 212" ((1,23+1,8)*2+(1,1+1,1)*2)*2,7+25</t>
  </si>
  <si>
    <t>"lékař 213" (3,01*2+5*2)*2,7+25</t>
  </si>
  <si>
    <t>"záchranář 214" (3,01*2+5*2)*2,7+25</t>
  </si>
  <si>
    <t>"záchranář 215" (3,01*2+5*2)*2,7+25</t>
  </si>
  <si>
    <t>"záchranář 216" (3,01*2+5*2)*2,7+10</t>
  </si>
  <si>
    <t>"záchranář 217" (3,01*2+5*2)*2,7+10</t>
  </si>
  <si>
    <t>"lékaři 218" (3,7*2+5*2)*2,7+25</t>
  </si>
  <si>
    <t>"společenská místnost 219" (9,46*2+7,085*2)*2,7+25</t>
  </si>
  <si>
    <t>"počítačová pracovna 220" (3,585*2+4,07*2)*2,7+16</t>
  </si>
  <si>
    <t>"kuchňka 221" (3,585*2+2,3*2)*2,7+0,15</t>
  </si>
  <si>
    <t>"odpočet obkladů s otvory" -(533,577)</t>
  </si>
  <si>
    <t>"odpočet otvorů" -(0,8*2,1*12+0,9*2,1+1,6*2,1*3+3,5*3,5*4+0,7*2,1)-(0,8*2,1*24+1,6*2,1*3+0,9*2,1+1,7*2,1+1,585*2,1+1,8*1,5*6+3,5*1,5*6+2,5*1,5)</t>
  </si>
  <si>
    <t>-(2*1,5*3+2,7*1,55+1,5*1,5)-(1,5*0,65*5+1,5*1,4+0,7*1,4*3+0,7*2,1*7+0,8*2,1*10+0,9*2,1+1,5*2,1+1,4*2,1+0,8*2,1)</t>
  </si>
  <si>
    <t>"špalety" 100</t>
  </si>
  <si>
    <t>81</t>
  </si>
  <si>
    <t>612142001</t>
  </si>
  <si>
    <t>Potažení vnitřních ploch pletivem v ploše nebo pruzích, na plném podkladu sklovláknitým vtlačením do tmelu stěn</t>
  </si>
  <si>
    <t>-813581344</t>
  </si>
  <si>
    <t>https://podminky.urs.cz/item/CS_URS_2023_01/612142001</t>
  </si>
  <si>
    <t>82</t>
  </si>
  <si>
    <t>612323311</t>
  </si>
  <si>
    <t>Omítka vápenocementová vnitřních ploch hladkých nanášená strojně jednovrstvá hladká, na neomítnutý bezesparý podklad, tloušťky do 5 mm stěn</t>
  </si>
  <si>
    <t>-1755691855</t>
  </si>
  <si>
    <t>https://podminky.urs.cz/item/CS_URS_2023_01/612323311</t>
  </si>
  <si>
    <t>pod obklady</t>
  </si>
  <si>
    <t>"půdorys 1.NP" (0,96+1,65*2+4,4*2+0,9*4+1,75*2+0,9*2+0,5+0,2+0,95*2+1,8*2+0,97+1,8+1,8*2+1*2+1,53+1,78+5,53+1,3*2+1,7*2+1,75*2+2,25*2+2,88*2+3,86*2)*3</t>
  </si>
  <si>
    <t>(0,8*2+0,14+9)*3+(4,4*2+10*2+0,4*3+5)*4,1</t>
  </si>
  <si>
    <t>"odpočet otvorů" -(3,6*3,55+3*0,65+1,6*2,1+0,8*2,1*4+0,7*2,1*5+1*2,1)-(1,5*0,65*2+0,7*1,4*2)</t>
  </si>
  <si>
    <t>"půdorys 2.NP" (1,07*4+1,3*6+0,8*6+2,28*2+1,23*2+1,1*6+1,8*6+1,395+1,65*2+0,08*2+1,23*2+2,515+1,1*2+2,3*2+1,775*2+7)*2,15+(3,585+0,6*2)*0,6</t>
  </si>
  <si>
    <t>"odpočet otvorů" -(0,7*2,1*10)</t>
  </si>
  <si>
    <t>83</t>
  </si>
  <si>
    <t>612341321</t>
  </si>
  <si>
    <t>Omítka sádrová nebo vápenosádrová vnitřních ploch nanášená strojně jednovrstvá, tloušťky do 10 mm hladká svislých konstrukcí stěn</t>
  </si>
  <si>
    <t>20263988</t>
  </si>
  <si>
    <t>https://podminky.urs.cz/item/CS_URS_2023_01/612341321</t>
  </si>
  <si>
    <t>84</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</si>
  <si>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</si>
  <si>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</si>
  <si>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1981462368</t>
  </si>
  <si>
    <t>https://podminky.urs.cz/item/CS_URS_2023_01/621221041</t>
  </si>
  <si>
    <t>"řezy, skladby podlah - F1" 3,5*(35*2+16*2)+6,025</t>
  </si>
  <si>
    <t>"podhled - T07" 9,36*1,02</t>
  </si>
  <si>
    <t>"odpočet otvorů" -(3,6*5)*3,55-(3+1,5*7)*0,65-(1,5+0,7*5)*1,4-(0,9+1,7+1,5)*2,15-(2,7)*1,55+20,4</t>
  </si>
  <si>
    <t>85</t>
  </si>
  <si>
    <t>63142011</t>
  </si>
  <si>
    <t>deska tepelně izolační minerální kontaktních fasád podélné vlákno λ=0,035 tl 200mm</t>
  </si>
  <si>
    <t>-1304016923</t>
  </si>
  <si>
    <t>300,297*1,05 'Přepočtené koeficientem množství</t>
  </si>
  <si>
    <t>86</t>
  </si>
  <si>
    <t>621521012</t>
  </si>
  <si>
    <t>Omítka tenkovrstvá silikátová vnějších ploch probarvená bez penetrace zatíraná (škrábaná ), zrnitost 1,5 mm podhledů</t>
  </si>
  <si>
    <t>-82744282</t>
  </si>
  <si>
    <t>https://podminky.urs.cz/item/CS_URS_2023_01/621521012</t>
  </si>
  <si>
    <t>87</t>
  </si>
  <si>
    <t>622131121</t>
  </si>
  <si>
    <t>Podkladní a spojovací vrstva vnějších omítaných ploch penetrace nanášená ručně stěn</t>
  </si>
  <si>
    <t>1165295746</t>
  </si>
  <si>
    <t>https://podminky.urs.cz/item/CS_URS_2023_01/622131121</t>
  </si>
  <si>
    <t>88</t>
  </si>
  <si>
    <t>622211041</t>
  </si>
  <si>
    <t>Montáž kontaktního zateplení lepením a mechanickým kotvením z polystyrenových desek na vnější stěny, na podklad betonový nebo z lehčeného betonu, z tvárnic keramických nebo vápenopískových, tloušťky desek přes 160 do 200 mm</t>
  </si>
  <si>
    <t>-1260831673</t>
  </si>
  <si>
    <t>https://podminky.urs.cz/item/CS_URS_2023_01/622211041</t>
  </si>
  <si>
    <t>"řezy, skladby podlah - F2" 0,5*(35*2+16*2)</t>
  </si>
  <si>
    <t>"odpočet otvorů" -(3,6*5+1,5+1,7+0,9)*0,5</t>
  </si>
  <si>
    <t>89</t>
  </si>
  <si>
    <t>28376023</t>
  </si>
  <si>
    <t>deska perimetrická fasádní soklová 150kPa λ=0,035 tl 200mm</t>
  </si>
  <si>
    <t>-2134682788</t>
  </si>
  <si>
    <t>39,95*1,05 'Přepočtené koeficientem množství</t>
  </si>
  <si>
    <t>90</t>
  </si>
  <si>
    <t>622521012</t>
  </si>
  <si>
    <t>Omítka tenkovrstvá silikátová vnějších ploch probarvená bez penetrace zatíraná (škrábaná ), zrnitost 1,5 mm stěn</t>
  </si>
  <si>
    <t>1724611626</t>
  </si>
  <si>
    <t>https://podminky.urs.cz/item/CS_URS_2023_01/622521012</t>
  </si>
  <si>
    <t>290,75+39,95</t>
  </si>
  <si>
    <t>91</t>
  </si>
  <si>
    <t>622273001</t>
  </si>
  <si>
    <t>Montáž zavěšené odvětrávané fasády na hliníkové nosné konstrukci z fasádních desek na jednosměrné nosné konstrukci opláštění připevněné mechanickým viditelným spojem (nýty) stěn bez tepelné izolace</t>
  </si>
  <si>
    <t>-1760217939</t>
  </si>
  <si>
    <t>https://podminky.urs.cz/item/CS_URS_2023_01/622273001</t>
  </si>
  <si>
    <t>"řezy, skladby - F3" 5,38*(35*2+16*2)+20,001</t>
  </si>
  <si>
    <t>"odpočty otvorů" -(1,8*6+1,5+2,7+2*3+3,5*6+2,5)*1,5+28,2</t>
  </si>
  <si>
    <t>92</t>
  </si>
  <si>
    <t>59155104</t>
  </si>
  <si>
    <t>deska cementovláknitá fasádní probarvená tl 8mm</t>
  </si>
  <si>
    <t>307920015</t>
  </si>
  <si>
    <t>530,211*1,15 'Přepočtené koeficientem množství</t>
  </si>
  <si>
    <t>93</t>
  </si>
  <si>
    <t>632441114</t>
  </si>
  <si>
    <t>Potěr anhydritový samonivelační ze suchých směsí tlouštky přes 40 do 50 mm</t>
  </si>
  <si>
    <t>-346486918</t>
  </si>
  <si>
    <t>https://podminky.urs.cz/item/CS_URS_2023_01/632441114</t>
  </si>
  <si>
    <t>"zádveří 101" 5,06</t>
  </si>
  <si>
    <t>"rozvodna elektro 102" 3,57</t>
  </si>
  <si>
    <t>"chodba 103" 15,91</t>
  </si>
  <si>
    <t>"šatna muži 104" 20,43</t>
  </si>
  <si>
    <t>"umývárny muži 105" 8,34</t>
  </si>
  <si>
    <t>"úklid 106" 4,16</t>
  </si>
  <si>
    <t>"šatny ženy 107" 14,02</t>
  </si>
  <si>
    <t>"umývárny ženy 108" 13,05</t>
  </si>
  <si>
    <t>"schodiště 109" 24,08</t>
  </si>
  <si>
    <t>"sklad zdravotnického materiálu 111" 16,25</t>
  </si>
  <si>
    <t>"sklad léků 112" 8,76</t>
  </si>
  <si>
    <t>"WC 113" 2,2</t>
  </si>
  <si>
    <t>"čisté prádlo 114" 6,76</t>
  </si>
  <si>
    <t>"špinavé prádlo 115" 4,49</t>
  </si>
  <si>
    <t>"prádelna 116" 3,94</t>
  </si>
  <si>
    <t>"desimfekce 117" 11,12</t>
  </si>
  <si>
    <t>"tabulka místností 2.NP" 376,16</t>
  </si>
  <si>
    <t>57,23</t>
  </si>
  <si>
    <t>94</t>
  </si>
  <si>
    <t>632441119</t>
  </si>
  <si>
    <t>Potěr anhydritový samonivelační ze suchých směsí Příplatek k ceně -1114 za každých dalších i započatých 10 mm tloušťky přes 50 mm</t>
  </si>
  <si>
    <t>1886256061</t>
  </si>
  <si>
    <t>https://podminky.urs.cz/item/CS_URS_2023_01/632441119</t>
  </si>
  <si>
    <t>95</t>
  </si>
  <si>
    <t>631319.R</t>
  </si>
  <si>
    <t>Příplatek k mazanině za přehlazení povrchu</t>
  </si>
  <si>
    <t>-1169538536</t>
  </si>
  <si>
    <t>"garáž 110" 192,94*0,02</t>
  </si>
  <si>
    <t>"pneu 118" 3,9*0,02</t>
  </si>
  <si>
    <t>"technická místnost 119" 6,21*0,02</t>
  </si>
  <si>
    <t>"údržba 120" 20,66*0,02</t>
  </si>
  <si>
    <t>"láhve O2 121" 2,51*0,02</t>
  </si>
  <si>
    <t>"dekontaminace vozidel 122" 49,61*0,02</t>
  </si>
  <si>
    <t>0,5</t>
  </si>
  <si>
    <t>96</t>
  </si>
  <si>
    <t>631311126</t>
  </si>
  <si>
    <t>Mazanina z betonu prostého bez zvýšených nároků na prostředí tl. přes 80 do 120 mm tř. C 25/30</t>
  </si>
  <si>
    <t>-977163100</t>
  </si>
  <si>
    <t>https://podminky.urs.cz/item/CS_URS_2023_01/631311126</t>
  </si>
  <si>
    <t>"pneu 118" 3,9*0,12</t>
  </si>
  <si>
    <t>"technická místnost 119" 6,21*0,12</t>
  </si>
  <si>
    <t>"údržba 120" 20,66*0,12</t>
  </si>
  <si>
    <t>"láhve O2 121" 2,51*0,12</t>
  </si>
  <si>
    <t>0,4</t>
  </si>
  <si>
    <t>97</t>
  </si>
  <si>
    <t>631311136</t>
  </si>
  <si>
    <t>Mazanina z betonu prostého bez zvýšených nároků na prostředí tl. přes 120 do 240 mm tř. C 25/30</t>
  </si>
  <si>
    <t>1255221534</t>
  </si>
  <si>
    <t>https://podminky.urs.cz/item/CS_URS_2023_01/631311136</t>
  </si>
  <si>
    <t>"garáž 110" 192,94*0,2+2,5</t>
  </si>
  <si>
    <t>"dekontaminace vozidel 122" 49,61*0,2+2,5</t>
  </si>
  <si>
    <t>v ceně betonové mazaniny je třeba počítat s těsnícím nátěrem dle PD - skladby podlah</t>
  </si>
  <si>
    <t>98</t>
  </si>
  <si>
    <t>631319203</t>
  </si>
  <si>
    <t>Příplatek k cenám betonových mazanin za vyztužení ocelovými vlákny (drátkobeton) objemové vyztužení 25 kg/m3</t>
  </si>
  <si>
    <t>-282725703</t>
  </si>
  <si>
    <t>https://podminky.urs.cz/item/CS_URS_2023_01/631319203</t>
  </si>
  <si>
    <t>99</t>
  </si>
  <si>
    <t>633121112</t>
  </si>
  <si>
    <t>Povrchová úprava vsypovou směsí průmyslových betonových podlah středně těžký provoz s přísadou korundu, tl. 3 mm</t>
  </si>
  <si>
    <t>-1849724384</t>
  </si>
  <si>
    <t>https://podminky.urs.cz/item/CS_URS_2023_01/633121112</t>
  </si>
  <si>
    <t>"garáž,pneu,tech.místnost,údržba,láhve O2, dekontaminace vozidel" 192,94+3,9+6,21+21,65+2,51+49,45</t>
  </si>
  <si>
    <t>100</t>
  </si>
  <si>
    <t>633991111</t>
  </si>
  <si>
    <t>Nástřik proti odpařování vody betonových povrchů</t>
  </si>
  <si>
    <t>581135830</t>
  </si>
  <si>
    <t>https://podminky.urs.cz/item/CS_URS_2023_01/633991111</t>
  </si>
  <si>
    <t>101</t>
  </si>
  <si>
    <t>634111113</t>
  </si>
  <si>
    <t>Obvodová dilatace mezi stěnou a mazaninou nebo potěrem pružnou těsnicí páskou na bázi syntetického kaučuku výšky 80 mm</t>
  </si>
  <si>
    <t>-877150856</t>
  </si>
  <si>
    <t>https://podminky.urs.cz/item/CS_URS_2023_01/634111113</t>
  </si>
  <si>
    <t>"garáž 110" 18,66*2+10*2</t>
  </si>
  <si>
    <t>"dekontaminace vozidel 122" 10*2+4,8*2</t>
  </si>
  <si>
    <t>"pneu 118" 2,7*2+1,445*2</t>
  </si>
  <si>
    <t>"technická místnost 119" 2,3*2+2,7*2</t>
  </si>
  <si>
    <t>"údržba 120" 6,1*2+3,86*2</t>
  </si>
  <si>
    <t>"láhve O2 121" 1,475*2+1,7*2</t>
  </si>
  <si>
    <t>"zádveří 101" 1,5*2+2,3*2</t>
  </si>
  <si>
    <t>"rozvodna elektro 102" 1,8*2+1,98*2</t>
  </si>
  <si>
    <t>"chodba 103" 7,28*2+2,2*2</t>
  </si>
  <si>
    <t>"šatna muži 104" 7,045*2+2,9*2</t>
  </si>
  <si>
    <t>"umývárny muži 105" 1,8*2+(1,53+0,14+1,2+0,08+0,97+0,08+0,95)*2+(0,9*6+0,14+0,8*2)</t>
  </si>
  <si>
    <t>"úklid 106" 1,75*2+2,505*2</t>
  </si>
  <si>
    <t>"šatny ženy 107" 4,93*2+2,865*2</t>
  </si>
  <si>
    <t>"umývárny ženy 108" 4,4*2+1,75*2+(0,14+0,08+0,9*4)</t>
  </si>
  <si>
    <t>"schodiště 109" 2,7*2+4,57*2+6</t>
  </si>
  <si>
    <t>"sklad zdravotnického materiálu 111" 4,21*2+3,86*2</t>
  </si>
  <si>
    <t>"sklad léků 112" 3,86*2+3,02*2</t>
  </si>
  <si>
    <t>"WC 113" 1,7*2+1,3*2</t>
  </si>
  <si>
    <t>"čisté prádlo 114" 3,86*2+1,75*2</t>
  </si>
  <si>
    <t>"špinavé prádlo 115" 2,25*2+1,995*2</t>
  </si>
  <si>
    <t>"prádelna 116" 1,75*2+2,25*2</t>
  </si>
  <si>
    <t>"desimfekce 117" 2,88*2+3,86*2</t>
  </si>
  <si>
    <t>"hala 202" 3,77*2+(1,685+0,115+1,23+0,08+1,65+0,15+0,115+1,775)*2</t>
  </si>
  <si>
    <t>"ved. kancelář 203" 6,045*2+3,2*2</t>
  </si>
  <si>
    <t>"úklid 204" 1,53*2+2,02*2</t>
  </si>
  <si>
    <t>"ved. záchranář 205" 6,045*2+3,205*2</t>
  </si>
  <si>
    <t>"školící místnost 206" 4,55*2+10,275*2</t>
  </si>
  <si>
    <t>"server 207"2,2*2+2,135*2</t>
  </si>
  <si>
    <t>"sprcha 208" 1,775*2+(1,1+2,3)*2</t>
  </si>
  <si>
    <t>"sklad 209" 2,45*2+1,775*2</t>
  </si>
  <si>
    <t>"chodba 210" (4,8*5)*2+1,685*2</t>
  </si>
  <si>
    <t>"WC muži 211" 2,515*2+(1,23+0,08+1,65)*2+(1,1*2+1,65*2)</t>
  </si>
  <si>
    <t>"WC ženy 212"2,28*2+1,23*2+(1,1*2+1,65*2)*2</t>
  </si>
  <si>
    <t>"lékař 213"3,01*2+5*2</t>
  </si>
  <si>
    <t>"záchranář 214" 3,01*2+5*2</t>
  </si>
  <si>
    <t>"záchranář 215" 3,01*2+5*2</t>
  </si>
  <si>
    <t>"řidič 216" 3,01*2+5*2</t>
  </si>
  <si>
    <t>"řidič 217" 3,01*2+5*2</t>
  </si>
  <si>
    <t>"lékaři 218" 3,7*2+5*2</t>
  </si>
  <si>
    <t>"společenská místnost 219" 7,085*2+9,46*2</t>
  </si>
  <si>
    <t>"počítačová pracovna 220" 4,07*2+3,585*2</t>
  </si>
  <si>
    <t>"kuchyňka 221" 3,585*2+(1,7+0,6*2)*2</t>
  </si>
  <si>
    <t>"odpočet otvorů" -(3,5*5+1,4*3+0,9*2+0,7*7+0,8*11+1,6*3+1,7+0,9+1,585+0,8*13+1,6*2+0,7*7)</t>
  </si>
  <si>
    <t>102</t>
  </si>
  <si>
    <t>631311.R</t>
  </si>
  <si>
    <t>Příplatek k mazanině za provedení odtokového žlabu</t>
  </si>
  <si>
    <t>-713750234</t>
  </si>
  <si>
    <t>103</t>
  </si>
  <si>
    <t>632481213</t>
  </si>
  <si>
    <t>Separační vrstva k oddělení podlahových vrstev z polyetylénové fólie</t>
  </si>
  <si>
    <t>1960105490</t>
  </si>
  <si>
    <t>https://podminky.urs.cz/item/CS_URS_2023_01/632481213</t>
  </si>
  <si>
    <t>"garáž 110" 192,94</t>
  </si>
  <si>
    <t>"pneu 118" 3,9</t>
  </si>
  <si>
    <t>"technická místnost 119" 6,21</t>
  </si>
  <si>
    <t>"údržba 120" 20,66</t>
  </si>
  <si>
    <t>"láhve O2 121" 2,51</t>
  </si>
  <si>
    <t>"dekontaminace vozidel 122" 49,61</t>
  </si>
  <si>
    <t>27,583</t>
  </si>
  <si>
    <t>104</t>
  </si>
  <si>
    <t>634911114</t>
  </si>
  <si>
    <t>Řezání dilatačních nebo smršťovacích spár v čerstvé betonové mazanině nebo potěru šířky do 5 mm, hloubky přes 50 do 80 mm</t>
  </si>
  <si>
    <t>1266318913</t>
  </si>
  <si>
    <t>https://podminky.urs.cz/item/CS_URS_2023_01/634911114</t>
  </si>
  <si>
    <t>0,6*4*3+18,66+20+10+5</t>
  </si>
  <si>
    <t>105</t>
  </si>
  <si>
    <t>634113113</t>
  </si>
  <si>
    <t>Výplň dilatačních spár mazanin plastovým profilem výšky 40 mm</t>
  </si>
  <si>
    <t>-1135058595</t>
  </si>
  <si>
    <t>https://podminky.urs.cz/item/CS_URS_2023_01/634113113</t>
  </si>
  <si>
    <t>106</t>
  </si>
  <si>
    <t>6351.R</t>
  </si>
  <si>
    <t>Vyrovnávací vrstva - křemičitý písek</t>
  </si>
  <si>
    <t>-825561546</t>
  </si>
  <si>
    <t>16*35*0,02+1,1</t>
  </si>
  <si>
    <t>107</t>
  </si>
  <si>
    <t>631311113</t>
  </si>
  <si>
    <t>Mazanina z betonu prostého bez zvýšených nároků na prostředí tl. přes 50 do 80 mm tř. C 12/15</t>
  </si>
  <si>
    <t>940178238</t>
  </si>
  <si>
    <t>https://podminky.urs.cz/item/CS_URS_2023_01/631311113</t>
  </si>
  <si>
    <t>"beton hutný - ochranná vrstva" (16*35+67,12)*2*0,05+3,1+5,3</t>
  </si>
  <si>
    <t>108</t>
  </si>
  <si>
    <t>636311111</t>
  </si>
  <si>
    <t>Kladení dlažby z betonových dlaždic na sucho na terče z umělé hmoty o rozměru dlažby 40x40 cm, o výšce terče do 25 mm</t>
  </si>
  <si>
    <t>-1233201604</t>
  </si>
  <si>
    <t>https://podminky.urs.cz/item/CS_URS_2023_01/636311111</t>
  </si>
  <si>
    <t>"terasa 222"67,12+6,3</t>
  </si>
  <si>
    <t>109</t>
  </si>
  <si>
    <t>59245320</t>
  </si>
  <si>
    <t>dlažba plošná betonová 400x400x45mm přírodní</t>
  </si>
  <si>
    <t>1473890441</t>
  </si>
  <si>
    <t>73,42*1,25 'Přepočtené koeficientem množství</t>
  </si>
  <si>
    <t>110</t>
  </si>
  <si>
    <t>642942111</t>
  </si>
  <si>
    <t>Osazování zárubní nebo rámů kovových dveřních lisovaných nebo z úhelníků bez dveřních křídel na cementovou maltu, plochy otvoru do 2,5 m2</t>
  </si>
  <si>
    <t>1663610879</t>
  </si>
  <si>
    <t>https://podminky.urs.cz/item/CS_URS_2023_01/642942111</t>
  </si>
  <si>
    <t>"výpis dveří" 20</t>
  </si>
  <si>
    <t>111</t>
  </si>
  <si>
    <t>55331486</t>
  </si>
  <si>
    <t>zárubeň jednokřídlá ocelová pro zdění tl stěny 110-150mm rozměru 700/1970, 2100mm</t>
  </si>
  <si>
    <t>133494770</t>
  </si>
  <si>
    <t>112</t>
  </si>
  <si>
    <t>55331487</t>
  </si>
  <si>
    <t>zárubeň jednokřídlá ocelová pro zdění tl stěny 110-150mm rozměru 800/1970, 2100mm</t>
  </si>
  <si>
    <t>-1295102779</t>
  </si>
  <si>
    <t>113</t>
  </si>
  <si>
    <t>642942221</t>
  </si>
  <si>
    <t>Osazování zárubní nebo rámů kovových dveřních lisovaných nebo z úhelníků bez dveřních křídel na cementovou maltu, plochy otvoru přes 2,5 do 4,5 m2</t>
  </si>
  <si>
    <t>-1324624938</t>
  </si>
  <si>
    <t>https://podminky.urs.cz/item/CS_URS_2023_01/642942221</t>
  </si>
  <si>
    <t>"výpis dveří" 10</t>
  </si>
  <si>
    <t>114</t>
  </si>
  <si>
    <t>55331747</t>
  </si>
  <si>
    <t>zárubeň dvoukřídlá ocelová pro zdění tl stěny 110-150mm rozměru 1450/1970, 2100mm</t>
  </si>
  <si>
    <t>-1397214251</t>
  </si>
  <si>
    <t>115</t>
  </si>
  <si>
    <t>55331748</t>
  </si>
  <si>
    <t>zárubeň dvoukřídlá ocelová pro zdění tl stěny 110-150mm rozměru 1600/1970, 2100mm</t>
  </si>
  <si>
    <t>1007285793</t>
  </si>
  <si>
    <t>116</t>
  </si>
  <si>
    <t>R31751</t>
  </si>
  <si>
    <t>zárubeň dvoukřídlá ocelová pro zdění tl stěny 110-150mm rozměru 1700/1970, 2100mm</t>
  </si>
  <si>
    <t>641544013</t>
  </si>
  <si>
    <t>117</t>
  </si>
  <si>
    <t>642945111</t>
  </si>
  <si>
    <t>Osazování ocelových zárubní protipožárních nebo protiplynových dveří do vynechaného otvoru, s obetonováním, dveří jednokřídlových do 2,5 m2</t>
  </si>
  <si>
    <t>-1368176104</t>
  </si>
  <si>
    <t>https://podminky.urs.cz/item/CS_URS_2023_01/642945111</t>
  </si>
  <si>
    <t>"výpis dveří" 19</t>
  </si>
  <si>
    <t>118</t>
  </si>
  <si>
    <t>55331561</t>
  </si>
  <si>
    <t>zárubeň jednokřídlá ocelová pro zdění s protipožární úpravou tl stěny 110-150mm rozměru 700/1970, 2100mm</t>
  </si>
  <si>
    <t>659714876</t>
  </si>
  <si>
    <t>119</t>
  </si>
  <si>
    <t>55331562</t>
  </si>
  <si>
    <t>zárubeň jednokřídlá ocelová pro zdění s protipožární úpravou tl stěny 110-150mm rozměru 800/1970, 2100mm</t>
  </si>
  <si>
    <t>1075411371</t>
  </si>
  <si>
    <t>120</t>
  </si>
  <si>
    <t>55331563</t>
  </si>
  <si>
    <t>zárubeň jednokřídlá ocelová pro zdění s protipožární úpravou tl stěny 110-150mm rozměru 900/1970, 2100mm</t>
  </si>
  <si>
    <t>844819937</t>
  </si>
  <si>
    <t>121</t>
  </si>
  <si>
    <t>642946111</t>
  </si>
  <si>
    <t>Osazení stavebního pouzdra posuvných dveří do zděné příčky s jednou kapsou pro jedno dveřní křídlo průchozí šířky do 800 mm</t>
  </si>
  <si>
    <t>53410225</t>
  </si>
  <si>
    <t>https://podminky.urs.cz/item/CS_URS_2023_01/642946111</t>
  </si>
  <si>
    <t>"výpis dveří" 3</t>
  </si>
  <si>
    <t>122</t>
  </si>
  <si>
    <t>55331612</t>
  </si>
  <si>
    <t>pouzdro stavební posuvných dveří jednopouzdrové 800mm standardní rozměr</t>
  </si>
  <si>
    <t>1578340639</t>
  </si>
  <si>
    <t>Ostatní konstrukce a práce, bourání</t>
  </si>
  <si>
    <t>123</t>
  </si>
  <si>
    <t>919726122</t>
  </si>
  <si>
    <t>Geotextilie netkaná pro ochranu, separaci nebo filtraci měrná hmotnost přes 200 do 300 g/m2</t>
  </si>
  <si>
    <t>420978561</t>
  </si>
  <si>
    <t>https://podminky.urs.cz/item/CS_URS_2023_01/919726122</t>
  </si>
  <si>
    <t>"terasa 222"67,12+30</t>
  </si>
  <si>
    <t>"S1 - plochá střecha" 16*35+32,62</t>
  </si>
  <si>
    <t>124</t>
  </si>
  <si>
    <t>935932116</t>
  </si>
  <si>
    <t>Odvodňovací plastový žlab pro třídu zatížení A 15 vnitřní šířky 100 mm s krycím roštem mřížkovým z pozinkované oceli</t>
  </si>
  <si>
    <t>1562645607</t>
  </si>
  <si>
    <t>https://podminky.urs.cz/item/CS_URS_2023_01/935932116</t>
  </si>
  <si>
    <t>"půdorys 1.NP, výpis zámečnických výrobků - Z07 - terasa" 10</t>
  </si>
  <si>
    <t>125</t>
  </si>
  <si>
    <t>935933112</t>
  </si>
  <si>
    <t>Odvodňovací retenční plastový žlab pro třídu zatížení A 15 až D 400 uložený do betonu C 20/25 DN 150 s vtokovým štěrbinovým roštem z litiny</t>
  </si>
  <si>
    <t>-1658418167</t>
  </si>
  <si>
    <t>https://podminky.urs.cz/item/CS_URS_2023_01/935933112</t>
  </si>
  <si>
    <t>"půdorys 1.NP, výpis zámečnických výrobků - Z07 - garáž" 19</t>
  </si>
  <si>
    <t>998</t>
  </si>
  <si>
    <t>Přesun hmot</t>
  </si>
  <si>
    <t>126</t>
  </si>
  <si>
    <t>998011002</t>
  </si>
  <si>
    <t>Přesun hmot pro budovy občanské výstavby, bydlení, výrobu a služby s nosnou svislou konstrukcí zděnou z cihel, tvárnic nebo kamene vodorovná dopravní vzdálenost do 100 m pro budovy výšky přes 6 do 12 m</t>
  </si>
  <si>
    <t>-475218096</t>
  </si>
  <si>
    <t>https://podminky.urs.cz/item/CS_URS_2023_01/998011002</t>
  </si>
  <si>
    <t>PSV</t>
  </si>
  <si>
    <t>Práce a dodávky PSV</t>
  </si>
  <si>
    <t>711</t>
  </si>
  <si>
    <t>Izolace proti vodě, vlhkosti a plynům</t>
  </si>
  <si>
    <t>127</t>
  </si>
  <si>
    <t>711111001</t>
  </si>
  <si>
    <t>Provedení izolace proti zemní vlhkosti natěradly a tmely za studena na ploše vodorovné V nátěrem penetračním</t>
  </si>
  <si>
    <t>-251364616</t>
  </si>
  <si>
    <t>https://podminky.urs.cz/item/CS_URS_2023_01/711111001</t>
  </si>
  <si>
    <t>"řezy, skladby podlah - PD2, PD3" 16*35</t>
  </si>
  <si>
    <t>128</t>
  </si>
  <si>
    <t>11163150</t>
  </si>
  <si>
    <t>lak penetrační asfaltový</t>
  </si>
  <si>
    <t>1513742728</t>
  </si>
  <si>
    <t>560*0,00034 'Přepočtené koeficientem množství</t>
  </si>
  <si>
    <t>129</t>
  </si>
  <si>
    <t>711112001</t>
  </si>
  <si>
    <t>Provedení izolace proti zemní vlhkosti natěradly a tmely za studena na ploše svislé S nátěrem penetračním</t>
  </si>
  <si>
    <t>-1730694996</t>
  </si>
  <si>
    <t>https://podminky.urs.cz/item/CS_URS_2023_01/711112001</t>
  </si>
  <si>
    <t>"řezy, skladby podlah - F2" 0,5*(35*2+16*2)+12,6</t>
  </si>
  <si>
    <t>"odpočet otvorů" -(3,6*5+1,5+1,7+0,9)*0,5+1,6</t>
  </si>
  <si>
    <t>130</t>
  </si>
  <si>
    <t>-564640382</t>
  </si>
  <si>
    <t>54,15*0,00034 'Přepočtené koeficientem množství</t>
  </si>
  <si>
    <t>131</t>
  </si>
  <si>
    <t>711142559</t>
  </si>
  <si>
    <t>Provedení izolace proti zemní vlhkosti pásy přitavením NAIP na ploše svislé S</t>
  </si>
  <si>
    <t>1475821643</t>
  </si>
  <si>
    <t>https://podminky.urs.cz/item/CS_URS_2023_01/711142559</t>
  </si>
  <si>
    <t>132</t>
  </si>
  <si>
    <t>62856011</t>
  </si>
  <si>
    <t>pás asfaltový natavitelný modifikovaný SBS tl 4,0mm s vložkou z hliníkové fólie, hliníkové fólie s textilií a spalitelnou PE fólií nebo jemnozrnným minerálním posypem na horním povrchu</t>
  </si>
  <si>
    <t>1360995117</t>
  </si>
  <si>
    <t>54,15*1,221 'Přepočtené koeficientem množství</t>
  </si>
  <si>
    <t>133</t>
  </si>
  <si>
    <t>711141559</t>
  </si>
  <si>
    <t>Provedení izolace proti zemní vlhkosti pásy přitavením NAIP na ploše vodorovné V</t>
  </si>
  <si>
    <t>-2054560216</t>
  </si>
  <si>
    <t>https://podminky.urs.cz/item/CS_URS_2023_01/711141559</t>
  </si>
  <si>
    <t>"řezy, skladby podlah - PD2, PD3" (16*35)*2"222-terasa"+82,1"střecha" +24,6*14+9,6*7+(114*0,5)</t>
  </si>
  <si>
    <t>134</t>
  </si>
  <si>
    <t>1745296711</t>
  </si>
  <si>
    <t>1670,7*1,1655 'Přepočtené koeficientem množství</t>
  </si>
  <si>
    <t>135</t>
  </si>
  <si>
    <t>7111.R</t>
  </si>
  <si>
    <t>Provedení izolace proti zemní vlhkosti vodorovné - kompozit vegetační</t>
  </si>
  <si>
    <t>-517999178</t>
  </si>
  <si>
    <t>"S1 - plochá střecha" 16*35</t>
  </si>
  <si>
    <t>136</t>
  </si>
  <si>
    <t>R23137</t>
  </si>
  <si>
    <t>Kompozit vegetační 40 plus - HDPE nopová folie výška 40, PES rohož 20 mm, kašírovaná PP textilie 300g/m2</t>
  </si>
  <si>
    <t>1898049338</t>
  </si>
  <si>
    <t>560*1,1655 'Přepočtené koeficientem množství</t>
  </si>
  <si>
    <t>137</t>
  </si>
  <si>
    <t>711471.R</t>
  </si>
  <si>
    <t>Provedení vodorovné mechanicky kotvené PVC folie pro zatěžovací vrstvy</t>
  </si>
  <si>
    <t>448424729</t>
  </si>
  <si>
    <t>"terasa 222"67,12</t>
  </si>
  <si>
    <t>138</t>
  </si>
  <si>
    <t>28322000</t>
  </si>
  <si>
    <t>fólie hydroizolační střešní mPVC mechanicky kotvená tl 2,0mm šedá</t>
  </si>
  <si>
    <t>390643402</t>
  </si>
  <si>
    <t>67,12*1,2655 'Přepočtené koeficientem množství</t>
  </si>
  <si>
    <t>139</t>
  </si>
  <si>
    <t>998711202</t>
  </si>
  <si>
    <t>Přesun hmot pro izolace proti vodě, vlhkosti a plynům stanovený procentní sazbou (%) z ceny vodorovná dopravní vzdálenost do 50 m v objektech výšky přes 6 do 12 m</t>
  </si>
  <si>
    <t>%</t>
  </si>
  <si>
    <t>-873023585</t>
  </si>
  <si>
    <t>https://podminky.urs.cz/item/CS_URS_2023_01/998711202</t>
  </si>
  <si>
    <t>712</t>
  </si>
  <si>
    <t>Povlakové krytiny</t>
  </si>
  <si>
    <t>140</t>
  </si>
  <si>
    <t>712363115</t>
  </si>
  <si>
    <t>Provedení povlakové krytiny střech plochých do 10° fólií ostatní činnosti při pokládání hydroizolačních fólií (materiál ve specifikaci) zaizolování prostupů střešní rovinou kruhový průřez, průměr do 300 mm</t>
  </si>
  <si>
    <t>-1403934686</t>
  </si>
  <si>
    <t>https://podminky.urs.cz/item/CS_URS_2023_01/712363115</t>
  </si>
  <si>
    <t>"půdorys střecha" 9</t>
  </si>
  <si>
    <t>141</t>
  </si>
  <si>
    <t>28342013</t>
  </si>
  <si>
    <t>manžeta těsnící pro prostupy hydroizolací z PVC uzavřená kruhová vnitřní průměr 90-114</t>
  </si>
  <si>
    <t>-472210891</t>
  </si>
  <si>
    <t>142</t>
  </si>
  <si>
    <t>28342014</t>
  </si>
  <si>
    <t>manžeta těsnící pro prostupy hydroizolací z PVC uzavřená kruhová vnitřní průměr 120-180</t>
  </si>
  <si>
    <t>-279569391</t>
  </si>
  <si>
    <t>143</t>
  </si>
  <si>
    <t>712363607</t>
  </si>
  <si>
    <t>Provedení povlakové krytiny střech plochých do 10° s mechanicky kotvenou izolací včetně položení fólie a horkovzdušného svaření tl. tepelné izolace přes 240 mm budovy výšky do 18 m, kotvené do betonu lehčeného nebo zdiva vnitřní pole</t>
  </si>
  <si>
    <t>-1143240784</t>
  </si>
  <si>
    <t>https://podminky.urs.cz/item/CS_URS_2023_01/712363607</t>
  </si>
  <si>
    <t>"půdorys střechy" 14*21,5+5*9</t>
  </si>
  <si>
    <t>144</t>
  </si>
  <si>
    <t>712363608</t>
  </si>
  <si>
    <t>Provedení povlakové krytiny střech plochých do 10° s mechanicky kotvenou izolací včetně položení fólie a horkovzdušného svaření tl. tepelné izolace přes 240 mm budovy výšky do 18 m, kotvené do betonu lehčeného nebo zdiva krajní pole</t>
  </si>
  <si>
    <t>1670625188</t>
  </si>
  <si>
    <t>https://podminky.urs.cz/item/CS_URS_2023_01/712363608</t>
  </si>
  <si>
    <t>"půdorys střechy - krajní pole, svislá a vodorovná atika" 32*1+14*1+21,5*1+6,5*1+9*1+5*1+88*(0,5+0,68)</t>
  </si>
  <si>
    <t>145</t>
  </si>
  <si>
    <t>712363609</t>
  </si>
  <si>
    <t>Provedení povlakové krytiny střech plochých do 10° s mechanicky kotvenou izolací včetně položení fólie a horkovzdušného svaření tl. tepelné izolace přes 240 mm budovy výšky do 18 m, kotvené do betonu lehčeného nebo zdiva rohové pole</t>
  </si>
  <si>
    <t>1325319213</t>
  </si>
  <si>
    <t>https://podminky.urs.cz/item/CS_URS_2023_01/712363609</t>
  </si>
  <si>
    <t>"půdorys střechy - rohové pole, svislá a vodorovná atika" 1*8+0,5*12+0,68*16</t>
  </si>
  <si>
    <t>146</t>
  </si>
  <si>
    <t>-1475782744</t>
  </si>
  <si>
    <t>346+191,84+24,88</t>
  </si>
  <si>
    <t>562,72*1,2655 'Přepočtené koeficientem množství</t>
  </si>
  <si>
    <t>147</t>
  </si>
  <si>
    <t>K13</t>
  </si>
  <si>
    <t>Koutová lišta střešní folie, r.š. 100 mm</t>
  </si>
  <si>
    <t>-1530646967</t>
  </si>
  <si>
    <t>"výpis klempířských výrobků - K13 -vnitřní kout, hrana atiky" 114*2</t>
  </si>
  <si>
    <t>148</t>
  </si>
  <si>
    <t>ILG.1B</t>
  </si>
  <si>
    <t>profil VIPLANYL, L vnitřní var.B, 2m, r.š.=100, a=60,b=40,α=110°</t>
  </si>
  <si>
    <t>447831251</t>
  </si>
  <si>
    <t>114/2</t>
  </si>
  <si>
    <t>149</t>
  </si>
  <si>
    <t>ILG.2A</t>
  </si>
  <si>
    <t>profil VIPLANYL, L vnější var.A, 2m, r.š.=100, a=60,b=40,α=88°</t>
  </si>
  <si>
    <t>224148456</t>
  </si>
  <si>
    <t>150</t>
  </si>
  <si>
    <t>712771401</t>
  </si>
  <si>
    <t>Provedení vegetační vrstvy vegetační střechy ze substrátu, tloušťky do 100 mm, sklon střechy do 5°</t>
  </si>
  <si>
    <t>-663847464</t>
  </si>
  <si>
    <t>https://podminky.urs.cz/item/CS_URS_2023_01/712771401</t>
  </si>
  <si>
    <t>151</t>
  </si>
  <si>
    <t>10321001</t>
  </si>
  <si>
    <t>substrát vegetačních střech extenzivní suchomilných rostlin</t>
  </si>
  <si>
    <t>-723504082</t>
  </si>
  <si>
    <t>560*0,06 'Přepočtené koeficientem množství</t>
  </si>
  <si>
    <t>152</t>
  </si>
  <si>
    <t>712771521</t>
  </si>
  <si>
    <t>Založení vegetace vegetační střechy položením vegetační nebo trávníkové rohože, sklon střechy do 5°</t>
  </si>
  <si>
    <t>-1619325243</t>
  </si>
  <si>
    <t>https://podminky.urs.cz/item/CS_URS_2023_01/712771521</t>
  </si>
  <si>
    <t>153</t>
  </si>
  <si>
    <t>69334504</t>
  </si>
  <si>
    <t>koberec rozchodníkový vegetačních střech</t>
  </si>
  <si>
    <t>11425796</t>
  </si>
  <si>
    <t>560*1,15 'Přepočtené koeficientem množství</t>
  </si>
  <si>
    <t>154</t>
  </si>
  <si>
    <t>712771611</t>
  </si>
  <si>
    <t>Provedení ochranných pásů vegetační střechy osazení ochranné kačírkové lišty přitížením konstrukcí</t>
  </si>
  <si>
    <t>958033854</t>
  </si>
  <si>
    <t>https://podminky.urs.cz/item/CS_URS_2023_01/712771611</t>
  </si>
  <si>
    <t>"výpis klempířských výrobků - K12" 56,8</t>
  </si>
  <si>
    <t>155</t>
  </si>
  <si>
    <t>R34041</t>
  </si>
  <si>
    <t>lišta kačírková výška 160mm, šířka 80mm PVC plech</t>
  </si>
  <si>
    <t>1306463690</t>
  </si>
  <si>
    <t>56,8*1,02 'Přepočtené koeficientem množství</t>
  </si>
  <si>
    <t>156</t>
  </si>
  <si>
    <t>7129.R</t>
  </si>
  <si>
    <t>Montáž bezpečnostního přepadu z PVC</t>
  </si>
  <si>
    <t>1620464065</t>
  </si>
  <si>
    <t>"viz. výpis klempířských a systémových výrobků"</t>
  </si>
  <si>
    <t>"K14"1</t>
  </si>
  <si>
    <t>"K15"1</t>
  </si>
  <si>
    <t>157</t>
  </si>
  <si>
    <t>R427</t>
  </si>
  <si>
    <t>přepad bezpečnostní atikový 150x150 s manžetou pro hydroizolaci z PVC-P</t>
  </si>
  <si>
    <t>1962043278</t>
  </si>
  <si>
    <t>158</t>
  </si>
  <si>
    <t>R4271</t>
  </si>
  <si>
    <t>přepad bezpečnostní atikový 100x300 s manžetou pro hydroizolaci z PVC-P</t>
  </si>
  <si>
    <t>391615788</t>
  </si>
  <si>
    <t>159</t>
  </si>
  <si>
    <t>998712202</t>
  </si>
  <si>
    <t>Přesun hmot pro povlakové krytiny stanovený procentní sazbou (%) z ceny vodorovná dopravní vzdálenost do 50 m v objektech výšky přes 6 do 12 m</t>
  </si>
  <si>
    <t>-341643266</t>
  </si>
  <si>
    <t>https://podminky.urs.cz/item/CS_URS_2023_01/998712202</t>
  </si>
  <si>
    <t>713</t>
  </si>
  <si>
    <t>Izolace tepelné</t>
  </si>
  <si>
    <t>160</t>
  </si>
  <si>
    <t>713121111</t>
  </si>
  <si>
    <t>Montáž tepelné izolace podlah rohožemi, pásy, deskami, dílci, bloky (izolační materiál ve specifikaci) kladenými volně jednovrstvá</t>
  </si>
  <si>
    <t>1843142603</t>
  </si>
  <si>
    <t>https://podminky.urs.cz/item/CS_URS_2023_01/713121111</t>
  </si>
  <si>
    <t>"půdorys 2.NP" 443,28-67,12-11,82+54,714</t>
  </si>
  <si>
    <t>161</t>
  </si>
  <si>
    <t>28376557</t>
  </si>
  <si>
    <t>deska polystyrénová pro snížení kročejového hluku (max. zatížení 6,5 kN/m2) tl 30mm</t>
  </si>
  <si>
    <t>2117382389</t>
  </si>
  <si>
    <t>"půdorys 2.NP - skladby PD4,5,6" 443,28-67,12-11,82</t>
  </si>
  <si>
    <t>364,34*1,15 'Přepočtené koeficientem množství</t>
  </si>
  <si>
    <t>162</t>
  </si>
  <si>
    <t>28375960</t>
  </si>
  <si>
    <t>deska EPS 200 pro konstrukce s velmi vysokým zatížením λ=0,034 tl 140mm</t>
  </si>
  <si>
    <t>-1902758782</t>
  </si>
  <si>
    <t>"údržba 120 - skladba PD1" 20,66</t>
  </si>
  <si>
    <t>20,66*1,15 'Přepočtené koeficientem množství</t>
  </si>
  <si>
    <t>163</t>
  </si>
  <si>
    <t>28375961</t>
  </si>
  <si>
    <t>deska EPS 200 pro konstrukce s velmi vysokým zatížením λ=0,034 tl 160mm</t>
  </si>
  <si>
    <t>-306232875</t>
  </si>
  <si>
    <t>"skladba PD3"</t>
  </si>
  <si>
    <t>162,14*1,15 'Přepočtené koeficientem množství</t>
  </si>
  <si>
    <t>164</t>
  </si>
  <si>
    <t>713121121</t>
  </si>
  <si>
    <t>Montáž tepelné izolace podlah rohožemi, pásy, deskami, dílci, bloky (izolační materiál ve specifikaci) kladenými volně dvouvrstvá</t>
  </si>
  <si>
    <t>83043282</t>
  </si>
  <si>
    <t>https://podminky.urs.cz/item/CS_URS_2023_01/713121121</t>
  </si>
  <si>
    <t>"skladba PD2"</t>
  </si>
  <si>
    <t>255,17*1,1 'Přepočtené koeficientem množství</t>
  </si>
  <si>
    <t>165</t>
  </si>
  <si>
    <t>28376529</t>
  </si>
  <si>
    <t>deska izolační PIR s oboustrannou kompozitní fólií s hliníkovou vložkou pro podlahy tl 50mm</t>
  </si>
  <si>
    <t>1097135033</t>
  </si>
  <si>
    <t>280,687*2</t>
  </si>
  <si>
    <t>561,374*1,15 'Přepočtené koeficientem množství</t>
  </si>
  <si>
    <t>166</t>
  </si>
  <si>
    <t>622221051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</si>
  <si>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200 do 240 mm</t>
  </si>
  <si>
    <t>-489424584</t>
  </si>
  <si>
    <t>https://podminky.urs.cz/item/CS_URS_2023_01/622221051</t>
  </si>
  <si>
    <t>"řezy, skladby - F3" 5,38*(35*2+16*2)+25</t>
  </si>
  <si>
    <t>"odpočty otvorů" -(1,8*6+1,5+2,7+2*3+3,5*6+2,5)*1,5</t>
  </si>
  <si>
    <t>167</t>
  </si>
  <si>
    <t>63148166</t>
  </si>
  <si>
    <t>deska tepelně izolační minerální provětrávaných fasád λ=0,034-0,035 tl 200mm</t>
  </si>
  <si>
    <t>-2058841621</t>
  </si>
  <si>
    <t>507,01*1,15 'Přepočtené koeficientem množství</t>
  </si>
  <si>
    <t>168</t>
  </si>
  <si>
    <t>713141152</t>
  </si>
  <si>
    <t>Montáž tepelné izolace střech plochých rohožemi, pásy, deskami, dílci, bloky (izolační materiál ve specifikaci) kladenými volně dvouvrstvá</t>
  </si>
  <si>
    <t>-1529132553</t>
  </si>
  <si>
    <t>https://podminky.urs.cz/item/CS_URS_2023_01/713141152</t>
  </si>
  <si>
    <t>62,712</t>
  </si>
  <si>
    <t>169</t>
  </si>
  <si>
    <t>28376520</t>
  </si>
  <si>
    <t>deska izolační PIR s oboustrannou kompozitní fólií s hliníkovou vložkou pro ploché střechy tl 160mm</t>
  </si>
  <si>
    <t>1028249594</t>
  </si>
  <si>
    <t>170</t>
  </si>
  <si>
    <t>28376516</t>
  </si>
  <si>
    <t>deska izolační PIR s oboustrannou kompozitní fólií s hliníkovou vložkou pro ploché střechy tl 100mm</t>
  </si>
  <si>
    <t>-1077243484</t>
  </si>
  <si>
    <t>627,12*1,15 'Přepočtené koeficientem množství</t>
  </si>
  <si>
    <t>171</t>
  </si>
  <si>
    <t>28376518</t>
  </si>
  <si>
    <t>deska izolační PIR s oboustrannou kompozitní fólií s hliníkovou vložkou pro ploché střechy tl 120mm</t>
  </si>
  <si>
    <t>384898658</t>
  </si>
  <si>
    <t>67,12*1,15 'Přepočtené koeficientem množství</t>
  </si>
  <si>
    <t>172</t>
  </si>
  <si>
    <t>713141311</t>
  </si>
  <si>
    <t>Montáž tepelné izolace střech plochých spádovými klíny v ploše kladenými volně</t>
  </si>
  <si>
    <t>-798017611</t>
  </si>
  <si>
    <t>https://podminky.urs.cz/item/CS_URS_2023_01/713141311</t>
  </si>
  <si>
    <t>"střecha" 16*35</t>
  </si>
  <si>
    <t>173</t>
  </si>
  <si>
    <t>283761.R</t>
  </si>
  <si>
    <t>klín izolační z čedičové minerální vaty 70kPa spádový 20-140 mm</t>
  </si>
  <si>
    <t>1451926118</t>
  </si>
  <si>
    <t>(560*0,14)/2</t>
  </si>
  <si>
    <t>174</t>
  </si>
  <si>
    <t>998713202</t>
  </si>
  <si>
    <t>Přesun hmot pro izolace tepelné stanovený procentní sazbou (%) z ceny vodorovná dopravní vzdálenost do 50 m v objektech výšky přes 6 do 12 m</t>
  </si>
  <si>
    <t>-2070224546</t>
  </si>
  <si>
    <t>https://podminky.urs.cz/item/CS_URS_2023_01/998713202</t>
  </si>
  <si>
    <t>762</t>
  </si>
  <si>
    <t>Konstrukce tesařské</t>
  </si>
  <si>
    <t>175</t>
  </si>
  <si>
    <t>762332131</t>
  </si>
  <si>
    <t>Montáž vázaných konstrukcí krovů střech pultových, sedlových, valbových, stanových čtvercového nebo obdélníkového půdorysu z řeziva hraněného průřezové plochy do 120 cm2</t>
  </si>
  <si>
    <t>-222068224</t>
  </si>
  <si>
    <t>https://podminky.urs.cz/item/CS_URS_2023_01/762332131</t>
  </si>
  <si>
    <t>"dřevěná konstrukce tvoříc podhled nad vstupem viz. výpis truhlářských výrobků T07" 18,72</t>
  </si>
  <si>
    <t>176</t>
  </si>
  <si>
    <t>60512126</t>
  </si>
  <si>
    <t>hranol stavební řezivo průřezu do 120cm2 dl 6-8m</t>
  </si>
  <si>
    <t>803287924</t>
  </si>
  <si>
    <t>0,12*0,08*18,72</t>
  </si>
  <si>
    <t>177</t>
  </si>
  <si>
    <t>762342316</t>
  </si>
  <si>
    <t>Montáž laťování střech složitých sklonu do 60° při osové vzdálenosti latí přes 360 do 600 mm</t>
  </si>
  <si>
    <t>-613655602</t>
  </si>
  <si>
    <t>https://podminky.urs.cz/item/CS_URS_2023_01/762342316</t>
  </si>
  <si>
    <t>"dřevěná konstrukce tvoříc podhled nad vstupem viz. výpis truhlářských výrobků T07" 17*(0,04*1,02)</t>
  </si>
  <si>
    <t>178</t>
  </si>
  <si>
    <t>60514101</t>
  </si>
  <si>
    <t>řezivo jehličnaté lať 10-25cm2</t>
  </si>
  <si>
    <t>-209608959</t>
  </si>
  <si>
    <t>0,06*0,04*17,34</t>
  </si>
  <si>
    <t>179</t>
  </si>
  <si>
    <t>762421014</t>
  </si>
  <si>
    <t>Obložení stropů nebo střešních podhledů z dřevoštěpkových desek OSB šroubovaných na sraz, tloušťky desky 18 mm</t>
  </si>
  <si>
    <t>-1171384947</t>
  </si>
  <si>
    <t>https://podminky.urs.cz/item/CS_URS_2023_01/762421014</t>
  </si>
  <si>
    <t>"dřevěná konstrukce tvoříc podhled nad vstupem viz. výpis truhlářských výrobků T07" 9,55</t>
  </si>
  <si>
    <t>"atika" 0,68*88</t>
  </si>
  <si>
    <t>763</t>
  </si>
  <si>
    <t>Konstrukce suché výstavby</t>
  </si>
  <si>
    <t>180</t>
  </si>
  <si>
    <t>763131411</t>
  </si>
  <si>
    <t>Podhled ze sádrokartonových desek dvouvrstvá zavěšená spodní konstrukce z ocelových profilů CD, UD jednoduše opláštěná deskou standardní A, tl. 12,5 mm, bez izolace</t>
  </si>
  <si>
    <t>-2049872838</t>
  </si>
  <si>
    <t>https://podminky.urs.cz/item/CS_URS_2023_01/763131411</t>
  </si>
  <si>
    <t>"výkres podhledů 1.NP" 151,23</t>
  </si>
  <si>
    <t>"výkres podhledů 2.NP" 158,6</t>
  </si>
  <si>
    <t>"odpočet" -57,01</t>
  </si>
  <si>
    <t>181</t>
  </si>
  <si>
    <t>763131451</t>
  </si>
  <si>
    <t>Podhled ze sádrokartonových desek dvouvrstvá zavěšená spodní konstrukce z ocelových profilů CD, UD jednoduše opláštěná deskou impregnovanou H2, tl. 12,5 mm, bez izolace</t>
  </si>
  <si>
    <t>1405658417</t>
  </si>
  <si>
    <t>https://podminky.urs.cz/item/CS_URS_2023_01/763131451</t>
  </si>
  <si>
    <t>"105,108,113,116,117,208,211,212" 8,34+13,05+2,21+3,94+11,05+4,96+7,17+6,29</t>
  </si>
  <si>
    <t>182</t>
  </si>
  <si>
    <t>763131766</t>
  </si>
  <si>
    <t>Podhled ze sádrokartonových desek Příplatek k cenám za výšku zavěšení přes 1,0 do 1,5 m</t>
  </si>
  <si>
    <t>321372471</t>
  </si>
  <si>
    <t>https://podminky.urs.cz/item/CS_URS_2023_01/763131766</t>
  </si>
  <si>
    <t>151,23*1,1 'Přepočtené koeficientem množství</t>
  </si>
  <si>
    <t>183</t>
  </si>
  <si>
    <t>763431002</t>
  </si>
  <si>
    <t>Montáž podhledu minerálního včetně zavěšeného roštu viditelného s panely vyjímatelnými, velikosti panelů přes 0,36 m2 do 0,72 m2</t>
  </si>
  <si>
    <t>-884226311</t>
  </si>
  <si>
    <t>https://podminky.urs.cz/item/CS_URS_2023_01/763431002</t>
  </si>
  <si>
    <t>"výkres podhledů 1.NP" 45,07</t>
  </si>
  <si>
    <t>"výkres podhledů 2.NP" 216,76</t>
  </si>
  <si>
    <t>261,83*1,1 'Přepočtené koeficientem množství</t>
  </si>
  <si>
    <t>184</t>
  </si>
  <si>
    <t>361001R</t>
  </si>
  <si>
    <t>Kazeta podhledová 600×600 mm</t>
  </si>
  <si>
    <t>-1919213699</t>
  </si>
  <si>
    <t>"viz. legenda podhledů - výkres podhledů" 288,013</t>
  </si>
  <si>
    <t>288,013*1,15 'Přepočtené koeficientem množství</t>
  </si>
  <si>
    <t>185</t>
  </si>
  <si>
    <t>763431041</t>
  </si>
  <si>
    <t>Montáž podhledu minerálního včetně zavěšeného roštu Příplatek k cenám: za výšku zavěšení přes 0,5 do 1,0 m</t>
  </si>
  <si>
    <t>-1587932403</t>
  </si>
  <si>
    <t>https://podminky.urs.cz/item/CS_URS_2023_01/763431041</t>
  </si>
  <si>
    <t>186</t>
  </si>
  <si>
    <t>763431201</t>
  </si>
  <si>
    <t>Montáž podhledu minerálního napojení na stěnu lištou obvodovou</t>
  </si>
  <si>
    <t>1532212074</t>
  </si>
  <si>
    <t>https://podminky.urs.cz/item/CS_URS_2023_01/763431201</t>
  </si>
  <si>
    <t>"výkres podhledů - 1.NP" (0,2+3*0,6+0,2)*4+(0,25+3*0,6+0,25)*2+(0,34+11*0,6+0,34)*2+(0,2+7*0,6+0,185)*2+(0,45+3*0,6+0,45)*2</t>
  </si>
  <si>
    <t>"2.NP" 33,2*2+(0,112+10*0,6+0,558+4*0,6+0,3)*2+(0,242+11*0,6+0,242)*4+(0,23+15*0,6+0,23+0,593+4*0,6+0,593+0,337+16*0,6+0,337)*2+(0,35+7*0,6)*2</t>
  </si>
  <si>
    <t>(0,593+4*0,6+0,593)*2</t>
  </si>
  <si>
    <t>218,918*1,1 'Přepočtené koeficientem množství</t>
  </si>
  <si>
    <t>187</t>
  </si>
  <si>
    <t>998763402</t>
  </si>
  <si>
    <t>Přesun hmot pro konstrukce montované z desek stanovený procentní sazbou (%) z ceny vodorovná dopravní vzdálenost do 50 m v objektech výšky přes 6 do 12 m</t>
  </si>
  <si>
    <t>420551383</t>
  </si>
  <si>
    <t>https://podminky.urs.cz/item/CS_URS_2023_01/998763402</t>
  </si>
  <si>
    <t>764</t>
  </si>
  <si>
    <t>Konstrukce klempířské</t>
  </si>
  <si>
    <t>188</t>
  </si>
  <si>
    <t>764011401</t>
  </si>
  <si>
    <t>Podkladní plech z pozinkovaného plechu tloušťky 0,55 mm rš 150 mm</t>
  </si>
  <si>
    <t>-2072421680</t>
  </si>
  <si>
    <t>https://podminky.urs.cz/item/CS_URS_2023_01/764011401</t>
  </si>
  <si>
    <t>"podklad atiky" 88*2</t>
  </si>
  <si>
    <t>189</t>
  </si>
  <si>
    <t>764214609</t>
  </si>
  <si>
    <t>Oplechování horních ploch zdí a nadezdívek (atik) z pozinkovaného plechu s povrchovou úpravou mechanicky kotvené rš 800 mm</t>
  </si>
  <si>
    <t>519703295</t>
  </si>
  <si>
    <t>https://podminky.urs.cz/item/CS_URS_2023_01/764214609</t>
  </si>
  <si>
    <t>"viz. výpis klempířských výrobků"</t>
  </si>
  <si>
    <t>"K10" 34,5*2+15,5*2</t>
  </si>
  <si>
    <t>100*1,1 'Přepočtené koeficientem množství</t>
  </si>
  <si>
    <t>190</t>
  </si>
  <si>
    <t>764214611</t>
  </si>
  <si>
    <t>Oplechování horních ploch zdí a nadezdívek (atik) z pozinkovaného plechu s povrchovou úpravou mechanicky kotvené přes rš 800 mm</t>
  </si>
  <si>
    <t>-888226558</t>
  </si>
  <si>
    <t>https://podminky.urs.cz/item/CS_URS_2023_01/764214611</t>
  </si>
  <si>
    <t>"K11" 0,89*16,5</t>
  </si>
  <si>
    <t>14,685*1,1 'Přepočtené koeficientem množství</t>
  </si>
  <si>
    <t>191</t>
  </si>
  <si>
    <t>764215646</t>
  </si>
  <si>
    <t>Oplechování horních ploch zdí a nadezdívek (atik) z pozinkovaného plechu s povrchovou úpravou Příplatek k cenám za zvýšenou pracnost při provedení rohu nebo koutu přes rš 400 mm</t>
  </si>
  <si>
    <t>1177627546</t>
  </si>
  <si>
    <t>https://podminky.urs.cz/item/CS_URS_2023_01/764215646</t>
  </si>
  <si>
    <t>192</t>
  </si>
  <si>
    <t>764216643</t>
  </si>
  <si>
    <t>Oplechování parapetů z pozinkovaného plechu s povrchovou úpravou rovných celoplošně lepené, bez rohů rš 250 mm</t>
  </si>
  <si>
    <t>-1289753693</t>
  </si>
  <si>
    <t>https://podminky.urs.cz/item/CS_URS_2023_01/764216643</t>
  </si>
  <si>
    <t>"K01" 0,7*5</t>
  </si>
  <si>
    <t>"K02" 2,7*1</t>
  </si>
  <si>
    <t>"K03" 1,5*9</t>
  </si>
  <si>
    <t>"K04" 3*1</t>
  </si>
  <si>
    <t>22,7*1,1 'Přepočtené koeficientem množství</t>
  </si>
  <si>
    <t>193</t>
  </si>
  <si>
    <t>764216644</t>
  </si>
  <si>
    <t>Oplechování parapetů z pozinkovaného plechu s povrchovou úpravou rovných celoplošně lepené, bez rohů rš 330 mm</t>
  </si>
  <si>
    <t>-281855278</t>
  </si>
  <si>
    <t>https://podminky.urs.cz/item/CS_URS_2023_01/764216644</t>
  </si>
  <si>
    <t>"K05" 2*3</t>
  </si>
  <si>
    <t>"K06" 1,8*6</t>
  </si>
  <si>
    <t>"K07" 3,5*6</t>
  </si>
  <si>
    <t>"K08" 2,5*1</t>
  </si>
  <si>
    <t>"K09" 1,6*1</t>
  </si>
  <si>
    <t>41,9*1,1 'Přepočtené koeficientem množství</t>
  </si>
  <si>
    <t>194</t>
  </si>
  <si>
    <t>998764202</t>
  </si>
  <si>
    <t>Přesun hmot pro konstrukce klempířské stanovený procentní sazbou (%) z ceny vodorovná dopravní vzdálenost do 50 m v objektech výšky přes 6 do 12 m</t>
  </si>
  <si>
    <t>-1313633460</t>
  </si>
  <si>
    <t>https://podminky.urs.cz/item/CS_URS_2023_01/998764202</t>
  </si>
  <si>
    <t>766</t>
  </si>
  <si>
    <t>Konstrukce truhlářské</t>
  </si>
  <si>
    <t>195</t>
  </si>
  <si>
    <t>766622131</t>
  </si>
  <si>
    <t>Montáž oken plastových včetně montáže rámu plochy přes 1 m2 otevíravých do zdiva, výšky do 1,5 m</t>
  </si>
  <si>
    <t>308326853</t>
  </si>
  <si>
    <t>https://podminky.urs.cz/item/CS_URS_2023_01/766622131</t>
  </si>
  <si>
    <t>"viz. výpis okenních výplní"</t>
  </si>
  <si>
    <t>"okna O16 - O18" (1,5*2)*3</t>
  </si>
  <si>
    <t>"okno O19" 1,5*1,5</t>
  </si>
  <si>
    <t>"okna O20 - O25" (1,8*1,5)*6</t>
  </si>
  <si>
    <t>"okna O26 - O29, O31, O32" (3,5*1,5)*6</t>
  </si>
  <si>
    <t>"okno O30" 2,5*1,5</t>
  </si>
  <si>
    <t>196</t>
  </si>
  <si>
    <t>O16-O18</t>
  </si>
  <si>
    <t>okno plastové otevíravé/sklopné trojsklo přes plochu 1m2 do v 1,5m</t>
  </si>
  <si>
    <t>792306471</t>
  </si>
  <si>
    <t>"okna O16 - O18" 3</t>
  </si>
  <si>
    <t>197</t>
  </si>
  <si>
    <t>O19</t>
  </si>
  <si>
    <t>okno plastové otevíravé/sklopné trojsklo přes plochu 1m2 v 1,5-2,5m</t>
  </si>
  <si>
    <t>-700420690</t>
  </si>
  <si>
    <t>"okno O19" 1</t>
  </si>
  <si>
    <t>198</t>
  </si>
  <si>
    <t>O20-O25</t>
  </si>
  <si>
    <t>1491850663</t>
  </si>
  <si>
    <t>"okna O20 - O25" 6</t>
  </si>
  <si>
    <t>199</t>
  </si>
  <si>
    <t>O26-O29,O31,O32</t>
  </si>
  <si>
    <t>1660645248</t>
  </si>
  <si>
    <t>"okna O26 - O29, O31, O32" 6</t>
  </si>
  <si>
    <t>200</t>
  </si>
  <si>
    <t>O30</t>
  </si>
  <si>
    <t>1028419566</t>
  </si>
  <si>
    <t>"okno O30" 1</t>
  </si>
  <si>
    <t>201</t>
  </si>
  <si>
    <t>766622132</t>
  </si>
  <si>
    <t>Montáž oken plastových včetně montáže rámu plochy přes 1 m2 otevíravých do zdiva, výšky přes 1,5 do 2,5 m</t>
  </si>
  <si>
    <t>1191578347</t>
  </si>
  <si>
    <t>https://podminky.urs.cz/item/CS_URS_2023_01/766622132</t>
  </si>
  <si>
    <t>"okno O06" 4,51*2,7</t>
  </si>
  <si>
    <t>"okno O07" 1,5*1,4</t>
  </si>
  <si>
    <t>"okno O15" 0,65*3</t>
  </si>
  <si>
    <t>202</t>
  </si>
  <si>
    <t>O06</t>
  </si>
  <si>
    <t>okno plastové otevíravé/sklopné trojsklo, sestava 3 oken</t>
  </si>
  <si>
    <t>-464237331</t>
  </si>
  <si>
    <t>"okno O06" 1</t>
  </si>
  <si>
    <t>203</t>
  </si>
  <si>
    <t>O07</t>
  </si>
  <si>
    <t>okno plastové otevíravé/sklopné trojsklo</t>
  </si>
  <si>
    <t>513255699</t>
  </si>
  <si>
    <t>"okno O07" 1</t>
  </si>
  <si>
    <t>204</t>
  </si>
  <si>
    <t>O15</t>
  </si>
  <si>
    <t>-1893679246</t>
  </si>
  <si>
    <t>"okno O15" 1</t>
  </si>
  <si>
    <t>205</t>
  </si>
  <si>
    <t>766622216</t>
  </si>
  <si>
    <t>Montáž oken plastových plochy do 1 m2 včetně montáže rámu otevíravých do zdiva</t>
  </si>
  <si>
    <t>-1530898637</t>
  </si>
  <si>
    <t>https://podminky.urs.cz/item/CS_URS_2023_01/766622216</t>
  </si>
  <si>
    <t>"okna O01-O05" 5</t>
  </si>
  <si>
    <t>"okna O08 - O14" 7</t>
  </si>
  <si>
    <t>206</t>
  </si>
  <si>
    <t>O01-O05</t>
  </si>
  <si>
    <t>okno plastové otevíravé/sklopné trojsklo do plochy 1m2</t>
  </si>
  <si>
    <t>1601697803</t>
  </si>
  <si>
    <t>207</t>
  </si>
  <si>
    <t>O08-O14</t>
  </si>
  <si>
    <t>-1353803688</t>
  </si>
  <si>
    <t>208</t>
  </si>
  <si>
    <t>766660001</t>
  </si>
  <si>
    <t>Montáž dveřních křídel dřevěných nebo plastových otevíravých do ocelové zárubně povrchově upravených jednokřídlových, šířky do 800 mm</t>
  </si>
  <si>
    <t>851875048</t>
  </si>
  <si>
    <t>https://podminky.urs.cz/item/CS_URS_2023_01/766660001</t>
  </si>
  <si>
    <t>"výpis dveří" 21</t>
  </si>
  <si>
    <t>209</t>
  </si>
  <si>
    <t>61161001.R</t>
  </si>
  <si>
    <t>dveře jednokřídlé voštinové povrch lakovaný plné 700x1970-2100mm</t>
  </si>
  <si>
    <t>182300637</t>
  </si>
  <si>
    <t>"D5,D7,D10,D11,D12,D45,D46,D47,D48,D49,D50 - včetně příslušenství viz výpis dveří" 11</t>
  </si>
  <si>
    <t>210</t>
  </si>
  <si>
    <t>61161002.R</t>
  </si>
  <si>
    <t>dveře jednokřídlé voštinové povrch lakovaný plné 800x1970-2100mm</t>
  </si>
  <si>
    <t>-80995613</t>
  </si>
  <si>
    <t>"D61,D55,D56,D52,D53,D54,D51,D36,D22,D20 - včetně příslušenství viz výpis dveří" 10</t>
  </si>
  <si>
    <t>211</t>
  </si>
  <si>
    <t>766660021</t>
  </si>
  <si>
    <t>Montáž dveřních křídel dřevěných nebo plastových otevíravých do ocelové zárubně protipožárních jednokřídlových, šířky do 800 mm</t>
  </si>
  <si>
    <t>-230610462</t>
  </si>
  <si>
    <t>https://podminky.urs.cz/item/CS_URS_2023_01/766660021</t>
  </si>
  <si>
    <t>"výpis dveří" 17</t>
  </si>
  <si>
    <t>212</t>
  </si>
  <si>
    <t>61161003.R</t>
  </si>
  <si>
    <t>dveře jednokřídlé dřevotřískové protipožární EI (EW) 30 D3 povrch lakovaný plné 700x1970-2100mm</t>
  </si>
  <si>
    <t>1653663961</t>
  </si>
  <si>
    <t>"D8,D18,D44 - včetně příslušenství viz výpis dveří" 3</t>
  </si>
  <si>
    <t>213</t>
  </si>
  <si>
    <t>61165004.R</t>
  </si>
  <si>
    <t>dveře jednokřídlé dřevotřískové protipožární EI (EW) 30 D3 povrch lakovaný plné 800x1970-2100mm</t>
  </si>
  <si>
    <t>-1503586328</t>
  </si>
  <si>
    <t>"D4,D9,D16,D17,D19,D21,D23,D24,D25,D27,D37,D38,D39,D42 - včetně příslušenství viz výpis dveří" 14</t>
  </si>
  <si>
    <t>214</t>
  </si>
  <si>
    <t>766660022</t>
  </si>
  <si>
    <t>Montáž dveřních křídel dřevěných nebo plastových otevíravých do ocelové zárubně protipožárních jednokřídlových, šířky přes 800 mm</t>
  </si>
  <si>
    <t>615422414</t>
  </si>
  <si>
    <t>https://podminky.urs.cz/item/CS_URS_2023_01/766660022</t>
  </si>
  <si>
    <t>"výpis dveří" 2</t>
  </si>
  <si>
    <t>215</t>
  </si>
  <si>
    <t>61165005.R</t>
  </si>
  <si>
    <t>dveře jednokřídlé dřevotřískové protipožární EI (EW) 30 D3 povrch lakovaný plné 900x1970-2100mm</t>
  </si>
  <si>
    <t>-1859177207</t>
  </si>
  <si>
    <t>"D2,D26 - včetně příslušenství viz výpis dveří" 2</t>
  </si>
  <si>
    <t>216</t>
  </si>
  <si>
    <t>766660311</t>
  </si>
  <si>
    <t>Montáž dveřních křídel dřevěných nebo plastových posuvných dveří do pouzdra s jednou kapsou jednokřídlových, průchozí šířky do 800 mm</t>
  </si>
  <si>
    <t>1966659885</t>
  </si>
  <si>
    <t>https://podminky.urs.cz/item/CS_URS_2023_01/766660311</t>
  </si>
  <si>
    <t>217</t>
  </si>
  <si>
    <t>61165006.R</t>
  </si>
  <si>
    <t>dveře vnitřní posuvné do pouzdra 800x1970-2100mm, voštinové, povrch lakovaný</t>
  </si>
  <si>
    <t>-1140878202</t>
  </si>
  <si>
    <t>"D60,D59,D41 - včetně příslušenství viz výpis dveří" 3</t>
  </si>
  <si>
    <t>218</t>
  </si>
  <si>
    <t>766660717</t>
  </si>
  <si>
    <t>Montáž dveřních doplňků samozavírače na zárubeň ocelovou</t>
  </si>
  <si>
    <t>103736464</t>
  </si>
  <si>
    <t>https://podminky.urs.cz/item/CS_URS_2023_01/766660717</t>
  </si>
  <si>
    <t>"protipožární dveře" 19</t>
  </si>
  <si>
    <t>219</t>
  </si>
  <si>
    <t>54917250</t>
  </si>
  <si>
    <t>samozavírač dveří hydraulický</t>
  </si>
  <si>
    <t>-1448940195</t>
  </si>
  <si>
    <t>220</t>
  </si>
  <si>
    <t>766694126</t>
  </si>
  <si>
    <t>Montáž ostatních truhlářských konstrukcí parapetních desek dřevěných nebo plastových šířky přes 300 mm</t>
  </si>
  <si>
    <t>386500815</t>
  </si>
  <si>
    <t>https://podminky.urs.cz/item/CS_URS_2023_01/766694126</t>
  </si>
  <si>
    <t xml:space="preserve">"viz. výpis truhlářských výrobků" </t>
  </si>
  <si>
    <t>"T01" 3*0,7</t>
  </si>
  <si>
    <t>"T02" 7*1,5</t>
  </si>
  <si>
    <t>"T03" 3*2</t>
  </si>
  <si>
    <t>"T04" 6*1,8</t>
  </si>
  <si>
    <t>"T05"6*3,5</t>
  </si>
  <si>
    <t>"T06" 1*2,5</t>
  </si>
  <si>
    <t>52,9*1,1 'Přepočtené koeficientem množství</t>
  </si>
  <si>
    <t>221</t>
  </si>
  <si>
    <t>607R</t>
  </si>
  <si>
    <t>Vnitřní parapetní DTD, povrchová úprava - otěruvzdorný vysokotlaký laminát HPL</t>
  </si>
  <si>
    <t>1792103238</t>
  </si>
  <si>
    <t>222</t>
  </si>
  <si>
    <t>G.09,10,11</t>
  </si>
  <si>
    <t>Kuchyňská linka</t>
  </si>
  <si>
    <t>24014747</t>
  </si>
  <si>
    <t>"viz. výpis gastro - bez spotřebičů"</t>
  </si>
  <si>
    <t>"G09 - kuchňská pracovní deska pohled P2"</t>
  </si>
  <si>
    <t>"G09 - dolní skříňky"</t>
  </si>
  <si>
    <t>"G10 - kuchňská pracovní deska pohled P1"</t>
  </si>
  <si>
    <t>"G10 - dolní skříňky"</t>
  </si>
  <si>
    <t>"G11 - horní skříňky"</t>
  </si>
  <si>
    <t>223</t>
  </si>
  <si>
    <t>998766202</t>
  </si>
  <si>
    <t>Přesun hmot pro konstrukce truhlářské stanovený procentní sazbou (%) z ceny vodorovná dopravní vzdálenost do 50 m v objektech výšky přes 6 do 12 m</t>
  </si>
  <si>
    <t>1048017875</t>
  </si>
  <si>
    <t>https://podminky.urs.cz/item/CS_URS_2023_01/998766202</t>
  </si>
  <si>
    <t>767</t>
  </si>
  <si>
    <t>Konstrukce zámečnické</t>
  </si>
  <si>
    <t>224</t>
  </si>
  <si>
    <t>1.R</t>
  </si>
  <si>
    <t>Kompletní dodávka a montáž záchytného systému</t>
  </si>
  <si>
    <t>-687635623</t>
  </si>
  <si>
    <t>225</t>
  </si>
  <si>
    <t>767640111</t>
  </si>
  <si>
    <t>Montáž dveří ocelových nebo hliníkových vchodových jednokřídlových bez nadsvětlíku</t>
  </si>
  <si>
    <t>306019032</t>
  </si>
  <si>
    <t>https://podminky.urs.cz/item/CS_URS_2023_01/767640111</t>
  </si>
  <si>
    <t>"D34" 1</t>
  </si>
  <si>
    <t>226</t>
  </si>
  <si>
    <t>D34</t>
  </si>
  <si>
    <t>dveře jednokřídlé Al plné</t>
  </si>
  <si>
    <t>1027630085</t>
  </si>
  <si>
    <t>0,8*2,1</t>
  </si>
  <si>
    <t>227</t>
  </si>
  <si>
    <t>767640221</t>
  </si>
  <si>
    <t>Montáž dveří ocelových nebo hliníkových vchodových dvoukřídlové bez nadsvětlíku</t>
  </si>
  <si>
    <t>-913971208</t>
  </si>
  <si>
    <t>https://podminky.urs.cz/item/CS_URS_2023_01/767640221</t>
  </si>
  <si>
    <t>"D15,28,35,40,43,57,58" 7</t>
  </si>
  <si>
    <t>228</t>
  </si>
  <si>
    <t>D15</t>
  </si>
  <si>
    <t>dveře dvoukřídlé Al prosklené, symetrické, protipožární</t>
  </si>
  <si>
    <t>1466537373</t>
  </si>
  <si>
    <t>1,6*2,1</t>
  </si>
  <si>
    <t>229</t>
  </si>
  <si>
    <t>D35</t>
  </si>
  <si>
    <t>dveře dvoukřídlé Al plné, symetriké</t>
  </si>
  <si>
    <t>1643606567</t>
  </si>
  <si>
    <t>230</t>
  </si>
  <si>
    <t>D28,57,58</t>
  </si>
  <si>
    <t>dveře dvoukřídlé Al prosklené, symetrické</t>
  </si>
  <si>
    <t>813377338</t>
  </si>
  <si>
    <t>(1,6*2,1)*4</t>
  </si>
  <si>
    <t>231</t>
  </si>
  <si>
    <t>D40</t>
  </si>
  <si>
    <t>1561585674</t>
  </si>
  <si>
    <t>1,7*2,1</t>
  </si>
  <si>
    <t>232</t>
  </si>
  <si>
    <t>D43</t>
  </si>
  <si>
    <t>dveře dvoukřídlé Al prosklené, asymetrické</t>
  </si>
  <si>
    <t>1105271861</t>
  </si>
  <si>
    <t>1,585*2,1</t>
  </si>
  <si>
    <t>233</t>
  </si>
  <si>
    <t>767640223</t>
  </si>
  <si>
    <t>Montáž dveří ocelových nebo hliníkových vchodových dvoukřídlové s pevným bočním dílem</t>
  </si>
  <si>
    <t>2078306882</t>
  </si>
  <si>
    <t>https://podminky.urs.cz/item/CS_URS_2023_01/767640223</t>
  </si>
  <si>
    <t>"D1,3,14" 3</t>
  </si>
  <si>
    <t>234</t>
  </si>
  <si>
    <t>D1</t>
  </si>
  <si>
    <t>dveře dvoukřídlé Al prosklené, s pevným druhým křídlem, asymetrické</t>
  </si>
  <si>
    <t>-1742890762</t>
  </si>
  <si>
    <t>1,4*2,1</t>
  </si>
  <si>
    <t>235</t>
  </si>
  <si>
    <t>D3,14</t>
  </si>
  <si>
    <t>dveře dvoukřídlé Al prosklené s druhým pevným křídlem, asymetrické s bočními světlíky</t>
  </si>
  <si>
    <t>1687414247</t>
  </si>
  <si>
    <t>(2,2*2,1)*2</t>
  </si>
  <si>
    <t>236</t>
  </si>
  <si>
    <t>Z06</t>
  </si>
  <si>
    <t>D+M nápisu - písmena z dibondu v. 300 mm, červená barva</t>
  </si>
  <si>
    <t>-913450295</t>
  </si>
  <si>
    <t>"výpis zámečnických výrobků - Z06"</t>
  </si>
  <si>
    <t>"nápis: Zdravotní záchranná služba Královéhradeckého kraje"</t>
  </si>
  <si>
    <t>"kotvené hlinikovým jeklem, osazeno bez rámečku s dilatací 20 mm"</t>
  </si>
  <si>
    <t>237</t>
  </si>
  <si>
    <t>Z02</t>
  </si>
  <si>
    <t>D+M hliníkového slunolamu horizontálních s lamelou</t>
  </si>
  <si>
    <t>1880470783</t>
  </si>
  <si>
    <t>"výpis zámečnických výrobků - Z02"</t>
  </si>
  <si>
    <t>"přichycení lamel pomocí nerezových šroubů"</t>
  </si>
  <si>
    <t>238</t>
  </si>
  <si>
    <t>767162.R</t>
  </si>
  <si>
    <t>Montá zábradlí balkónového nebo lodžiového rovného s výplní včetně dodávky kotevních prvků</t>
  </si>
  <si>
    <t>1509313076</t>
  </si>
  <si>
    <t>"viz. výpis zámečnických výrobků"</t>
  </si>
  <si>
    <t>"Z04" 9,7+7,3</t>
  </si>
  <si>
    <t>239</t>
  </si>
  <si>
    <t>R42286</t>
  </si>
  <si>
    <t>zábradlí celoskleněné kotvené U-profily</t>
  </si>
  <si>
    <t>925553817</t>
  </si>
  <si>
    <t>"viz. výpis zámečnických výrobků - Z04"</t>
  </si>
  <si>
    <t>"profil pro osazení skleněného zábradlí - exolovaný hliník s povrchovou úpravou nerez, v. 123,5mm, š. 70mm"</t>
  </si>
  <si>
    <t>"skla - rozměr cca v. 1175mm, š. 1100mm, tvrzené sklo dle normy EN 74 3305"</t>
  </si>
  <si>
    <t>"kotvené do hlinikového U-profilu, žárový pozink"</t>
  </si>
  <si>
    <t>240</t>
  </si>
  <si>
    <t>767163101</t>
  </si>
  <si>
    <t>Montáž kompletního kovového zábradlí přímého z dílců v rovině (na rovné ploše) kotveného do zdiva nebo lehčeného betonu</t>
  </si>
  <si>
    <t>1052018889</t>
  </si>
  <si>
    <t>https://podminky.urs.cz/item/CS_URS_2023_01/767163101</t>
  </si>
  <si>
    <t>"viz. výpis zámečnických výrobků - Z05" 2,7</t>
  </si>
  <si>
    <t>241</t>
  </si>
  <si>
    <t>R42281</t>
  </si>
  <si>
    <t>madlo zábradlí z nerezového profilu, sloupky z nerezového profilu + spojovací prvky</t>
  </si>
  <si>
    <t>943945628</t>
  </si>
  <si>
    <t>"viz. výpis zámečnických výrobků - Z05"</t>
  </si>
  <si>
    <t>"01 - madlo zábradlí - nerezový profil průměr 50mm, s otvory pro montáž k nosným sloupkům"</t>
  </si>
  <si>
    <t>"02 - sloupky - nerezový profil průměr 25 a 50 mm"</t>
  </si>
  <si>
    <t>"03 - spojovací prvky - nerezové šrouby s kloboukovou maticí"</t>
  </si>
  <si>
    <t>2,7</t>
  </si>
  <si>
    <t>242</t>
  </si>
  <si>
    <t>767163221</t>
  </si>
  <si>
    <t>Montáž kompletního kovového zábradlí přímého z dílců na schodišti kotveného do betonu</t>
  </si>
  <si>
    <t>1839849196</t>
  </si>
  <si>
    <t>https://podminky.urs.cz/item/CS_URS_2023_01/767163221</t>
  </si>
  <si>
    <t>"viz. výpis zámečnických výrobků Z03"</t>
  </si>
  <si>
    <t>"povrchová úprava - svary hladce zabroušeny, povrch upraven nátěrem, antikorozní nátěrový systém"</t>
  </si>
  <si>
    <t>4,2+4,18+0,12+4,2+4,18+1,45</t>
  </si>
  <si>
    <t>243</t>
  </si>
  <si>
    <t>R42282</t>
  </si>
  <si>
    <t>madlo zábradlí z nerezového profilu, sloupky z nerezového profilu a spojovací prvky</t>
  </si>
  <si>
    <t>-2014902631</t>
  </si>
  <si>
    <t>"viz. výpis zámečnických výrobků - Z03"</t>
  </si>
  <si>
    <t>"01 - madlo zábradlí z nerezového profilu 50x50mm s otvory pro montáž k nosným sloupkům"</t>
  </si>
  <si>
    <t>"02 - sloupky z nerezového profilu 25x25mm, délky 75mm"</t>
  </si>
  <si>
    <t>"03 - spojovací prvky - nerezové šrouby s kloboučkovou maticí"</t>
  </si>
  <si>
    <t>18,33</t>
  </si>
  <si>
    <t>244</t>
  </si>
  <si>
    <t>767531111</t>
  </si>
  <si>
    <t>Montáž vstupních čistících zón z rohoží kovových nebo plastových</t>
  </si>
  <si>
    <t>419298495</t>
  </si>
  <si>
    <t>https://podminky.urs.cz/item/CS_URS_2023_01/767531111</t>
  </si>
  <si>
    <t>"viz. zámečnické výrobky - Z12" 1,5*0,7</t>
  </si>
  <si>
    <t>245</t>
  </si>
  <si>
    <t>Z12</t>
  </si>
  <si>
    <t>hrubá venkovní čistící zóna, celogumová, výška 23mm</t>
  </si>
  <si>
    <t>950859237</t>
  </si>
  <si>
    <t>246</t>
  </si>
  <si>
    <t>767531121.R</t>
  </si>
  <si>
    <t>Osazení zapuštěného rámu z L profilů k čistícím rohožím + položení rohože</t>
  </si>
  <si>
    <t>-34719423</t>
  </si>
  <si>
    <t>"viz. půdorys 1.NP a zámečnické výrobky - Z11" 1,5*2+0,7*2</t>
  </si>
  <si>
    <t>247</t>
  </si>
  <si>
    <t>69752122</t>
  </si>
  <si>
    <t>koberec čistící zóna, střiž.smyčka s pruhy hrub.vlákna,vlákno PA 670g/m2,zátěž 33,Bfl-S1</t>
  </si>
  <si>
    <t>1358239653</t>
  </si>
  <si>
    <t>"Z11" 1,5*0,7</t>
  </si>
  <si>
    <t>248</t>
  </si>
  <si>
    <t>69752160</t>
  </si>
  <si>
    <t>rám pro zapuštění profil L-30/30 25/25 20/30 15/30-Al</t>
  </si>
  <si>
    <t>-1860498402</t>
  </si>
  <si>
    <t>4,4*1,1 'Přepočtené koeficientem množství</t>
  </si>
  <si>
    <t>249</t>
  </si>
  <si>
    <t>767651113</t>
  </si>
  <si>
    <t>Montáž vrat garážových nebo průmyslových sekčních zajížděcích pod strop, plochy přes 9 do 13 m2</t>
  </si>
  <si>
    <t>-1040619065</t>
  </si>
  <si>
    <t>https://podminky.urs.cz/item/CS_URS_2023_01/767651113</t>
  </si>
  <si>
    <t>"viz. výpis dveří - D29-D33" 5</t>
  </si>
  <si>
    <t>250</t>
  </si>
  <si>
    <t>R458</t>
  </si>
  <si>
    <t>Vrata garážová sekční, částečně prosklená</t>
  </si>
  <si>
    <t>-1683594839</t>
  </si>
  <si>
    <t>251</t>
  </si>
  <si>
    <t>767995115</t>
  </si>
  <si>
    <t>Montáž ostatních atypických zámečnických konstrukcí hmotnosti přes 50 do 100 kg</t>
  </si>
  <si>
    <t>kg</t>
  </si>
  <si>
    <t>-1147985430</t>
  </si>
  <si>
    <t>https://podminky.urs.cz/item/CS_URS_2023_01/767995115</t>
  </si>
  <si>
    <t>"výpis zámečnických prvků - Z09" 90,58*5</t>
  </si>
  <si>
    <t>"Z10" "1"(2,97*2)*2+"2"(2,97*0,6)*2+"3,4"1,99*2+"5"12*2+"6"63,75*2</t>
  </si>
  <si>
    <t>252</t>
  </si>
  <si>
    <t>63126108</t>
  </si>
  <si>
    <t>profil kompozitní L 50x30/5mm</t>
  </si>
  <si>
    <t>-1048330940</t>
  </si>
  <si>
    <t>"Z10" "1"2*2+"2"0,6*2</t>
  </si>
  <si>
    <t>253</t>
  </si>
  <si>
    <t>13010218</t>
  </si>
  <si>
    <t>tyč ocelová plochá jakost S235JR (11 375) 50x5mm</t>
  </si>
  <si>
    <t>1227277435</t>
  </si>
  <si>
    <t>"Z10 - 3,4"(1,99*2)/1000</t>
  </si>
  <si>
    <t>254</t>
  </si>
  <si>
    <t>R47001</t>
  </si>
  <si>
    <t>ocelový zinkovaný rošt SP 30/2mm 600x1000mm</t>
  </si>
  <si>
    <t>225621793</t>
  </si>
  <si>
    <t>"Z10 - 5" 2</t>
  </si>
  <si>
    <t>255</t>
  </si>
  <si>
    <t>R26058</t>
  </si>
  <si>
    <t>kompozitní poklop panelový D400 600x1250 mm</t>
  </si>
  <si>
    <t>475694710</t>
  </si>
  <si>
    <t>"Z10 - 6" 2</t>
  </si>
  <si>
    <t>256</t>
  </si>
  <si>
    <t>63126110</t>
  </si>
  <si>
    <t>profil kompozitní L 100x100/8mm</t>
  </si>
  <si>
    <t>-166318755</t>
  </si>
  <si>
    <t>3,6*5</t>
  </si>
  <si>
    <t>257</t>
  </si>
  <si>
    <t>R26108</t>
  </si>
  <si>
    <t>-1921777262</t>
  </si>
  <si>
    <t>258</t>
  </si>
  <si>
    <t>R11218</t>
  </si>
  <si>
    <t>plech ocelový hladký jakost S235JR tl 5mm tabule</t>
  </si>
  <si>
    <t>1639650245</t>
  </si>
  <si>
    <t>0,002*5</t>
  </si>
  <si>
    <t>259</t>
  </si>
  <si>
    <t>R.01</t>
  </si>
  <si>
    <t>D+M protipožární pozinkovaný žebřík s ochranným košem</t>
  </si>
  <si>
    <t>-392650935</t>
  </si>
  <si>
    <t>"L 80x80x4 - 146,8 kg, 20 mb"</t>
  </si>
  <si>
    <t>"kul. D20 - 35,57 kg, 14,40 mb"</t>
  </si>
  <si>
    <t>"ploch. 50x8 - 50,24 kg, 16 mb"</t>
  </si>
  <si>
    <t>"ploch. 50x4 - 54,95 kg, 35 mb"</t>
  </si>
  <si>
    <t>"jekl 40x2 - 16,66 kg, 7 mb"</t>
  </si>
  <si>
    <t>260</t>
  </si>
  <si>
    <t>998767202</t>
  </si>
  <si>
    <t>Přesun hmot pro zámečnické konstrukce stanovený procentní sazbou (%) z ceny vodorovná dopravní vzdálenost do 50 m v objektech výšky přes 6 do 12 m</t>
  </si>
  <si>
    <t>60276644</t>
  </si>
  <si>
    <t>https://podminky.urs.cz/item/CS_URS_2023_01/998767202</t>
  </si>
  <si>
    <t>771</t>
  </si>
  <si>
    <t>Podlahy z dlaždic</t>
  </si>
  <si>
    <t>261</t>
  </si>
  <si>
    <t>771111011</t>
  </si>
  <si>
    <t>Příprava podkladu před provedením dlažby vysátí podlah</t>
  </si>
  <si>
    <t>-1534026612</t>
  </si>
  <si>
    <t>https://podminky.urs.cz/item/CS_URS_2023_01/771111011</t>
  </si>
  <si>
    <t>226,69*1,1 'Přepočtené koeficientem množství</t>
  </si>
  <si>
    <t>262</t>
  </si>
  <si>
    <t>771121011</t>
  </si>
  <si>
    <t>Příprava podkladu před provedením dlažby nátěr penetrační na podlahu</t>
  </si>
  <si>
    <t>1813542405</t>
  </si>
  <si>
    <t>https://podminky.urs.cz/item/CS_URS_2023_01/771121011</t>
  </si>
  <si>
    <t>"schodiště 201" 11,82</t>
  </si>
  <si>
    <t>"hala 202" 27,48</t>
  </si>
  <si>
    <t>"úklid 204" 3,01</t>
  </si>
  <si>
    <t>"sprcha 208" 4,96</t>
  </si>
  <si>
    <t>"sklad 209" 3,51</t>
  </si>
  <si>
    <t>"WC muži 211" 7,32</t>
  </si>
  <si>
    <t>"WC ženy 212" 6,45</t>
  </si>
  <si>
    <t>263</t>
  </si>
  <si>
    <t>771274123</t>
  </si>
  <si>
    <t>Montáž obkladů schodišť z dlaždic keramických lepených flexibilním lepidlem stupnic protiskluzných nebo reliéfních, šířky přes 250 do 300 mm</t>
  </si>
  <si>
    <t>2030193414</t>
  </si>
  <si>
    <t>https://podminky.urs.cz/item/CS_URS_2023_01/771274123</t>
  </si>
  <si>
    <t>"schodiště + mezipodesta" 1,2*26+2,7*(1,28/0,3)</t>
  </si>
  <si>
    <t>264</t>
  </si>
  <si>
    <t>59761337</t>
  </si>
  <si>
    <t>schodovka protiskluzná šířky 300x600mm</t>
  </si>
  <si>
    <t>630485706</t>
  </si>
  <si>
    <t>42,72*1,8337 'Přepočtené koeficientem množství</t>
  </si>
  <si>
    <t>265</t>
  </si>
  <si>
    <t>771274232</t>
  </si>
  <si>
    <t>Montáž obkladů schodišť z dlaždic keramických lepených flexibilním lepidlem podstupnic hladkých, výšky přes 150 do 200 mm</t>
  </si>
  <si>
    <t>-1555776751</t>
  </si>
  <si>
    <t>https://podminky.urs.cz/item/CS_URS_2023_01/771274232</t>
  </si>
  <si>
    <t>"obklad schodiště" 1,2*26</t>
  </si>
  <si>
    <t>266</t>
  </si>
  <si>
    <t>59761432</t>
  </si>
  <si>
    <t>dlažba keramická slinutá hladká do interiéru i exteriéru pro vysoké mechanické namáhání přes 22 do 25ks/m2</t>
  </si>
  <si>
    <t>-1710159065</t>
  </si>
  <si>
    <t>31,2*0,173 'Přepočtené koeficientem množství</t>
  </si>
  <si>
    <t>267</t>
  </si>
  <si>
    <t>771474112</t>
  </si>
  <si>
    <t>Montáž soklů z dlaždic keramických lepených flexibilním lepidlem rovných, výšky přes 65 do 90 mm</t>
  </si>
  <si>
    <t>-823816097</t>
  </si>
  <si>
    <t>https://podminky.urs.cz/item/CS_URS_2023_01/771474112</t>
  </si>
  <si>
    <t>"zádveří 101" 2,2*2+2,8*2</t>
  </si>
  <si>
    <t>"rozvodna elektro 102" 1,98*2+1,8*2</t>
  </si>
  <si>
    <t>"schodiště 109" 9,36*2+2,7*2</t>
  </si>
  <si>
    <t>"hala 202" 2,55*2+3,77*2</t>
  </si>
  <si>
    <t>"sklad 209" 2,495*2+1,88*2</t>
  </si>
  <si>
    <t>268</t>
  </si>
  <si>
    <t>771474132</t>
  </si>
  <si>
    <t>Montáž soklů z dlaždic keramických lepených flexibilním lepidlem schodišťových stupňovitých, výšky přes 65 do 90 mm</t>
  </si>
  <si>
    <t>-1928283962</t>
  </si>
  <si>
    <t>https://podminky.urs.cz/item/CS_URS_2023_01/771474132</t>
  </si>
  <si>
    <t>"schodiště 201 + mezipodesta" (0,27+0,173)*26*2+(1,28*2+2,7*2)</t>
  </si>
  <si>
    <t>269</t>
  </si>
  <si>
    <t>59761276</t>
  </si>
  <si>
    <t>sokl-dlažba keramická slinutá hladká do interiéru i exteriéru 330x72mm</t>
  </si>
  <si>
    <t>-2047801058</t>
  </si>
  <si>
    <t>198,116*3,3 'Přepočtené koeficientem množství</t>
  </si>
  <si>
    <t>270</t>
  </si>
  <si>
    <t>771591115</t>
  </si>
  <si>
    <t>Podlahy - dokončovací práce spárování silikonem</t>
  </si>
  <si>
    <t>-1710759700</t>
  </si>
  <si>
    <t>https://podminky.urs.cz/item/CS_URS_2023_01/771591115</t>
  </si>
  <si>
    <t>"umývárny muži 105" 1,8*2+5*2</t>
  </si>
  <si>
    <t>"umývárny ženy 108" 4,4*2+1,75*2</t>
  </si>
  <si>
    <t>"desimfekce 117" 3,86*2+2,88*2</t>
  </si>
  <si>
    <t>"schodiště 201" 4,79*2+2,7*2</t>
  </si>
  <si>
    <t>"úklid 204" 1,58*2+2,02*2</t>
  </si>
  <si>
    <t>"sprcha 208" 1,775*2+3,4*2</t>
  </si>
  <si>
    <t>"WC muži 211" 2,515*2+2,88*2</t>
  </si>
  <si>
    <t>"WC ženy 212" (1,23+1,8)*2+(1,1+1,1)*2</t>
  </si>
  <si>
    <t>271</t>
  </si>
  <si>
    <t>771591112</t>
  </si>
  <si>
    <t>Izolace podlahy pod dlažbu nátěrem nebo stěrkou ve dvou vrstvách</t>
  </si>
  <si>
    <t>-952011414</t>
  </si>
  <si>
    <t>https://podminky.urs.cz/item/CS_URS_2023_01/771591112</t>
  </si>
  <si>
    <t>60,39*1,1 'Přepočtené koeficientem množství</t>
  </si>
  <si>
    <t>272</t>
  </si>
  <si>
    <t>771574262</t>
  </si>
  <si>
    <t>Montáž podlah z dlaždic keramických lepených flexibilním lepidlem velkoformátových pro vysoké mechanické zatížení protiskluzných nebo reliéfních (bezbariérových) přes 4 do 6 ks/m2</t>
  </si>
  <si>
    <t>-1770550228</t>
  </si>
  <si>
    <t>https://podminky.urs.cz/item/CS_URS_2023_01/771574262</t>
  </si>
  <si>
    <t>273</t>
  </si>
  <si>
    <t>59761420</t>
  </si>
  <si>
    <t>dlažba velkoformátová keramická slinutá protiskluzná do interiéru i exteriéru pro vysoké mechanické namáhání přes 4 do 6ks/m2</t>
  </si>
  <si>
    <t>-775316995</t>
  </si>
  <si>
    <t>26,35*1,25 'Přepočtené koeficientem množství</t>
  </si>
  <si>
    <t>274</t>
  </si>
  <si>
    <t>59761007</t>
  </si>
  <si>
    <t>dlažba velkoformátová keramická slinutá hladká do interiéru i exteriéru přes 4 do 6ks/m2</t>
  </si>
  <si>
    <t>-1680826193</t>
  </si>
  <si>
    <t>200,34*1,25 'Přepočtené koeficientem množství</t>
  </si>
  <si>
    <t>275</t>
  </si>
  <si>
    <t>998771202</t>
  </si>
  <si>
    <t>Přesun hmot pro podlahy z dlaždic stanovený procentní sazbou (%) z ceny vodorovná dopravní vzdálenost do 50 m v objektech výšky přes 6 do 12 m</t>
  </si>
  <si>
    <t>-1602592969</t>
  </si>
  <si>
    <t>https://podminky.urs.cz/item/CS_URS_2023_01/998771202</t>
  </si>
  <si>
    <t>776</t>
  </si>
  <si>
    <t>Podlahy povlakové</t>
  </si>
  <si>
    <t>276</t>
  </si>
  <si>
    <t>776111311</t>
  </si>
  <si>
    <t>Příprava podkladu vysátí podlah</t>
  </si>
  <si>
    <t>1098523980</t>
  </si>
  <si>
    <t>https://podminky.urs.cz/item/CS_URS_2023_01/776111311</t>
  </si>
  <si>
    <t xml:space="preserve">"tabulka místností 2.NP" </t>
  </si>
  <si>
    <t>"vedoucí lékař 203" 17,59</t>
  </si>
  <si>
    <t>"vedoucí záchranář 205" 17,61</t>
  </si>
  <si>
    <t>"školící místnost 206"46,75</t>
  </si>
  <si>
    <t>"server 207" 4,78</t>
  </si>
  <si>
    <t>"chodba 210" 39,77</t>
  </si>
  <si>
    <t>"lékař 213" 15,06</t>
  </si>
  <si>
    <t>"záchranář 214" 15,06</t>
  </si>
  <si>
    <t>"záchranář 215" 15,06</t>
  </si>
  <si>
    <t>"řidič 216" 15,06</t>
  </si>
  <si>
    <t>"řidič 217" 15,06</t>
  </si>
  <si>
    <t>"lékaři 218" 18,5</t>
  </si>
  <si>
    <t>"spol. místnost 219" 66,62</t>
  </si>
  <si>
    <t>"počítačová pracovna 220" 14,34</t>
  </si>
  <si>
    <t>"kuchyňka 221" 10,39</t>
  </si>
  <si>
    <t>311,65*1,1 'Přepočtené koeficientem množství</t>
  </si>
  <si>
    <t>277</t>
  </si>
  <si>
    <t>776121112</t>
  </si>
  <si>
    <t>Příprava podkladu penetrace vodou ředitelná podlah</t>
  </si>
  <si>
    <t>-1911033139</t>
  </si>
  <si>
    <t>https://podminky.urs.cz/item/CS_URS_2023_01/776121112</t>
  </si>
  <si>
    <t>278</t>
  </si>
  <si>
    <t>776141114</t>
  </si>
  <si>
    <t>Příprava podkladu vyrovnání samonivelační stěrkou podlah min.pevnosti 20 MPa, tloušťky přes 8 do 10 mm</t>
  </si>
  <si>
    <t>427220154</t>
  </si>
  <si>
    <t>https://podminky.urs.cz/item/CS_URS_2023_01/776141114</t>
  </si>
  <si>
    <t>279</t>
  </si>
  <si>
    <t>776231111</t>
  </si>
  <si>
    <t>Montáž podlahovin z vinylu lepením lamel nebo čtverců standardním lepidlem</t>
  </si>
  <si>
    <t>-2118650467</t>
  </si>
  <si>
    <t>https://podminky.urs.cz/item/CS_URS_2023_01/776231111</t>
  </si>
  <si>
    <t>280</t>
  </si>
  <si>
    <t>28411052</t>
  </si>
  <si>
    <t>dílce vinylové tl 3,0mm, nášlapná vrstva 0,70mm, úprava PUR, třída zátěže 23/34/43, otlak 0,05mm, R10, třída otěru T, hořlavost Bfl S1, bez ftalátů</t>
  </si>
  <si>
    <t>612352004</t>
  </si>
  <si>
    <t>311,65*1,2 'Přepočtené koeficientem množství</t>
  </si>
  <si>
    <t>281</t>
  </si>
  <si>
    <t>998776202</t>
  </si>
  <si>
    <t>Přesun hmot pro podlahy povlakové stanovený procentní sazbou (%) z ceny vodorovná dopravní vzdálenost do 50 m v objektech výšky přes 6 do 12 m</t>
  </si>
  <si>
    <t>255500618</t>
  </si>
  <si>
    <t>https://podminky.urs.cz/item/CS_URS_2023_01/998776202</t>
  </si>
  <si>
    <t>781</t>
  </si>
  <si>
    <t>Dokončovací práce - obklady</t>
  </si>
  <si>
    <t>282</t>
  </si>
  <si>
    <t>781111011</t>
  </si>
  <si>
    <t>Příprava podkladu před provedením obkladu oprášení (ometení) stěny</t>
  </si>
  <si>
    <t>1969144934</t>
  </si>
  <si>
    <t>https://podminky.urs.cz/item/CS_URS_2023_01/781111011</t>
  </si>
  <si>
    <t>283</t>
  </si>
  <si>
    <t>781121011</t>
  </si>
  <si>
    <t>Příprava podkladu před provedením obkladu nátěr penetrační na stěnu</t>
  </si>
  <si>
    <t>945696107</t>
  </si>
  <si>
    <t>https://podminky.urs.cz/item/CS_URS_2023_01/781121011</t>
  </si>
  <si>
    <t>284</t>
  </si>
  <si>
    <t>781131112</t>
  </si>
  <si>
    <t>Izolace stěny pod obklad izolace nátěrem nebo stěrkou ve dvou vrstvách</t>
  </si>
  <si>
    <t>304037636</t>
  </si>
  <si>
    <t>https://podminky.urs.cz/item/CS_URS_2023_01/781131112</t>
  </si>
  <si>
    <t>285</t>
  </si>
  <si>
    <t>781131237</t>
  </si>
  <si>
    <t>Izolace stěny pod obklad montáž těsnícího pásu pro styčné nebo dilatační spáry</t>
  </si>
  <si>
    <t>-1708584570</t>
  </si>
  <si>
    <t>https://podminky.urs.cz/item/CS_URS_2023_01/781131237</t>
  </si>
  <si>
    <t>"půdorys 1.NP" 0,96+1,65*2+4,4*2+0,9*4+1,75*2+0,9*2+0,5+0,2+0,95*2+1,8*2+0,97+1,8+1,8*2+1*2+1,53+1,78+5,53+1,3*2+1,7*2+1,75*2+2,25*2+2,88*2+3,86*2</t>
  </si>
  <si>
    <t>0,8*2+0,14+9+4,4*2+10*2+0,4*3+5</t>
  </si>
  <si>
    <t>"odpočet otvorů" -(3,6+3+1,6+0,8*4+0,7*5+1)</t>
  </si>
  <si>
    <t>"půdorys 2.NP" 1,07*4+1,3*6+0,8*6+2,28*2+1,23*2+1,1*6+1,8*6+1,395+1,65*2+0,08*2+1,23*2+2,515+1,1*2+2,3*2+1,775*2+7+3,585+0,6*2</t>
  </si>
  <si>
    <t>"odpočet otvorů" -(0,7*7)</t>
  </si>
  <si>
    <t>286</t>
  </si>
  <si>
    <t>28355020</t>
  </si>
  <si>
    <t>páska pružná těsnící hydroizolační š do 85mm</t>
  </si>
  <si>
    <t>322935360</t>
  </si>
  <si>
    <t>171,055*1,15 'Přepočtené koeficientem množství</t>
  </si>
  <si>
    <t>287</t>
  </si>
  <si>
    <t>781131247</t>
  </si>
  <si>
    <t>Izolace stěny pod obklad montáž těsnícího pásu vnitřní nebo vnější kout</t>
  </si>
  <si>
    <t>-557667436</t>
  </si>
  <si>
    <t>https://podminky.urs.cz/item/CS_URS_2023_01/781131247</t>
  </si>
  <si>
    <t>"1.NP" 16+12+8+4+4+10+10</t>
  </si>
  <si>
    <t>"2.NP" 6+6+12+4+11</t>
  </si>
  <si>
    <t>288</t>
  </si>
  <si>
    <t>59054004</t>
  </si>
  <si>
    <t>páska pružná těsnící hydroizolační-roh</t>
  </si>
  <si>
    <t>-218246034</t>
  </si>
  <si>
    <t>289</t>
  </si>
  <si>
    <t>781474112</t>
  </si>
  <si>
    <t>Montáž obkladů vnitřních stěn z dlaždic keramických lepených flexibilním lepidlem maloformátových hladkých přes 9 do 12 ks/m2</t>
  </si>
  <si>
    <t>251307430</t>
  </si>
  <si>
    <t>https://podminky.urs.cz/item/CS_URS_2023_01/781474112</t>
  </si>
  <si>
    <t>290</t>
  </si>
  <si>
    <t>59761026</t>
  </si>
  <si>
    <t>obklad keramický hladký do 12ks/m2</t>
  </si>
  <si>
    <t>332108928</t>
  </si>
  <si>
    <t>491,503*1,15 'Přepočtené koeficientem množství</t>
  </si>
  <si>
    <t>291</t>
  </si>
  <si>
    <t>R494111</t>
  </si>
  <si>
    <t>Obklad - dokončující práce profily ukončovací plastové lepené flexibilním lepidlem rohové</t>
  </si>
  <si>
    <t>1488594932</t>
  </si>
  <si>
    <t>292</t>
  </si>
  <si>
    <t>781495115</t>
  </si>
  <si>
    <t>Obklad - dokončující práce ostatní práce spárování silikonem</t>
  </si>
  <si>
    <t>2014376239</t>
  </si>
  <si>
    <t>https://podminky.urs.cz/item/CS_URS_2023_01/781495115</t>
  </si>
  <si>
    <t>"půdorys 1.NP" 3*(39+4+4+8+9)+12*4,1</t>
  </si>
  <si>
    <t>"půdorys 2.NP" (3*8+6+9+12+8)*2,7+(4*0,6)</t>
  </si>
  <si>
    <t>293</t>
  </si>
  <si>
    <t>781495211</t>
  </si>
  <si>
    <t>Čištění vnitřních ploch po provedení obkladu stěn chemickými prostředky</t>
  </si>
  <si>
    <t>-1798581680</t>
  </si>
  <si>
    <t>https://podminky.urs.cz/item/CS_URS_2023_01/781495211</t>
  </si>
  <si>
    <t>294</t>
  </si>
  <si>
    <t>998781202</t>
  </si>
  <si>
    <t>Přesun hmot pro obklady keramické stanovený procentní sazbou (%) z ceny vodorovná dopravní vzdálenost do 50 m v objektech výšky přes 6 do 12 m</t>
  </si>
  <si>
    <t>-637704264</t>
  </si>
  <si>
    <t>https://podminky.urs.cz/item/CS_URS_2023_01/998781202</t>
  </si>
  <si>
    <t>783</t>
  </si>
  <si>
    <t>Dokončovací práce - nátěry</t>
  </si>
  <si>
    <t>295</t>
  </si>
  <si>
    <t>783000103</t>
  </si>
  <si>
    <t>Zakrývání konstrukcí včetně pozdějšího odkrytí podlah nebo vodorovných ploch položením fólie</t>
  </si>
  <si>
    <t>1199848475</t>
  </si>
  <si>
    <t>https://podminky.urs.cz/item/CS_URS_2023_01/783000103</t>
  </si>
  <si>
    <t>zárubně</t>
  </si>
  <si>
    <t>"700" 14*(0,7*1)</t>
  </si>
  <si>
    <t>"800" 23*(0,8*1)</t>
  </si>
  <si>
    <t>"900" 2*(0,9*1)</t>
  </si>
  <si>
    <t>"1450" 3*(1,45*1)</t>
  </si>
  <si>
    <t>"1600" 6*(1,6*1)</t>
  </si>
  <si>
    <t>"1700" 1,7*1</t>
  </si>
  <si>
    <t>296</t>
  </si>
  <si>
    <t>58124842</t>
  </si>
  <si>
    <t>fólie pro malířské potřeby zakrývací tl 7µ 4x5m</t>
  </si>
  <si>
    <t>2052601918</t>
  </si>
  <si>
    <t>45,65*1,05 'Přepočtené koeficientem množství</t>
  </si>
  <si>
    <t>297</t>
  </si>
  <si>
    <t>783301313</t>
  </si>
  <si>
    <t>Příprava podkladu zámečnických konstrukcí před provedením nátěru odmaštění odmašťovačem ředidlovým</t>
  </si>
  <si>
    <t>-376839412</t>
  </si>
  <si>
    <t>https://podminky.urs.cz/item/CS_URS_2023_01/783301313</t>
  </si>
  <si>
    <t>"700" 14*(0,7*3*0,05+1,97*6*0,05)</t>
  </si>
  <si>
    <t>"800" 23*(0,8*3*0,05+1,97*6*0,05)</t>
  </si>
  <si>
    <t>"900" 2*(0,9*3*0,05+1,97*6*0,05)</t>
  </si>
  <si>
    <t>"1450" 3*(1,45*3*0,05+2,1*6*0,05)</t>
  </si>
  <si>
    <t>"1600" 6*(1,6*3*0,05+2,1*6*0,05)</t>
  </si>
  <si>
    <t>"1700" 1,7*3*0,05+2,1*6*0,05</t>
  </si>
  <si>
    <t>298</t>
  </si>
  <si>
    <t>783301401</t>
  </si>
  <si>
    <t>Příprava podkladu zámečnických konstrukcí před provedením nátěru ometení</t>
  </si>
  <si>
    <t>-795881499</t>
  </si>
  <si>
    <t>https://podminky.urs.cz/item/CS_URS_2023_01/783301401</t>
  </si>
  <si>
    <t>299</t>
  </si>
  <si>
    <t>783324101</t>
  </si>
  <si>
    <t>Základní nátěr zámečnických konstrukcí jednonásobný akrylátový</t>
  </si>
  <si>
    <t>-493022924</t>
  </si>
  <si>
    <t>https://podminky.urs.cz/item/CS_URS_2023_01/783324101</t>
  </si>
  <si>
    <t>300</t>
  </si>
  <si>
    <t>783325101</t>
  </si>
  <si>
    <t>Mezinátěr zámečnických konstrukcí jednonásobný akrylátový</t>
  </si>
  <si>
    <t>1833335516</t>
  </si>
  <si>
    <t>https://podminky.urs.cz/item/CS_URS_2023_01/783325101</t>
  </si>
  <si>
    <t>301</t>
  </si>
  <si>
    <t>783327101</t>
  </si>
  <si>
    <t>Krycí nátěr (email) zámečnických konstrukcí jednonásobný akrylátový</t>
  </si>
  <si>
    <t>902363527</t>
  </si>
  <si>
    <t>https://podminky.urs.cz/item/CS_URS_2023_01/783327101</t>
  </si>
  <si>
    <t>784</t>
  </si>
  <si>
    <t>Dokončovací práce - malby a tapety</t>
  </si>
  <si>
    <t>302</t>
  </si>
  <si>
    <t>784111001</t>
  </si>
  <si>
    <t>Oprášení (ometení) podkladu v místnostech výšky do 3,80 m</t>
  </si>
  <si>
    <t>-442065543</t>
  </si>
  <si>
    <t>https://podminky.urs.cz/item/CS_URS_2023_01/784111001</t>
  </si>
  <si>
    <t>"garáž, dekontaminace vozidel" 192,94+49,45</t>
  </si>
  <si>
    <t>303</t>
  </si>
  <si>
    <t>784111007</t>
  </si>
  <si>
    <t>Oprášení (ometení) podkladu na schodišti o výšce podlaží přes 3,80 do 5,00 m</t>
  </si>
  <si>
    <t>-760447638</t>
  </si>
  <si>
    <t>https://podminky.urs.cz/item/CS_URS_2023_01/784111007</t>
  </si>
  <si>
    <t>"schodiště" 3,51*2*7,175+3*3</t>
  </si>
  <si>
    <t>304</t>
  </si>
  <si>
    <t>784171101</t>
  </si>
  <si>
    <t>Zakrytí nemalovaných ploch (materiál ve specifikaci) včetně pozdějšího odkrytí podlah</t>
  </si>
  <si>
    <t>-171348805</t>
  </si>
  <si>
    <t>https://podminky.urs.cz/item/CS_URS_2023_01/784171101</t>
  </si>
  <si>
    <t>"1.NP, 2.NP" 438,69+437,24-61,88</t>
  </si>
  <si>
    <t>305</t>
  </si>
  <si>
    <t>2070896620</t>
  </si>
  <si>
    <t>814,05*1,05 'Přepočtené koeficientem množství</t>
  </si>
  <si>
    <t>306</t>
  </si>
  <si>
    <t>784181101</t>
  </si>
  <si>
    <t>Penetrace podkladu jednonásobná základní akrylátová bezbarvá v místnostech výšky do 3,80 m</t>
  </si>
  <si>
    <t>-1084601109</t>
  </si>
  <si>
    <t>https://podminky.urs.cz/item/CS_URS_2023_01/784181101</t>
  </si>
  <si>
    <t>307</t>
  </si>
  <si>
    <t>784211101</t>
  </si>
  <si>
    <t>Malby z malířských směsí oděruvzdorných za mokra dvojnásobné, bílé za mokra oděruvzdorné výborně v místnostech výšky do 3,80 m</t>
  </si>
  <si>
    <t>1537342825</t>
  </si>
  <si>
    <t>https://podminky.urs.cz/item/CS_URS_2023_01/784211101</t>
  </si>
  <si>
    <t>308</t>
  </si>
  <si>
    <t>784191001</t>
  </si>
  <si>
    <t>Čištění vnitřních ploch hrubý úklid po provedení malířských prací omytím oken nebo balkonových dveří jednoduchých</t>
  </si>
  <si>
    <t>1917463857</t>
  </si>
  <si>
    <t>https://podminky.urs.cz/item/CS_URS_2023_01/784191001</t>
  </si>
  <si>
    <t>"okna" 62,7+16,227+10+5</t>
  </si>
  <si>
    <t>309</t>
  </si>
  <si>
    <t>784191005</t>
  </si>
  <si>
    <t>Čištění vnitřních ploch hrubý úklid po provedení malířských prací omytím dveří nebo vrat</t>
  </si>
  <si>
    <t>786867060</t>
  </si>
  <si>
    <t>https://podminky.urs.cz/item/CS_URS_2023_01/784191005</t>
  </si>
  <si>
    <t>"dveře" 0,7*1,97*14+0,8*1,97*23+0,9*1,97*2+1,45*2,1*3+1,6*2,1*6+1,7*2,1+3,6*3,55*5</t>
  </si>
  <si>
    <t>310</t>
  </si>
  <si>
    <t>784191007</t>
  </si>
  <si>
    <t>Čištění vnitřních ploch hrubý úklid po provedení malířských prací omytím podlah</t>
  </si>
  <si>
    <t>1444848540</t>
  </si>
  <si>
    <t>https://podminky.urs.cz/item/CS_URS_2023_01/784191007</t>
  </si>
  <si>
    <t>814,05-11,86</t>
  </si>
  <si>
    <t>311</t>
  </si>
  <si>
    <t>784191009</t>
  </si>
  <si>
    <t>Čištění vnitřních ploch hrubý úklid po provedení malířských prací omytím schodišť</t>
  </si>
  <si>
    <t>985984439</t>
  </si>
  <si>
    <t>https://podminky.urs.cz/item/CS_URS_2023_01/784191009</t>
  </si>
  <si>
    <t>11,86</t>
  </si>
  <si>
    <t>786</t>
  </si>
  <si>
    <t>Dokončovací práce - čalounické úpravy</t>
  </si>
  <si>
    <t>312</t>
  </si>
  <si>
    <t>786.R</t>
  </si>
  <si>
    <t>D+M venkovní žaluzie</t>
  </si>
  <si>
    <t>-1675467198</t>
  </si>
  <si>
    <t>"zámečnické výrobky Z08"</t>
  </si>
  <si>
    <t>1 800x1500 6ks</t>
  </si>
  <si>
    <t>1 500x1500 1ks</t>
  </si>
  <si>
    <t>2 000x1500 3ks</t>
  </si>
  <si>
    <t>3 500x1500 4ks</t>
  </si>
  <si>
    <t>2 500x1500 1ks</t>
  </si>
  <si>
    <t>mechanický motor, lakování, ovládání elektrické tlačítkem, podomítkový ISO kastlík, ukončovací lišty, sběrnicové zařízení, automatický senzor větru</t>
  </si>
  <si>
    <t>povrchová úprava dle vzorkovníku RAL - výběr investora</t>
  </si>
  <si>
    <t xml:space="preserve"> 02 - Areálová komunikace a zpevněné plochy</t>
  </si>
  <si>
    <t xml:space="preserve">    5 - Komunikace pozemní</t>
  </si>
  <si>
    <t>M - Práce a dodávky M</t>
  </si>
  <si>
    <t xml:space="preserve">    22-M - Montáže technologických zařízení pro dopravní stavby</t>
  </si>
  <si>
    <t>121151127</t>
  </si>
  <si>
    <t>Sejmutí ornice strojně při souvislé ploše přes 500 m2, tl. vrstvy přes 400 do 500 mm</t>
  </si>
  <si>
    <t>-112088250</t>
  </si>
  <si>
    <t>https://podminky.urs.cz/item/CS_URS_2023_01/121151127</t>
  </si>
  <si>
    <t>"plocha zeleně" 2486</t>
  </si>
  <si>
    <t>1110866683</t>
  </si>
  <si>
    <t>"výkopy pro nové ZP" 116,6</t>
  </si>
  <si>
    <t>162251102</t>
  </si>
  <si>
    <t>Vodorovné přemístění přes 20 do 50 m výkopku/sypaniny z horniny třídy těžitelnosti I skupiny 1 až 3</t>
  </si>
  <si>
    <t>-287103762</t>
  </si>
  <si>
    <t>https://podminky.urs.cz/item/CS_URS_2023_01/162251102</t>
  </si>
  <si>
    <t>100+754*0,2</t>
  </si>
  <si>
    <t>-56063509</t>
  </si>
  <si>
    <t>https://podminky.urs.cz/item/CS_URS_2023_01/162751117</t>
  </si>
  <si>
    <t>2260*0,45+116,6-100-754*0,2</t>
  </si>
  <si>
    <t>25362851</t>
  </si>
  <si>
    <t>"Šumbor - středisko Netřebice" 882,8*34</t>
  </si>
  <si>
    <t>-1705684941</t>
  </si>
  <si>
    <t>882,8*1,6</t>
  </si>
  <si>
    <t>171251201</t>
  </si>
  <si>
    <t>Uložení sypaniny na skládky nebo meziskládky bez hutnění s upravením uložené sypaniny do předepsaného tvaru</t>
  </si>
  <si>
    <t>1544843491</t>
  </si>
  <si>
    <t>https://podminky.urs.cz/item/CS_URS_2023_01/171251201</t>
  </si>
  <si>
    <t>171251101</t>
  </si>
  <si>
    <t>Uložení sypanin do násypů strojně s rozprostřením sypaniny ve vrstvách a s hrubým urovnáním nezhutněných jakékoliv třídy těžitelnosti</t>
  </si>
  <si>
    <t>261927474</t>
  </si>
  <si>
    <t>https://podminky.urs.cz/item/CS_URS_2023_01/171251101</t>
  </si>
  <si>
    <t>"použití původní zeminy na zasypání kolem objektu, oplocení, zpevněných ploch" 100</t>
  </si>
  <si>
    <t>181351113</t>
  </si>
  <si>
    <t>Rozprostření a urovnání ornice v rovině nebo ve svahu sklonu do 1:5 strojně při souvislé ploše přes 500 m2, tl. vrstvy do 200 mm</t>
  </si>
  <si>
    <t>-617807982</t>
  </si>
  <si>
    <t>https://podminky.urs.cz/item/CS_URS_2023_01/181351113</t>
  </si>
  <si>
    <t>"plocha zeleně" 754</t>
  </si>
  <si>
    <t>181451131</t>
  </si>
  <si>
    <t>Založení trávníku na půdě předem připravené plochy přes 1000 m2 výsevem včetně utažení parkového v rovině nebo na svahu do 1:5</t>
  </si>
  <si>
    <t>-1714348475</t>
  </si>
  <si>
    <t>https://podminky.urs.cz/item/CS_URS_2023_01/181451131</t>
  </si>
  <si>
    <t>"založení trávníku" 754</t>
  </si>
  <si>
    <t>00572470</t>
  </si>
  <si>
    <t>osivo směs travní univerzál</t>
  </si>
  <si>
    <t>-175315614</t>
  </si>
  <si>
    <t>754*0,02 'Přepočtené koeficientem množství</t>
  </si>
  <si>
    <t>181951112</t>
  </si>
  <si>
    <t>Úprava pláně vyrovnáním výškových rozdílů strojně v hornině třídy těžitelnosti I, skupiny 1 až 3 se zhutněním</t>
  </si>
  <si>
    <t>1667200331</t>
  </si>
  <si>
    <t>https://podminky.urs.cz/item/CS_URS_2023_01/181951112</t>
  </si>
  <si>
    <t>"hutnění pláně pod ZP na požadovanou úroveň" 1021</t>
  </si>
  <si>
    <t>635311.R</t>
  </si>
  <si>
    <t>Násyp ze stabilizační zeminy pod podlahy se zhutněním</t>
  </si>
  <si>
    <t>1396686091</t>
  </si>
  <si>
    <t>"násypy pro nové ZP" 57</t>
  </si>
  <si>
    <t>212752402.R</t>
  </si>
  <si>
    <t>Trativody z drenážních trubek pro liniové stavby a komunikace se zřízením štěrkového lože pod trubky a s jejich obsypem v otevřeném výkopu trubka korugovaná sendvičová PE-HD SN 8 celoperforovaná 360° DN 150</t>
  </si>
  <si>
    <t>1328192421</t>
  </si>
  <si>
    <t>"viz. situace" 125</t>
  </si>
  <si>
    <t>213141111</t>
  </si>
  <si>
    <t>Zřízení vrstvy z geotextilie filtrační, separační, odvodňovací, ochranné, výztužné nebo protierozní v rovině nebo ve sklonu do 1:5, šířky do 3 m</t>
  </si>
  <si>
    <t>-1986433095</t>
  </si>
  <si>
    <t>https://podminky.urs.cz/item/CS_URS_2023_01/213141111</t>
  </si>
  <si>
    <t>125*0,8</t>
  </si>
  <si>
    <t>69311081</t>
  </si>
  <si>
    <t>geotextilie netkaná separační, ochranná, filtrační, drenážní PES 300g/m2</t>
  </si>
  <si>
    <t>487553045</t>
  </si>
  <si>
    <t>196*1,1845 'Přepočtené koeficientem množství</t>
  </si>
  <si>
    <t>Komunikace pozemní</t>
  </si>
  <si>
    <t>564871116</t>
  </si>
  <si>
    <t>Podklad ze štěrkodrti ŠD s rozprostřením a zhutněním plochy přes 100 m2, po zhutnění tl. 300 mm</t>
  </si>
  <si>
    <t>-124310739</t>
  </si>
  <si>
    <t>https://podminky.urs.cz/item/CS_URS_2023_01/564871116</t>
  </si>
  <si>
    <t>"ŠD 32/63 - plocha parkovacích stání" 16*15,4+(6,7+5,7*4+7,5+8,5)*2,4+21,4</t>
  </si>
  <si>
    <t>564871111</t>
  </si>
  <si>
    <t>Podklad ze štěrkodrti ŠD s rozprostřením a zhutněním plochy přes 100 m2, po zhutnění tl. 250 mm</t>
  </si>
  <si>
    <t>1811969808</t>
  </si>
  <si>
    <t>https://podminky.urs.cz/item/CS_URS_2023_01/564871111</t>
  </si>
  <si>
    <t>596412213</t>
  </si>
  <si>
    <t>Kladení dlažby z betonových vegetačních dlaždic pozemních komunikací s ložem z kameniva těženého nebo drceného tl. do 50 mm, s vyplněním spár a vegetačních otvorů, s hutněním vibrováním tl. 80 mm, pro plochy přes 300 m2</t>
  </si>
  <si>
    <t>1059719219</t>
  </si>
  <si>
    <t>https://podminky.urs.cz/item/CS_URS_2023_01/596412213</t>
  </si>
  <si>
    <t>"parkovací stání" 16*15,4+(6,7+5,7*4+7,5+8,5)*2,4+21,4</t>
  </si>
  <si>
    <t>59246016</t>
  </si>
  <si>
    <t>dlažba plošná betonová vegetační 600x400x80mm</t>
  </si>
  <si>
    <t>-1647108475</t>
  </si>
  <si>
    <t>377*1,15 'Přepočtené koeficientem množství</t>
  </si>
  <si>
    <t>564861111</t>
  </si>
  <si>
    <t>Podklad ze štěrkodrti ŠD s rozprostřením a zhutněním plochy přes 100 m2, po zhutnění tl. 200 mm</t>
  </si>
  <si>
    <t>-1090784781</t>
  </si>
  <si>
    <t>https://podminky.urs.cz/item/CS_URS_2023_01/564861111</t>
  </si>
  <si>
    <t>"ŠD 0/32 - plocha vozovky" (15,2+7)*2,5+(34,4+33,6)*7+13,5</t>
  </si>
  <si>
    <t>564952111</t>
  </si>
  <si>
    <t>Podklad z mechanicky zpevněného kameniva MZK (minerální beton) s rozprostřením a s hutněním, po zhutnění tl. 150 mm</t>
  </si>
  <si>
    <t>672110739</t>
  </si>
  <si>
    <t>https://podminky.urs.cz/item/CS_URS_2023_01/564952111</t>
  </si>
  <si>
    <t>573191111</t>
  </si>
  <si>
    <t>Postřik infiltrační kationaktivní emulzí v množství 1,00 kg/m2</t>
  </si>
  <si>
    <t>1990063120</t>
  </si>
  <si>
    <t>https://podminky.urs.cz/item/CS_URS_2023_01/573191111</t>
  </si>
  <si>
    <t>565165111</t>
  </si>
  <si>
    <t>Asfaltový beton vrstva podkladní ACP 16 (obalované kamenivo střednězrnné - OKS) s rozprostřením a zhutněním v pruhu šířky přes 1,5 do 3 m, po zhutnění tl. 80 mm</t>
  </si>
  <si>
    <t>-2025441503</t>
  </si>
  <si>
    <t>https://podminky.urs.cz/item/CS_URS_2023_01/565165111</t>
  </si>
  <si>
    <t>573211108</t>
  </si>
  <si>
    <t>Postřik spojovací PS bez posypu kamenivem z asfaltu silničního, v množství 0,40 kg/m2</t>
  </si>
  <si>
    <t>-156711597</t>
  </si>
  <si>
    <t>https://podminky.urs.cz/item/CS_URS_2023_01/573211108</t>
  </si>
  <si>
    <t>577134111</t>
  </si>
  <si>
    <t>Asfaltový beton vrstva obrusná ACO 11 (ABS) s rozprostřením a se zhutněním z nemodifikovaného asfaltu v pruhu šířky do 3 m tř. I, po zhutnění tl. 40 mm</t>
  </si>
  <si>
    <t>1594958380</t>
  </si>
  <si>
    <t>https://podminky.urs.cz/item/CS_URS_2023_01/577134111</t>
  </si>
  <si>
    <t>564851011</t>
  </si>
  <si>
    <t>Podklad ze štěrkodrti ŠD s rozprostřením a zhutněním plochy jednotlivě do 100 m2, po zhutnění tl. 150 mm</t>
  </si>
  <si>
    <t>1311298317</t>
  </si>
  <si>
    <t>https://podminky.urs.cz/item/CS_URS_2023_01/564851011</t>
  </si>
  <si>
    <t>"místo pro přístřešek na kola a kontejneru, místo diesel agregátu, vchod" 9,5*3,5+3*3+9,6*1,5+10*1,5</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</si>
  <si>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</si>
  <si>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</si>
  <si>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-589513078</t>
  </si>
  <si>
    <t>https://podminky.urs.cz/item/CS_URS_2023_01/596212211</t>
  </si>
  <si>
    <t>59245013</t>
  </si>
  <si>
    <t>dlažba zámková tvaru I 200x165x80mm přírodní</t>
  </si>
  <si>
    <t>-1640508836</t>
  </si>
  <si>
    <t>78,164*1,15 'Přepočtené koeficientem množství</t>
  </si>
  <si>
    <t>637121111</t>
  </si>
  <si>
    <t>Okapový chodník z kameniva s udusáním a urovnáním povrchu z kačírku tl. 100 mm</t>
  </si>
  <si>
    <t>-2103291414</t>
  </si>
  <si>
    <t>https://podminky.urs.cz/item/CS_URS_2023_01/637121111</t>
  </si>
  <si>
    <t>"frakce 16/32mm" (2+34,4+15,4)*0,5</t>
  </si>
  <si>
    <t>916131112</t>
  </si>
  <si>
    <t>Osazení silničního obrubníku betonového se zřízením lože, s vyplněním a zatřením spár cementovou maltou ležatého bez boční opěry, do lože z betonu prostého</t>
  </si>
  <si>
    <t>2131197386</t>
  </si>
  <si>
    <t>https://podminky.urs.cz/item/CS_URS_2023_01/916131112</t>
  </si>
  <si>
    <t>"situace" 194</t>
  </si>
  <si>
    <t>59217029</t>
  </si>
  <si>
    <t>obrubník betonový silniční nájezdový 1000x150x150mm</t>
  </si>
  <si>
    <t>809894991</t>
  </si>
  <si>
    <t>59217031</t>
  </si>
  <si>
    <t>obrubník betonový silniční 1000x150x250mm</t>
  </si>
  <si>
    <t>-377547459</t>
  </si>
  <si>
    <t>916231112</t>
  </si>
  <si>
    <t>Osazení chodníkového obrubníku betonového se zřízením lože, s vyplněním a zatřením spár cementovou maltou ležatého bez boční opěry, do lože z betonu prostého</t>
  </si>
  <si>
    <t>-1990700874</t>
  </si>
  <si>
    <t>https://podminky.urs.cz/item/CS_URS_2023_01/916231112</t>
  </si>
  <si>
    <t>"situace" 55</t>
  </si>
  <si>
    <t>59217017</t>
  </si>
  <si>
    <t>obrubník betonový chodníkový 1000x100x250mm</t>
  </si>
  <si>
    <t>-106648650</t>
  </si>
  <si>
    <t>919726123</t>
  </si>
  <si>
    <t>Geotextilie netkaná pro ochranu, separaci nebo filtraci měrná hmotnost přes 300 do 500 g/m2</t>
  </si>
  <si>
    <t>88750709</t>
  </si>
  <si>
    <t>https://podminky.urs.cz/item/CS_URS_2023_01/919726123</t>
  </si>
  <si>
    <t>"min. 300g/m2" 912</t>
  </si>
  <si>
    <t>Práce a dodávky M</t>
  </si>
  <si>
    <t>22-M</t>
  </si>
  <si>
    <t>Montáže technologických zařízení pro dopravní stavby</t>
  </si>
  <si>
    <t>220.R</t>
  </si>
  <si>
    <t>Montáž upevňovací soupravy dopravních značek na stožár</t>
  </si>
  <si>
    <t>-747281101</t>
  </si>
  <si>
    <t>"viz. dopravní část - situace dopravního značení"</t>
  </si>
  <si>
    <t>"typ IP12 - reservé, typ IP12 - symbol 226 (vozidlo přepravující osobu těžce postiženou nebo těžce pohybově postiženou)" 1</t>
  </si>
  <si>
    <t>"typ E13 - text nebo symbol 406 (dobíjecí stanice elektromobilů)" 1</t>
  </si>
  <si>
    <t>"typ P4" 1</t>
  </si>
  <si>
    <t>22096.R</t>
  </si>
  <si>
    <t>-536594130</t>
  </si>
  <si>
    <t>"typ IP12 - reservé, typ IP12" 1+ "symbol 226 (vozidlo přepravující osobu těžce postiženou nebo těžce pohybově postiženou)" 1</t>
  </si>
  <si>
    <t>R4560</t>
  </si>
  <si>
    <t>výstražné dopravní značky A1-A30, A33 1000mm retroreflexní</t>
  </si>
  <si>
    <t>203239593</t>
  </si>
  <si>
    <t>"viz. dopravní část - situace dopravního značení" 1</t>
  </si>
  <si>
    <t>R45</t>
  </si>
  <si>
    <t>1146925311</t>
  </si>
  <si>
    <t>"viz. dopravní část - situace dopravního značení - vozidlo přepravující osobu těžce postiženou nebo těžce pohybově postiženou" 1</t>
  </si>
  <si>
    <t>R456</t>
  </si>
  <si>
    <t>výstražné dopravní značky A1-A30, A33 900mm</t>
  </si>
  <si>
    <t>282294119</t>
  </si>
  <si>
    <t>R4561</t>
  </si>
  <si>
    <t>1414008589</t>
  </si>
  <si>
    <t xml:space="preserve"> 03 - Oplocení a areálové objekty</t>
  </si>
  <si>
    <t xml:space="preserve">    742 - Elektroinstalace - slaboproud</t>
  </si>
  <si>
    <t>122151101</t>
  </si>
  <si>
    <t>Odkopávky a prokopávky nezapažené strojně v hornině třídy těžitelnosti I skupiny 1 a 2 do 20 m3</t>
  </si>
  <si>
    <t>-1740964485</t>
  </si>
  <si>
    <t>https://podminky.urs.cz/item/CS_URS_2023_01/122151101</t>
  </si>
  <si>
    <t>"přístřešek pro kola" (0,4*0,4*0,6)*5</t>
  </si>
  <si>
    <t>"přístřešek na odpadkové kontejnery" (0,4*0,4*0,6)*6</t>
  </si>
  <si>
    <t>"patky sloupků oplocení" 0,8+2,916</t>
  </si>
  <si>
    <t>-1730560213</t>
  </si>
  <si>
    <t>"odkopávky" 4,772</t>
  </si>
  <si>
    <t>-728359765</t>
  </si>
  <si>
    <t>"odkopávky*km - Šumbor - středisko Netřebice" 4,772*34</t>
  </si>
  <si>
    <t>776093352</t>
  </si>
  <si>
    <t>275311511</t>
  </si>
  <si>
    <t>Základy z betonu prostého patky a bloky z betonu kamenem prokládaného tř. C 12/15</t>
  </si>
  <si>
    <t>2032549580</t>
  </si>
  <si>
    <t>https://podminky.urs.cz/item/CS_URS_2023_01/275311511</t>
  </si>
  <si>
    <t>338171123</t>
  </si>
  <si>
    <t>Montáž sloupků a vzpěr plotových ocelových trubkových nebo profilovaných výšky přes 2 do 2,6 m se zabetonováním do 0,08 m3 do připravených jamek</t>
  </si>
  <si>
    <t>-817431660</t>
  </si>
  <si>
    <t>https://podminky.urs.cz/item/CS_URS_2023_01/338171123</t>
  </si>
  <si>
    <t>"SO03.2 brány a oplocení" 54+2</t>
  </si>
  <si>
    <t>55342R</t>
  </si>
  <si>
    <t>sloupek plotový čtvercový Pz 2200/60x60mm</t>
  </si>
  <si>
    <t>R</t>
  </si>
  <si>
    <t>-165564710</t>
  </si>
  <si>
    <t>348121211</t>
  </si>
  <si>
    <t>Osazení podhrabových desek na ocelové sloupky, délky desek do 2 m</t>
  </si>
  <si>
    <t>488349575</t>
  </si>
  <si>
    <t>https://podminky.urs.cz/item/CS_URS_2023_01/348121211</t>
  </si>
  <si>
    <t>R33119</t>
  </si>
  <si>
    <t>deska plotová betonová 2450x200x50mm</t>
  </si>
  <si>
    <t>-2032199218</t>
  </si>
  <si>
    <t>348171143</t>
  </si>
  <si>
    <t>Montáž oplocení z dílců kovových panelových svařovaných, na ocelové profilované sloupky, výšky přes 1,0 do 1,5 m</t>
  </si>
  <si>
    <t>-1582049866</t>
  </si>
  <si>
    <t>https://podminky.urs.cz/item/CS_URS_2023_01/348171143</t>
  </si>
  <si>
    <t>"SO03.2 brány a oplocení" 3,7+7,5+9,5+7,5+70,7+1,1+28,8</t>
  </si>
  <si>
    <t>553R</t>
  </si>
  <si>
    <t>drátěný plotový panel 3D drát tl.5 mm, ZN+komaxit RAL 7016, 1530x2500mm</t>
  </si>
  <si>
    <t>-1173103139</t>
  </si>
  <si>
    <t>128,889*0,45 'Přepočtené koeficientem množství</t>
  </si>
  <si>
    <t>348.R</t>
  </si>
  <si>
    <t>D+M vjezdových bran samonosných dvoukřídlových + vchodová branka vč. kování a zajišťovacího kolíku</t>
  </si>
  <si>
    <t>1023193272</t>
  </si>
  <si>
    <t>"SO03.2 brány a oplocení"</t>
  </si>
  <si>
    <t>"B1 - vjezdová otočná brána, průmyslový pohon"</t>
  </si>
  <si>
    <t>"B2 - vjezdová otočná brána, mauální"</t>
  </si>
  <si>
    <t>"B3 - vchodová branka, 1750x1000 mm"</t>
  </si>
  <si>
    <t>742</t>
  </si>
  <si>
    <t>Elektroinstalace - slaboproud</t>
  </si>
  <si>
    <t>742320051</t>
  </si>
  <si>
    <t>Montáž elektricky ovládaných zámků komunikačního tabla dveřního</t>
  </si>
  <si>
    <t>1440333174</t>
  </si>
  <si>
    <t>https://podminky.urs.cz/item/CS_URS_2023_01/742320051</t>
  </si>
  <si>
    <t>38226124</t>
  </si>
  <si>
    <t>zvonkové tablo s elektronickým vrátným 6 tlačítek, rámeček se stříškou</t>
  </si>
  <si>
    <t>-395787462</t>
  </si>
  <si>
    <t>766411231</t>
  </si>
  <si>
    <t>Montáž obložení stěn palubkami na pero a drážku plochy do 5 m2 z tvrdého dřeva, šířky přes 40 do 60 mm</t>
  </si>
  <si>
    <t>-917780884</t>
  </si>
  <si>
    <t>https://podminky.urs.cz/item/CS_URS_2023_01/766411231</t>
  </si>
  <si>
    <t>"přístřešek pro kontejnery" 5,7+3,3</t>
  </si>
  <si>
    <t>"přístřešek pro kola" 4,9+4,4</t>
  </si>
  <si>
    <t>60514106</t>
  </si>
  <si>
    <t>řezivo jehličnaté lať pevnostní třída S10-13 průřez 40x60mm</t>
  </si>
  <si>
    <t>-329100913</t>
  </si>
  <si>
    <t>18,3*0,04 'Přepočtené koeficientem množství</t>
  </si>
  <si>
    <t>767821112</t>
  </si>
  <si>
    <t>Montáž poštovních schránek samostatných zavěšených</t>
  </si>
  <si>
    <t>181487173</t>
  </si>
  <si>
    <t>https://podminky.urs.cz/item/CS_URS_2023_01/767821112</t>
  </si>
  <si>
    <t>R43520</t>
  </si>
  <si>
    <t>schránka listovní na vchodovou branku</t>
  </si>
  <si>
    <t>-1336199233</t>
  </si>
  <si>
    <t>767995117</t>
  </si>
  <si>
    <t>Montáž ostatních atypických zámečnických konstrukcí hmotnosti přes 250 do 500 kg</t>
  </si>
  <si>
    <t>-1587890059</t>
  </si>
  <si>
    <t>https://podminky.urs.cz/item/CS_URS_2023_01/767995117</t>
  </si>
  <si>
    <t xml:space="preserve">"přístřešek na kontejnery" </t>
  </si>
  <si>
    <t>"Z1" 37,5</t>
  </si>
  <si>
    <t>"Z2" 64,3</t>
  </si>
  <si>
    <t>"Z3" 29,4</t>
  </si>
  <si>
    <t>"Z4" 56</t>
  </si>
  <si>
    <t>"Z5" 32</t>
  </si>
  <si>
    <t>"Z6" 21,5</t>
  </si>
  <si>
    <t>"přístřešek pro kola"</t>
  </si>
  <si>
    <t>"Z7" 29,4</t>
  </si>
  <si>
    <t>"Z8" 42</t>
  </si>
  <si>
    <t>"Z9" 51,5</t>
  </si>
  <si>
    <t>"Z10" 45,6</t>
  </si>
  <si>
    <t>"Z11" 22,8</t>
  </si>
  <si>
    <t>"Z12" 21</t>
  </si>
  <si>
    <t>"Z13" 11</t>
  </si>
  <si>
    <t>14550266</t>
  </si>
  <si>
    <t>profil ocelový svařovaný jakost S235 průřez čtvercový 80x80x3mm</t>
  </si>
  <si>
    <t>-1813255748</t>
  </si>
  <si>
    <t>"Z1" 37,5/1000</t>
  </si>
  <si>
    <t>"Z2" 64,3/1000</t>
  </si>
  <si>
    <t>"Z3" 29,4/1000</t>
  </si>
  <si>
    <t>"Z4" 56/1000</t>
  </si>
  <si>
    <t>"přístřešek na kola"</t>
  </si>
  <si>
    <t>"Z7" 29,4/1000</t>
  </si>
  <si>
    <t>"Z8" 42/1000</t>
  </si>
  <si>
    <t>"Z9" 51,5/1000</t>
  </si>
  <si>
    <t>"Z10" 45,6/1000</t>
  </si>
  <si>
    <t>14550236</t>
  </si>
  <si>
    <t>profil ocelový svařovaný jakost S235 průřez čtvercový 40x40x3mm</t>
  </si>
  <si>
    <t>895709281</t>
  </si>
  <si>
    <t>"přístřešek na kontajnery"</t>
  </si>
  <si>
    <t>"Z5" 32/1000</t>
  </si>
  <si>
    <t>"Z6" 21,5/1000</t>
  </si>
  <si>
    <t>"Z11" 22,8/1000</t>
  </si>
  <si>
    <t>"Z12" 21/1000</t>
  </si>
  <si>
    <t>"Z13" 11/1000</t>
  </si>
  <si>
    <t>613320715</t>
  </si>
  <si>
    <t xml:space="preserve"> 04 - VZT</t>
  </si>
  <si>
    <t>Soupis:</t>
  </si>
  <si>
    <t>04.1 - VZT</t>
  </si>
  <si>
    <t>D1 - Zařízení č. 1 – Větrání šaten</t>
  </si>
  <si>
    <t>D2 - Zařízení č. 2 – Větrání kanceláří</t>
  </si>
  <si>
    <t>D3 - Zařízení č. 3 – Větrání společenské a zasedací místnosti</t>
  </si>
  <si>
    <t>D4 - Zařízení č. 4 – Větrání hygienického zázemí</t>
  </si>
  <si>
    <t>D5 - Zařízení č. 5 – Odtah digestoře</t>
  </si>
  <si>
    <t>D6 - Zařízení č. 6 – Větrání technického zázemí a skladů</t>
  </si>
  <si>
    <t>D7 - Zařízení č. 21 – Chlazení kanceláří</t>
  </si>
  <si>
    <t>D8 - Zařízení č. 22 – Chlazení společenské a zasedací místnosti</t>
  </si>
  <si>
    <t>D9 - Zařízení č. 23 – Chlazení server</t>
  </si>
  <si>
    <t xml:space="preserve">D10 - Ostatní </t>
  </si>
  <si>
    <t>Zařízení č. 1 – Větrání šaten</t>
  </si>
  <si>
    <t>-</t>
  </si>
  <si>
    <t>VZT jednotka přívodně odvodní ve vnitřním nástěnném provedení přívod: 320 m3/h, 210 Pa odvod: 320 m3/h, 210 Pa hmotnost jednotky: 77kg rozměr: (ŠxVxH): 617x1000x490mm Přívodní část: - uzavírací klapka se servopohonem - filtr rámečkový G4 - by-passová klapka - deskový výměník s tepelnou účinností 87,4% - ventilátor s EC motorem, příkon motoru 120W, jmenovitý proud motoru 1A, napájecí napětí 230V, frekvence 50Hz - elektrický ohřívač s max. topným výkonem 0,6kW Odvodní část: - filtr rámečkový G4 - ventilátor s EC motorem, příkon motoru 120W, jmenovitý proud motoru 1A, napájecí napětí 230V, frekvence 50Hz - uzavírací klapka se servopohonem</t>
  </si>
  <si>
    <t>ks</t>
  </si>
  <si>
    <t>-.1</t>
  </si>
  <si>
    <t>Vestavěný elektrický ohřívač - součást VZT jednotky 1.A.1 - elektrický ohřívač s max. topným výkonem 0,6kW</t>
  </si>
  <si>
    <t>-.2</t>
  </si>
  <si>
    <t>VZT jednotka přívodně odvodní ve vnitřním podstropním provedení přívod: 400 m3/h, 300 Pa odvod: 400 m3/h, 300 Pa hmotnost jednotky: 100kg rozměr: (ŠxVxH): 1290x370x930mm Přívodní část: - uzavírací klapka se servopohonem - filtr rámečkový G4 - by-passová klapka - deskový výměník s tepelnou účinností 88% - elektrický ohřívač s max. topným výkonem 0,5kW - ventilátor s EC motorem, příkon motoru 170W, jmenovitý proud motoru 1,4A, napájecí napětí 230V, frekvence 50Hz Odvodní část: - filtr rámečkový G4 - ventilátor s EC motorem, příkon motoru 170W, jmenovitý proud motoru 1,4A, napájecí napětí 230V, frekvence 50Hz - uzavírací klapka se servopohonem</t>
  </si>
  <si>
    <t>-.3</t>
  </si>
  <si>
    <t>Vestavěný elektrický ohřívač - součást VZT jednotky 1.A.1 - elektrický ohřívač s max. topným výkonem 0,5kW</t>
  </si>
  <si>
    <t>1ks</t>
  </si>
  <si>
    <t>MaR - regulační prvky - ovladač designový s displejem (barva bílá)</t>
  </si>
  <si>
    <t>soub.</t>
  </si>
  <si>
    <t>-.4</t>
  </si>
  <si>
    <t>MaR - kabeláže a trasování systému zařízení - elektrické propojení jednotlivých prvků systému - kabely k externím signálům a k ovladači, jejich zapojení v jednotce na příslušné svorky</t>
  </si>
  <si>
    <t>-.5</t>
  </si>
  <si>
    <t>Protidešťová žaluzie - v hliníkovém provedení - se standartními úzkými lamelami - vybavena svařovaným sítem s oky 10x10mm Rozměr: 400x200 mm</t>
  </si>
  <si>
    <t>-.6</t>
  </si>
  <si>
    <t>Vyúsť s vířivým výtokem vzduchu pro přívod - čelní deska čtvercová, s vodorovným připojením, pro přívod vzduchu, s 16 lamelami, s regulační klapkou Jmenovitý rozměr: 600x600 mm</t>
  </si>
  <si>
    <t>-.7</t>
  </si>
  <si>
    <t>Stěnová mřížka - dvouřadá, upínání se speciálním mechanismem včetně montážního rámečku, s uspořádnání lamel horizontálně a roztečí lamel 20mm Rozměr: 600x200 mm</t>
  </si>
  <si>
    <t>-.8</t>
  </si>
  <si>
    <t>Odvodní talířový ventil kovový - na kruhové potrubí včetně zděře Průměr: 100 mm</t>
  </si>
  <si>
    <t>-.9</t>
  </si>
  <si>
    <t>Odvodní talířový ventil kovový - na kruhové potrubí včetně zděře Průměr: 125 mm</t>
  </si>
  <si>
    <t>-.10</t>
  </si>
  <si>
    <t>Odvodní talířový ventil kovový - na kruhové potrubí včetně zděře Průměr: 160 mm</t>
  </si>
  <si>
    <t>-.11</t>
  </si>
  <si>
    <t>Potrubí 4-hranné, pozinkované + 30% tvarovek. Miniální třída těsnosti potrubních rozvodů: "C" Do obvodu 1500 mm</t>
  </si>
  <si>
    <t>-.12</t>
  </si>
  <si>
    <t>Tepelně a hlukově izolované hadice - ohebná hadice obalena izolací tloušťky 25mm Průměr: 100 mm</t>
  </si>
  <si>
    <t>bm</t>
  </si>
  <si>
    <t>-.13</t>
  </si>
  <si>
    <t>Tepelně a hlukově izolované hadice - ohebná hadice obalena izolací tloušťky 25mm Průměr: 125 mm</t>
  </si>
  <si>
    <t>-.14</t>
  </si>
  <si>
    <t>Tepelně a hlukově izolované hadice - ohebná hadice obalena izolací tloušťky 25mm Průměr: 160 mm</t>
  </si>
  <si>
    <t>-.15</t>
  </si>
  <si>
    <t>Tepelně a hlukově izolované hadice - ohebná hadice obalena izolací tloušťky 25mm Průměr: 200 mm</t>
  </si>
  <si>
    <t>-.16</t>
  </si>
  <si>
    <t>Tepelně a hlukově izolované hadice - ohebná hadice obalena izolací tloušťky 25mm Průměr: 250 mm</t>
  </si>
  <si>
    <t>-.17</t>
  </si>
  <si>
    <t>Potrubí kruhové, pozinkované + 30% tvarovek Miniální třída těsnosti potrubních rozvodů: "C" Průměr: 100 mm</t>
  </si>
  <si>
    <t>-.18</t>
  </si>
  <si>
    <t>Potrubí kruhové, pozinkované + 30% tvarovek Miniální třída těsnosti potrubních rozvodů: "C" Průměr: 125 mm</t>
  </si>
  <si>
    <t>-.19</t>
  </si>
  <si>
    <t>Potrubí kruhové, pozinkované + 30% tvarovek Miniální třída těsnosti potrubních rozvodů: "C" Průměr: 160 mm</t>
  </si>
  <si>
    <t>-.20</t>
  </si>
  <si>
    <t>Potrubí kruhové, pozinkované + 30% tvarovek Miniální třída těsnosti potrubních rozvodů: "C" Průměr: 200 mm</t>
  </si>
  <si>
    <t>-.21</t>
  </si>
  <si>
    <t>Potrubí kruhové, pozinkované + 30% tvarovek Miniální třída těsnosti potrubních rozvodů: "C" Průměr: 250 mm</t>
  </si>
  <si>
    <t>-.22</t>
  </si>
  <si>
    <t>Tepelná a hluková izolace na kruhové potrubí - lamelová rohož ze skelného vlákna s AL polepem Tloušťka: 40mm</t>
  </si>
  <si>
    <t>-.23</t>
  </si>
  <si>
    <t>Závěsový, montážní, spojovací a těsnící materiál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</si>
  <si>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D2</t>
  </si>
  <si>
    <t>Zařízení č. 2 – Větrání kanceláří</t>
  </si>
  <si>
    <t>-.24</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</si>
  <si>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88,5%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</si>
  <si>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-.25</t>
  </si>
  <si>
    <t>Vestavěný elektrický ohřívač - součást VZT jednotky 2.A.1 - elektrický ohřívač s max. topným výkonem 0,6kW</t>
  </si>
  <si>
    <t>-.26</t>
  </si>
  <si>
    <t>Protidešťová žaluzie - v hliníkovém provedení - se standartními úzkými lamelami - vybavena svařovaným sítem s oky 10x10mm Rozměr: 200x200 mm</t>
  </si>
  <si>
    <t>-.27</t>
  </si>
  <si>
    <t>Vyúsť s vířivým výtokem vzduchu pro přívod - čelní deska čtvercová, s vodorovným připojením, pro přívod vzduchu, s 8 lamelami, s regulační klapkou Jmenovitý rozměr: 300x300 mm</t>
  </si>
  <si>
    <t>-.28</t>
  </si>
  <si>
    <t>Vyúsť s vířivým výtokem vzduchu pro odvod - čelní deska čtvercová, s vodorovným připojením, pro odvod vzduchu, s 8 lamelami, s regulační klapkou Jmenovitý rozměr: 300x300 mm</t>
  </si>
  <si>
    <t>-.29</t>
  </si>
  <si>
    <t>Požární izolace - lamelová rohož z lamel z kamenné vlny s AL polepem - minimální požární odolnost dle PBŘ Tloušťka: 40mm</t>
  </si>
  <si>
    <t>D3</t>
  </si>
  <si>
    <t>Zařízení č. 3 – Větrání společenské a zasedací místnosti</t>
  </si>
  <si>
    <t>-.30</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</si>
  <si>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87,9%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</si>
  <si>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-.31</t>
  </si>
  <si>
    <t>Vestavěný elektrický ohřívač - součást VZT jednotky 3.A.1 - elektrický ohřívač s max. topným výkonem 0,6kW</t>
  </si>
  <si>
    <t>1ks 1ks</t>
  </si>
  <si>
    <t>MaR - regulační prvky - Input/Output deska s 12 svorkami - ovladač designový s displejem (barva bílá)</t>
  </si>
  <si>
    <t>-.32</t>
  </si>
  <si>
    <t>Uzavírací klapka se servopohonem - kruhová uzavírací klapka se servopohonem bez havarijní pružiny na 24V Průměr: 200mm</t>
  </si>
  <si>
    <t>-.33</t>
  </si>
  <si>
    <t>Protidešťová stříška - na kruhové potrubí s ochrannou mřížkou Průměr: 200 mm</t>
  </si>
  <si>
    <t>-.34</t>
  </si>
  <si>
    <t>Vyúsť s vířivým výtokem vzduchu pro odvod - čelní deska čtvercová, s vodorovným připojením, pro odvod vzduchu, s 16 lamelami, s regulační klapkou Jmenovitý rozměr: 600x600 mm</t>
  </si>
  <si>
    <t>D4</t>
  </si>
  <si>
    <t>Zařízení č. 4 – Větrání hygienického zázemí</t>
  </si>
  <si>
    <t>-.35</t>
  </si>
  <si>
    <t>Potrubní ventilátor - dvouotáčkový do kruhového potrubí o průměru 100mm Objemový průtok: 80m3/h Dopravní tlak: 100Pa</t>
  </si>
  <si>
    <t>-.36</t>
  </si>
  <si>
    <t>Potrubní ventilátor - dvouotáčkový do kruhového potrubí o průměru 125mm Objemový průtok: 130m3/h Dopravní tlak: 90Pa</t>
  </si>
  <si>
    <t>-.37</t>
  </si>
  <si>
    <t>Potrubní ventilátor - tříotáčkový do kruhového potrubí o průměru 160mm Objemový průtok: 150m3/h Dopravní tlak: 180Pa</t>
  </si>
  <si>
    <t>-.38</t>
  </si>
  <si>
    <t>Nástěnný ventilátor - pod omítku se zpětnou klapkou a filtrem s doběhem Objemový průtok: 50m3/h Dopravní tlak: 250Pa</t>
  </si>
  <si>
    <t>-.39</t>
  </si>
  <si>
    <t>Regulační klapka těsná - do kruhového potrubí s ručním kovovým ovládáním Průměr: 100 mm</t>
  </si>
  <si>
    <t>-.40</t>
  </si>
  <si>
    <t>Regulační klapka těsná - do kruhového potrubí s ručním kovovým ovládáním Průměr: 125 mm</t>
  </si>
  <si>
    <t>-.41</t>
  </si>
  <si>
    <t>Regulační klapka těsná - do kruhového potrubí s ručním kovovým ovládáním Průměr: 160 mm</t>
  </si>
  <si>
    <t>-.42</t>
  </si>
  <si>
    <t>Zpětná přetlaková klapka těsná - do kruhového potrubí Průměr: 100 mm</t>
  </si>
  <si>
    <t>-.43</t>
  </si>
  <si>
    <t>Zpětná přetlaková klapka těsná - do kruhového potrubí Průměr: 125 mm</t>
  </si>
  <si>
    <t>-.44</t>
  </si>
  <si>
    <t>Zpětná přetlaková klapka těsná - do kruhového potrubí Průměr: 160 mm</t>
  </si>
  <si>
    <t>-.45</t>
  </si>
  <si>
    <t>Protidešťová žaluzie kruhová - žaluzie je vybavena jemným sítem proti hmyzu Průměr: 100 mm</t>
  </si>
  <si>
    <t>D5</t>
  </si>
  <si>
    <t>Zařízení č. 5 – Odtah digestoře</t>
  </si>
  <si>
    <t>-.46</t>
  </si>
  <si>
    <t>Kruhová těsná zpětná protipachová klapka - do kruhového potrubí - splňuje těsné provedení dle normy ÖN M 6027 Průměr: 160 mm</t>
  </si>
  <si>
    <t>-.47</t>
  </si>
  <si>
    <t>Koncový kryt - nátrubek na kruhové potrubí (zakončení potrubí v bytě) Průměr: 160 mm</t>
  </si>
  <si>
    <t>není součástí dodávk</t>
  </si>
  <si>
    <t>Odsavač par (digestoř) -pro vestavbu do kuchyňské linky,vybavena motorem, osvětlením, tukovým filtrem a zpětnou klapkou na výtlaku Objemový průtok: 150-300m3/h</t>
  </si>
  <si>
    <t>-.48</t>
  </si>
  <si>
    <t>Protidešťová stříška - na kruhové potrubí s ochrannou mřížkou Průměr: 160 mm</t>
  </si>
  <si>
    <t>D6</t>
  </si>
  <si>
    <t>Zařízení č. 6 – Větrání technického zázemí a skladů</t>
  </si>
  <si>
    <t>-.49</t>
  </si>
  <si>
    <t>Potrubní ventilátor - tříotáčkový do kruhového potrubí o průměru 160mm Objemový průtok: 200m3/h Dopravní tlak: 180Pa</t>
  </si>
  <si>
    <t>-.50</t>
  </si>
  <si>
    <t>Potrubní ventilátor - tříotáčkový do kruhového potrubí o průměru 200mm Objemový průtok: 800m3/h Dopravní tlak: 180Pa</t>
  </si>
  <si>
    <t>-.51</t>
  </si>
  <si>
    <t>Zpětná přetlaková klapka těsná - do kruhového potrubí Průměr: 200 mm</t>
  </si>
  <si>
    <t>-.52</t>
  </si>
  <si>
    <t>Krycí mřížka Rozměr: 200x200 mm</t>
  </si>
  <si>
    <t>-.53</t>
  </si>
  <si>
    <t>Protidešťová stříška - na kruhové potrubí s ochrannou mřížkou Průměr: 100 mm</t>
  </si>
  <si>
    <t>-.54</t>
  </si>
  <si>
    <t>Vyústka do kruhového potrubí - jednořadá, s vestavěnou regulací, s uspořádnání lamel horizontálně Rozměr: 325x75 mm</t>
  </si>
  <si>
    <t>-.55</t>
  </si>
  <si>
    <t>Pružná spojka - pro napojení potrubního ventilátoru na kruhové potrubí - připevňuje se na ventilátor a potrubí dvěma přírubami Průměr: 160 mm</t>
  </si>
  <si>
    <t>-.56</t>
  </si>
  <si>
    <t>Pružná spojka - pro napojení potrubního ventilátoru na kruhové potrubí - připevňuje se na ventilátor a potrubí dvěma přírubami Průměr: 200 mm</t>
  </si>
  <si>
    <t>-.57</t>
  </si>
  <si>
    <t>Tlumič hluku pro kruhové potrubí - plášť tlumiče je z galvanizovaného plechu Délka tlumiče hluku: 900mm Průměr: 160mm</t>
  </si>
  <si>
    <t>-.58</t>
  </si>
  <si>
    <t>Tlumič hluku pro kruhové potrubí - plášť tlumiče je z galvanizovaného plechu Délka tlumiče hluku: 900mm Průměr: 200mm</t>
  </si>
  <si>
    <t>D7</t>
  </si>
  <si>
    <t>Zařízení č. 21 – Chlazení kanceláří</t>
  </si>
  <si>
    <t>-.59</t>
  </si>
  <si>
    <t>Venkovní kondenzační jednotka - systém MULTISPLIT Chladící výkon: 9kW Max. výkon všech připoj. vnitřních jednotek: 15,6kW Rozměr (VxŠxH): 734x958x340mm Váha: 68kg Hladina akustického výkonu: 64dB Hladina akustického tlaku: 52dB Rozsah použití chlazení: -10~46°C Typ chladiva: R32 Celková délka vedení 75m / max. výškový rozdíl 15m Zdroj napětí venkovní jednotky: (230V, 1f, 50Hz)</t>
  </si>
  <si>
    <t>-.60</t>
  </si>
  <si>
    <t>Vnitřní kazetová jednotka s plochým dekoračním panelem - se 4 výdechy, pracuje při teplotách -20°C, zapadá do stropních panelů 600x600 - s čerpadlem kondenzátu se zdvihem 630mm Chladící výkon: 2,5kW Rozměr (VxŠxH): 260x575x575mm Hmotnost: 16kg Hladina akustického výkonu: 48dB Hladina akustického tlaku: 31/25dB</t>
  </si>
  <si>
    <t>-.61</t>
  </si>
  <si>
    <t>Dekorační panel - bílé barvy v RAL 9010 Rozměr (VxŠxH): 45x620x620mm Hmotnost: 2,8kg</t>
  </si>
  <si>
    <t>-.62</t>
  </si>
  <si>
    <t>Kabelový ovladač - v bílém provedení - s dotykovým ovládáním, obsahuje nastavení teploty, ventilátoru, režimu, klapek, stav filtru a indikaci poruchy</t>
  </si>
  <si>
    <t>-.63</t>
  </si>
  <si>
    <t>Chladivové potrubí - předizolované měděné potrubí (izolace 9mm s parozábranou) Rozměr: 6,35/9,50mm</t>
  </si>
  <si>
    <t>-.64</t>
  </si>
  <si>
    <t>Povrchová úprava chladivového potrubí odolná proti UV záření a povětrnostným vlivům</t>
  </si>
  <si>
    <t>-.65</t>
  </si>
  <si>
    <t>Závěsový, montážní, spojovací a těsnící materiál</t>
  </si>
  <si>
    <t>-.66</t>
  </si>
  <si>
    <t>Betonová přídlažba pod venkovní jednotku umístěná pod nohu jednotky - rozměry jednotky (VxŠxH): 734x958x340mm - hmotnost jednotky 68kg (každá přídlažba unese min. polovinu váhy jednotky) Rozměry přídlažby (VxŠxH): 100x500x250mm</t>
  </si>
  <si>
    <t>-.67</t>
  </si>
  <si>
    <t>Dielektrická guma pod venkovní jednotku na přídlažbu - rozměry jednotky (VxŠxH): 734x958x340mm - rozměry přídlažby (VxŠxH): 100x500x250mm</t>
  </si>
  <si>
    <t>-.68</t>
  </si>
  <si>
    <t>Betonová přídlažba pod oceloplechový kanál určený pro vedení chladivového potrubí Rozměry přídlažby (VxŠxH): 100x500x250mm</t>
  </si>
  <si>
    <t>-.69</t>
  </si>
  <si>
    <t>Oceloplechový kanál - velikost 100x300mm, tl. 0,8mm, neděrovaný, včetně víka, spojek, spojovacího a nosného materiálu. - kanál bude připevněn k betonové přídlažbě</t>
  </si>
  <si>
    <t>-.70</t>
  </si>
  <si>
    <t>KG plastové potrubí vč. ohnutého kolene Průměr: 160mm</t>
  </si>
  <si>
    <t>-.71</t>
  </si>
  <si>
    <t>Utěsnění plastového potrubí - volný prostor v potrubí musí být důkladně utěsněn</t>
  </si>
  <si>
    <t>-.72</t>
  </si>
  <si>
    <t>Komunikační kabel - mezi venkovní a vnitřní klimatizační jednotkou</t>
  </si>
  <si>
    <t>-.73</t>
  </si>
  <si>
    <t>Doplnění chladiva R32</t>
  </si>
  <si>
    <t>-.74</t>
  </si>
  <si>
    <t>Tlaková zkouška</t>
  </si>
  <si>
    <t>-.75</t>
  </si>
  <si>
    <t>Revize chladícího zařízení</t>
  </si>
  <si>
    <t>-.76</t>
  </si>
  <si>
    <t>Revize elektro</t>
  </si>
  <si>
    <t>D8</t>
  </si>
  <si>
    <t>Zařízení č. 22 – Chlazení společenské a zasedací místnosti</t>
  </si>
  <si>
    <t>-.77</t>
  </si>
  <si>
    <t>Vnitřní kazetová jednotka s plochým dekoračním panelem - se 4 výdechy, pracuje při teplotách -20°C, zapadá do stropních panelů 600x600 - s čerpadlem kondenzátu se zdvihem 630mm Chladící výkon: 3,4kW Rozměr (VxŠxH): 260x575x575mm Hmotnost: 16kg Hladina akustického výkonu: 51dB Hladina akustického tlaku: 34/25dB</t>
  </si>
  <si>
    <t>D9</t>
  </si>
  <si>
    <t>Zařízení č. 23 – Chlazení server</t>
  </si>
  <si>
    <t>-.78</t>
  </si>
  <si>
    <t>Venkovní kondenzační jednotka - systém SPLIT Chladící výkon: 3,4kW Rozměr (VxŠxH): 552x840x350mm Hmotnost: 32kg Hladina akustického výkonu: 61dB Hladina akustického tlaku: 49dB Rozsah použití: chlazení / topení: -10~50°C / -20~24°C Typ chladiva: R32 Celková délka vedení 20m / max. výškový rozdíl 15m Zdroj napětí venkovní jednotky: (230V, 1f, 50Hz)</t>
  </si>
  <si>
    <t>-.79</t>
  </si>
  <si>
    <t>Vnitřní nástěnná jednotka - pracuje při teplotách -20°C Chladící výkon: 3,4 (max. 4)kW Rozměr (VxŠxH): 295x778x272mm Hmotnost: 10kg Hladina akustického výkonu: 58dB Hladina akustického tlaku: 19/29/45dB</t>
  </si>
  <si>
    <t>-.80</t>
  </si>
  <si>
    <t>Betonová přídlažba pod venkovní jednotku umístěná pod nohu jednotky - rozměry jednotky (VxŠxH): 552x840x350mm - hmotnost jednotky 32kg (každá přídlažba unese min. polovinu váhy jednotky) Rozměry přídlažby (VxŠxH): 100x500x250mm</t>
  </si>
  <si>
    <t>-.81</t>
  </si>
  <si>
    <t>Dielektrická guma pod venkovní jednotku na přídlažbu - rozměry jednotky (VxŠxH): 552x840x350mm - rozměry přídlažby (VxŠxH): 100x500x250mm</t>
  </si>
  <si>
    <t>D10</t>
  </si>
  <si>
    <t xml:space="preserve">Ostatní </t>
  </si>
  <si>
    <t>-.82</t>
  </si>
  <si>
    <t>Zprovoznění zařízení, zaregulování</t>
  </si>
  <si>
    <t>hod</t>
  </si>
  <si>
    <t>-.83</t>
  </si>
  <si>
    <t>Zaškolení provozovatele</t>
  </si>
  <si>
    <t>-.84</t>
  </si>
  <si>
    <t>Dokumentace skutečného stavu (6 PARÉ) + 1x elektronická podoba</t>
  </si>
  <si>
    <t>-.85</t>
  </si>
  <si>
    <t>Dokumentace pro předání díla : - návod k obsluze - generální a jednotlivých strojů a zařízení, - protokol o zaškolení, - protokol o předání, - ostatní potřebné protokoly</t>
  </si>
  <si>
    <t>-.86</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</si>
  <si>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</si>
  <si>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314</t>
  </si>
  <si>
    <t>-.87</t>
  </si>
  <si>
    <t>Doprava</t>
  </si>
  <si>
    <t>316</t>
  </si>
  <si>
    <t xml:space="preserve"> 05 - Vytápění</t>
  </si>
  <si>
    <t xml:space="preserve">    731 - Ústřední topení,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</si>
  <si>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</si>
  <si>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</si>
  <si>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</si>
  <si>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</si>
  <si>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</si>
  <si>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63154022</t>
  </si>
  <si>
    <t>pouzdro izolační potrubní z minerální vlny s Al fólií max. 250/100°C 54/50mm</t>
  </si>
  <si>
    <t>631546200</t>
  </si>
  <si>
    <t>páska samolepící ALS šířka 50 mm, délka 50 m</t>
  </si>
  <si>
    <t>63150982</t>
  </si>
  <si>
    <t>rohož izolační z minerální vlny lamelová s Al fólií 25-40kg/m3 tl 40mm</t>
  </si>
  <si>
    <t>713311211</t>
  </si>
  <si>
    <t>Montáž izolace tepelné těles plocha rovná 1x pásy s Al fólií</t>
  </si>
  <si>
    <t>713463213</t>
  </si>
  <si>
    <t>Montáž izolace tepelné potrubí potrubními pouzdry s Al fólií staženými Al páskou 1x D do 150 mm</t>
  </si>
  <si>
    <t>713491111</t>
  </si>
  <si>
    <t>Montáž tepelné izolace oplechování pevné potrubí vnějšího obvodu do 500 mm</t>
  </si>
  <si>
    <t>20000</t>
  </si>
  <si>
    <t>Plech pozinkovaný 0,5mm</t>
  </si>
  <si>
    <t>998713101</t>
  </si>
  <si>
    <t>Přesun hmot tonážní pro izolace tepelné v objektech v do 6 m</t>
  </si>
  <si>
    <t>998713192</t>
  </si>
  <si>
    <t>Příplatek k přesunu hmot tonážní 713 za zvětšený přesun do 100 m</t>
  </si>
  <si>
    <t>731</t>
  </si>
  <si>
    <t>Ústřední topení, kotelny</t>
  </si>
  <si>
    <t>10001</t>
  </si>
  <si>
    <t>Uvedení do provozu tepelného čerpadla</t>
  </si>
  <si>
    <t>10002</t>
  </si>
  <si>
    <t>Seřízení automatiky tepelného čerpadla</t>
  </si>
  <si>
    <t>10006</t>
  </si>
  <si>
    <t>Montáž a osazení tepelných čerpadel</t>
  </si>
  <si>
    <t>304304000</t>
  </si>
  <si>
    <t xml:space="preserve">Tepelné čerpadlo monoblok vnější Out nom 16kw, Qút=13kw te7°C, tzdr 35°C,Qút=12kw te-7°C, tzdr 45°Ctmax 60°C,  vč. protivibrační sady a protimrazové ochrany, akustický výkon 53dBA</t>
  </si>
  <si>
    <t>3043040001</t>
  </si>
  <si>
    <t>regulační systém tepelného čerpadla - kaskáda dvou čerpadel, nabíjení zásobníku TEV nabíjení AN vytápění, výstupní teplota do OS, 2x směšovaná topná větev</t>
  </si>
  <si>
    <t>3043040002</t>
  </si>
  <si>
    <t>Kabeláž pro regulační automatiku</t>
  </si>
  <si>
    <t>3048000</t>
  </si>
  <si>
    <t>Připojovací skupina doplňovaího systému, Armatura s montážním držákem k přímému propojení doplňovacích zařízení pro soustavy topné a chladicí vody s potrubími pitné vody Systémový oddělovač dle DIN 1988-100 resp. DIN EN 1717 (BA), s integrovaným filtrem</t>
  </si>
  <si>
    <t>3048001</t>
  </si>
  <si>
    <t>Připojovací skupina doplňovaího systému automatika, Funkční kontrola udržování tlaku v uzavřených soustavách topné, chladicí vody a kontrolované doplňování doplňovací vody a plnicí funkce u prvního a opakovaného plnění.</t>
  </si>
  <si>
    <t>3048002</t>
  </si>
  <si>
    <t>Filtrační patrona pro úpravu doplňovací vody Fillsoft II pouzdro s patronou,kompaktní základní armatura pro úpravu plnicí a doplňovací vody pomocí iontoměniče k ochraně zdrojů tepla a teplovodních topných soustav podle VDI 2035.</t>
  </si>
  <si>
    <t>304800500</t>
  </si>
  <si>
    <t xml:space="preserve">Ocelové konstrukce - uložení TČ  a trubního vedení</t>
  </si>
  <si>
    <t>731341140</t>
  </si>
  <si>
    <t>Hadice napouštěcí pryžové D 20/28</t>
  </si>
  <si>
    <t>998731101</t>
  </si>
  <si>
    <t>Přesun hmot tonážní pro kotelny v objektech v do 6 m</t>
  </si>
  <si>
    <t>998731102</t>
  </si>
  <si>
    <t>Přesun hmot tonážní pro kotelny v objektech v přes 6 do 12 m</t>
  </si>
  <si>
    <t>732</t>
  </si>
  <si>
    <t>Ústřední vytápění - strojovny</t>
  </si>
  <si>
    <t>732111314</t>
  </si>
  <si>
    <t>Trubková hrdla rozdělovačů a sběračů bez přírub DN 25</t>
  </si>
  <si>
    <t>732111316</t>
  </si>
  <si>
    <t>Trubková hrdla rozdělovačů a sběračů bez přírub DN 40</t>
  </si>
  <si>
    <t>732111318</t>
  </si>
  <si>
    <t>Trubková hrdla rozdělovačů a sběračů bez přírub DN 50</t>
  </si>
  <si>
    <t>732112232</t>
  </si>
  <si>
    <t>Rozdělovač sdružený hydraulický DN 80 závitový</t>
  </si>
  <si>
    <t>732199100</t>
  </si>
  <si>
    <t>Montáž a dodávka orientačních štítků</t>
  </si>
  <si>
    <t>soubor</t>
  </si>
  <si>
    <t>732219315</t>
  </si>
  <si>
    <t>Montáž ohříváku vody stojatého PN 0,6/0,6,PN 1,6/0,6 o obsahu 1000 litrů</t>
  </si>
  <si>
    <t>732231005</t>
  </si>
  <si>
    <t>Akumulační nádrž bez přípravy TUV bez výměníku PN 0,3 o objemu 500 l</t>
  </si>
  <si>
    <t>732231121</t>
  </si>
  <si>
    <t>Akumulační nádrž bez přípravy TUV s jedním výměníkem PN 0,3/1 o objemu 500 l v.pl.1,5 m2</t>
  </si>
  <si>
    <t>732294315</t>
  </si>
  <si>
    <t>Elektrická topná jednotka vestavná přírubová o výkonu 6,0 kW</t>
  </si>
  <si>
    <t>732294318</t>
  </si>
  <si>
    <t>Elektrická topná jednotka vestavná přírubová o výkonu 12,0 kW</t>
  </si>
  <si>
    <t>732331618</t>
  </si>
  <si>
    <t>Nádoba tlaková expanzní pro topnou a chladicí soustavu s membránou závitové připojení PN 0,6 o objemu 100 l</t>
  </si>
  <si>
    <t>732331778</t>
  </si>
  <si>
    <t>Příslušenství k expanzním nádobám bezpečnostní uzávěr G 1 k měření tlaku</t>
  </si>
  <si>
    <t>732421415</t>
  </si>
  <si>
    <t>Čerpadlo teplovodní mokroběžné závitové oběhové DN 25 výtlak do 6,0 m průtok 4,5 m3/h pro vytápění</t>
  </si>
  <si>
    <t>732421472</t>
  </si>
  <si>
    <t>Čerpadlo teplovodní mokroběžné závitové oběhové DN 32 výtlak do 8,0 m průtok 5,0 m3/h pro vytápění</t>
  </si>
  <si>
    <t>732429212</t>
  </si>
  <si>
    <t>Montáž čerpadla oběhového mokroběžného závitového DN 25</t>
  </si>
  <si>
    <t>732429215</t>
  </si>
  <si>
    <t>Montáž čerpadla oběhového mokroběžného závitového DN 32</t>
  </si>
  <si>
    <t>732511685</t>
  </si>
  <si>
    <t>Naplnění systému nemrznoucí teplonosnou kapalinou na bázi vyšších glykolů 60 l</t>
  </si>
  <si>
    <t>732523102r</t>
  </si>
  <si>
    <t>Konzoly na zem pro tepelné čerpadlo</t>
  </si>
  <si>
    <t>998732101</t>
  </si>
  <si>
    <t>Přesun hmot tonážní pro strojovny v objektech v do 6 m</t>
  </si>
  <si>
    <t>998732193</t>
  </si>
  <si>
    <t>Příplatek k přesunu hmot tonážní 732 za zvětšený přesun do 500 m</t>
  </si>
  <si>
    <t>3000</t>
  </si>
  <si>
    <t>Ultrazvukový měřič tepla DN25 qp 2,5 kompletní</t>
  </si>
  <si>
    <t>30001</t>
  </si>
  <si>
    <t>Ultrazvukový měřič tepla DN32 qp 6 kompletní</t>
  </si>
  <si>
    <t>733</t>
  </si>
  <si>
    <t>Ústřední vytápění - rozvodné potrubí</t>
  </si>
  <si>
    <t>733123110</t>
  </si>
  <si>
    <t>Příplatek k potrubí ocelovému hladkému za zhotovení přípojky z trubek ocelových hladkých D 22x2,6</t>
  </si>
  <si>
    <t>733123112</t>
  </si>
  <si>
    <t>Příplatek k potrubí ocelovému hladkému za zhotovení přípojky z trubek ocelových hladkých D 28x2,6</t>
  </si>
  <si>
    <t>733223301</t>
  </si>
  <si>
    <t>Potrubí měděné tvrdé spojované lisováním D 15x1 mm</t>
  </si>
  <si>
    <t>125+15</t>
  </si>
  <si>
    <t>733223302</t>
  </si>
  <si>
    <t>Potrubí měděné tvrdé spojované lisováním D 18x1 mm</t>
  </si>
  <si>
    <t>40+8</t>
  </si>
  <si>
    <t>733223303</t>
  </si>
  <si>
    <t>Potrubí měděné tvrdé spojované lisováním D 22x1 mm</t>
  </si>
  <si>
    <t>70+8</t>
  </si>
  <si>
    <t>733223304</t>
  </si>
  <si>
    <t>Potrubí měděné tvrdé spojované lisováním D 28x1,5 mm</t>
  </si>
  <si>
    <t>50+10+8</t>
  </si>
  <si>
    <t>733223305</t>
  </si>
  <si>
    <t>Potrubí měděné tvrdé spojované lisováním D 35x1,5 mm</t>
  </si>
  <si>
    <t>733223307</t>
  </si>
  <si>
    <t>Potrubí měděné tvrdé spojované lisováním D 54x2 mm</t>
  </si>
  <si>
    <t>733291101</t>
  </si>
  <si>
    <t>Zkouška těsnosti potrubí měděné D do 35x1,5</t>
  </si>
  <si>
    <t>140+48+78+68</t>
  </si>
  <si>
    <t>733291102</t>
  </si>
  <si>
    <t>Zkouška těsnosti potrubí měděné D přes 35x1,5 do 64x2</t>
  </si>
  <si>
    <t>733322102</t>
  </si>
  <si>
    <t>Potrubí plastové z PE-X AL spojované násuvnou plastovou objímkou D 16x2</t>
  </si>
  <si>
    <t>733322103</t>
  </si>
  <si>
    <t>Potrubí plastové z PE-X AL spojované násuvnou plastovou objímkou D 18x2</t>
  </si>
  <si>
    <t>733391101</t>
  </si>
  <si>
    <t>Zkouška těsnosti potrubí plastové D do 32x3,0</t>
  </si>
  <si>
    <t>733811241</t>
  </si>
  <si>
    <t>Ochrana potrubí ústředního vytápění termoizolačními trubicemi z PE tl přes 13 do 20 mm DN do 22 mm</t>
  </si>
  <si>
    <t>10+48+78+50+30</t>
  </si>
  <si>
    <t>733811242</t>
  </si>
  <si>
    <t>Ochrana potrubí ústředního vytápění termoizolačními trubicemi z PE tl přes 13 do 20 mm DN přes 32 do 45 mm</t>
  </si>
  <si>
    <t>68+105</t>
  </si>
  <si>
    <t>998733101</t>
  </si>
  <si>
    <t>Přesun hmot tonážní pro rozvody potrubí v objektech v do 6 m</t>
  </si>
  <si>
    <t>998733193</t>
  </si>
  <si>
    <t>Příplatek k přesunu hmot tonážní 733 za zvětšený přesun do 500 m</t>
  </si>
  <si>
    <t>734</t>
  </si>
  <si>
    <t>Ústřední vytápění - armatury</t>
  </si>
  <si>
    <t>734209103</t>
  </si>
  <si>
    <t>Montáž armatury závitové s jedním závitem G 1/2</t>
  </si>
  <si>
    <t>734209113</t>
  </si>
  <si>
    <t>Montáž armatury závitové s dvěma závity G 1/2</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</si>
  <si>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</si>
  <si>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</si>
  <si>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</si>
  <si>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</si>
  <si>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</si>
  <si>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</si>
  <si>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</si>
  <si>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</si>
  <si>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734209124</t>
  </si>
  <si>
    <t>Montáž armatury závitové s třemi závity G 3/4</t>
  </si>
  <si>
    <t>734209125</t>
  </si>
  <si>
    <t>Montáž armatury závitové s třemi závity G 1</t>
  </si>
  <si>
    <t>734209128</t>
  </si>
  <si>
    <t>Montáž armatury závitové s třemi závity G 2</t>
  </si>
  <si>
    <t>734211127</t>
  </si>
  <si>
    <t>Ventil závitový odvzdušňovací G 1/2 PN 14 do 120°C automatický se zpětnou klapkou otopných těles</t>
  </si>
  <si>
    <t>734220102</t>
  </si>
  <si>
    <t>Ventil závitový regulační přímý G 1 PN 20 do 100°C vyvažovací</t>
  </si>
  <si>
    <t>734221682</t>
  </si>
  <si>
    <t>Termostatická hlavice kapalinová PN 10 do 110°C otopných těles VK</t>
  </si>
  <si>
    <t>734242414</t>
  </si>
  <si>
    <t>Ventil závitový zpětný přímý G 1 PN 16 do 110°C</t>
  </si>
  <si>
    <t>734242415</t>
  </si>
  <si>
    <t>Ventil závitový zpětný přímý G 5/4 PN 16 do 110°C</t>
  </si>
  <si>
    <t>734242416</t>
  </si>
  <si>
    <t>Ventil závitový zpětný přímý G 6/4 PN 16 do 110°C</t>
  </si>
  <si>
    <t>734251211</t>
  </si>
  <si>
    <t>Ventil závitový pojistný rohový G 1/2 provozní tlak od 2,5 do 6 barů</t>
  </si>
  <si>
    <t>734261403</t>
  </si>
  <si>
    <t>Armatura připojovací rohová G 3/4x18 PN 10 do 110°C radiátorů typu VK</t>
  </si>
  <si>
    <t>734261403mm</t>
  </si>
  <si>
    <t>Armatura připojovací rohová G 3/4x18 PN 10 do 110°C radiátorů typu MM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</si>
  <si>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</si>
  <si>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</si>
  <si>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</si>
  <si>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</si>
  <si>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</si>
  <si>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</si>
  <si>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</si>
  <si>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1/2 PN 30 do 110°C s vnitřními závity</t>
  </si>
  <si>
    <t>734292715</t>
  </si>
  <si>
    <t>Kohout kulový přímý G 1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</si>
  <si>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</si>
  <si>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</si>
  <si>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</si>
  <si>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</si>
  <si>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</si>
  <si>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</si>
  <si>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734295021</t>
  </si>
  <si>
    <t>Směšovací ventil otopných a chladicích systémů závitový třícestný G 3/4" kv 2,5se servomotorem</t>
  </si>
  <si>
    <t>734295022</t>
  </si>
  <si>
    <t>Směšovací ventil otopných a chladicích systémů závitový třícestný G 1" kv 6,3 se servomotorem</t>
  </si>
  <si>
    <t>734295023</t>
  </si>
  <si>
    <t>Přepínací ventil otopných a chladicích systémů závitový třícestný G 2" se servomotorem</t>
  </si>
  <si>
    <t>734411101</t>
  </si>
  <si>
    <t>Teploměr technický s pevným stonkem a jímkou zadní připojení průměr 63 mm délky 50 mm</t>
  </si>
  <si>
    <t>734411601</t>
  </si>
  <si>
    <t>Ochranná jímka se závitem do G 1</t>
  </si>
  <si>
    <t>734421101</t>
  </si>
  <si>
    <t>Tlakoměr s pevným stonkem a zpětnou klapkou tlak 0-16 bar průměr 50 mm spodní připojení</t>
  </si>
  <si>
    <t>734424101</t>
  </si>
  <si>
    <t>Kondenzační smyčka k přivaření zahnutá PN 250 do 300°C</t>
  </si>
  <si>
    <t>734499211</t>
  </si>
  <si>
    <t>Montáž návarku M 20x1,5</t>
  </si>
  <si>
    <t>998734101</t>
  </si>
  <si>
    <t>Přesun hmot tonážní pro armatury v objektech v do 6 m</t>
  </si>
  <si>
    <t>998734193</t>
  </si>
  <si>
    <t>Příplatek k přesunu hmot tonážní 734 za zvětšený přesun do 500 m</t>
  </si>
  <si>
    <t>735</t>
  </si>
  <si>
    <t>Ústřední vytápění - otopná tělesa</t>
  </si>
  <si>
    <t>735000912</t>
  </si>
  <si>
    <t>Vyregulování ventilu nebo kohoutu dvojregulačního s termostatickým ovládáním</t>
  </si>
  <si>
    <t>735152601</t>
  </si>
  <si>
    <t>Otopné těleso panelové VK dvoudeskové 2 přídavné přestupní plochy výška/délka 900/1600 mm výkon 3701 W</t>
  </si>
  <si>
    <t>735159230</t>
  </si>
  <si>
    <t>Montáž otopných těles panelových dvouřadých dl přes 1500 do 1980 mm</t>
  </si>
  <si>
    <t>735164273</t>
  </si>
  <si>
    <t>Otopné těleso trubkové výška/délka 1820/750 mm</t>
  </si>
  <si>
    <t>735164512</t>
  </si>
  <si>
    <t>Montáž otopného tělesa trubkového na stěnu v tělesa přes 1500 mm</t>
  </si>
  <si>
    <t>735191905</t>
  </si>
  <si>
    <t>Odvzdušnění otopných těles</t>
  </si>
  <si>
    <t>735191910</t>
  </si>
  <si>
    <t>Napuštění vody do otopných těles</t>
  </si>
  <si>
    <t>735511008</t>
  </si>
  <si>
    <t>Podlahové vytápění - systémová deska s kombinovanou tepelnou a kročejovou izolací celkové výšky 50 až 53 mm</t>
  </si>
  <si>
    <t>321+172+50</t>
  </si>
  <si>
    <t>735511010</t>
  </si>
  <si>
    <t>Podlahové vytápění - rozvodné potrubí polyethylen PE-Xa 17x2,0 mm pro systémovou desku rozteč 150 mm</t>
  </si>
  <si>
    <t>1730+970+100</t>
  </si>
  <si>
    <t>735511061</t>
  </si>
  <si>
    <t>Podlahové vytápění - krycí a separační PE fólie</t>
  </si>
  <si>
    <t>735511062</t>
  </si>
  <si>
    <t>Podlahové vytápění - obvodový dilatační pás samolepící s folií</t>
  </si>
  <si>
    <t>735511063</t>
  </si>
  <si>
    <t>Podlahové vytápění - ochranná trubka potrubí podlahového topení</t>
  </si>
  <si>
    <t>735511064</t>
  </si>
  <si>
    <t>Podlahové vytápění - středový (spárový) dilatační profil</t>
  </si>
  <si>
    <t>735511085</t>
  </si>
  <si>
    <t>Podlahové vytápění - rozdělovač mosazný s průtokoměry šestiokruhový</t>
  </si>
  <si>
    <t>735511086</t>
  </si>
  <si>
    <t>Podlahové vytápění - rozdělovač mosazný s průtokoměry sedmiokruhový</t>
  </si>
  <si>
    <t>735511090</t>
  </si>
  <si>
    <t>Podlahové vytápění - rozdělovač mosazný s průtokoměry jedenáctiokruhový</t>
  </si>
  <si>
    <t>735511122</t>
  </si>
  <si>
    <t>Podlahové vytápění - skříň nástěnná pro rozdělovač s 2-6 okruhy</t>
  </si>
  <si>
    <t>735511123</t>
  </si>
  <si>
    <t>Podlahové vytápění - skříň nástěnná pro rozdělovač s 6-9 okruhy</t>
  </si>
  <si>
    <t>735511125</t>
  </si>
  <si>
    <t>Podlahové vytápění - skříň nástěnná pro rozdělovač s 9-12 okruhy</t>
  </si>
  <si>
    <t>998735101</t>
  </si>
  <si>
    <t>Přesun hmot tonážní pro otopná tělesa v objektech v do 6 m</t>
  </si>
  <si>
    <t>998735193</t>
  </si>
  <si>
    <t>Příplatek k přesunu hmot tonážní 735 za zvětšený přesun do 500 m</t>
  </si>
  <si>
    <t>783314101</t>
  </si>
  <si>
    <t>Základní jednonásobný syntetický nátěr zámečnických konstrukcí</t>
  </si>
  <si>
    <t>783315101</t>
  </si>
  <si>
    <t>Mezinátěr jednonásobný syntetický standardní zámečnických konstrukcí</t>
  </si>
  <si>
    <t>783417101</t>
  </si>
  <si>
    <t>Krycí jednonásobný syntetický nátěr klempířských konstrukcí</t>
  </si>
  <si>
    <t>HZS</t>
  </si>
  <si>
    <t>Hodinové zúčtovací sazby</t>
  </si>
  <si>
    <t>HZS1301</t>
  </si>
  <si>
    <t>Hodinová zúčtovací sazba zedník</t>
  </si>
  <si>
    <t>262144</t>
  </si>
  <si>
    <t>HZS4211</t>
  </si>
  <si>
    <t>Hodinová zúčtovací sazba revizní technik zkouška</t>
  </si>
  <si>
    <t xml:space="preserve"> 06 - ZTI, voda, kanalizace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</si>
  <si>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</si>
  <si>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</si>
  <si>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</si>
  <si>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</si>
  <si>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</si>
  <si>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</si>
  <si>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132251104</t>
  </si>
  <si>
    <t>Hloubení nezapažených rýh šířky do 800 mm strojně s urovnáním dna do předepsaného profilu a spádu v hornině třídy těžitelnosti I skupiny 3 přes 100 m3</t>
  </si>
  <si>
    <t>Vodorovné přemístění výkopku nebo sypaniny po suchu na obvyklém dopravním prostředku, bez naložení výkopku, avšak se složením bez rozhrnutí z horniny třídy těžitelnosti I skupiny 1 až 3 na vzdálenost přes 9 000 do 10 000 m</t>
  </si>
  <si>
    <t>167151101</t>
  </si>
  <si>
    <t>Nakládání, skládání a překládání neulehlého výkopku nebo sypaniny strojně nakládání, množství do 100 m3, z horniny třídy těžitelnosti I, skupiny 1 až 3</t>
  </si>
  <si>
    <t>171201221</t>
  </si>
  <si>
    <t>58331351</t>
  </si>
  <si>
    <t>kamenivo těžené drobné frakce 0/4</t>
  </si>
  <si>
    <t>174101101</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</si>
  <si>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</si>
  <si>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</si>
  <si>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</si>
  <si>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451572111</t>
  </si>
  <si>
    <t>Lože pod potrubí, stoky a drobné objekty v otevřeném výkopu z kameniva drobného těženého 0 až 4 mm</t>
  </si>
  <si>
    <t>4619911111</t>
  </si>
  <si>
    <t>Plastová zatravňovací dlažba se spojovacími háčky</t>
  </si>
  <si>
    <t>56245143</t>
  </si>
  <si>
    <t>dlažba zatravňovací recyklovaný PE nosnost 240t/m2 500x500x30mm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</si>
  <si>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</si>
  <si>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</si>
  <si>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</si>
  <si>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</si>
  <si>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</si>
  <si>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</si>
  <si>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</si>
  <si>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</si>
  <si>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63154533</t>
  </si>
  <si>
    <t>pouzdro izolační potrubní z minerální vlny s Al fólií max. 250/100°C 42/30mm</t>
  </si>
  <si>
    <t>63154018</t>
  </si>
  <si>
    <t>pouzdro izolační potrubní z minerální vlny s Al fólií max. 250/100°C 54/40mm</t>
  </si>
  <si>
    <t>713463411</t>
  </si>
  <si>
    <t>Montáž izolace tepelné potrubí a ohybů tvarovkami nebo deskami potrubními pouzdry návlekovými izolačními hadicemi potrubí a ohybů</t>
  </si>
  <si>
    <t>MLTi000291-01</t>
  </si>
  <si>
    <t>Návleková hadice tl. 5 mm vnitř. průměr 110 mm</t>
  </si>
  <si>
    <t>P</t>
  </si>
  <si>
    <t>Poznámka k položce:_x000d_
Poznámka k položce: izolace proti orosení svodů dešťové kanalizace například Geberit, MIRELON Akustik</t>
  </si>
  <si>
    <t>MLTi000291-03</t>
  </si>
  <si>
    <t>Návleková hadice tl. 5 mm vnitř. průměr 125 mm</t>
  </si>
  <si>
    <t>721</t>
  </si>
  <si>
    <t>Zdravotechnika - vnitřní kanalizace</t>
  </si>
  <si>
    <t>45810001R</t>
  </si>
  <si>
    <t>kotevní prvky pro potrubí kanalizace pod stropem, po stěně</t>
  </si>
  <si>
    <t>Poznámka k položce:_x000d_
Poznámka k položce: - cena za dodávku a montáž úchytného, závěsného a kotevního materiálu</t>
  </si>
  <si>
    <t>721173401</t>
  </si>
  <si>
    <t>Potrubí z trub PVC SN4 svodné (ležaté) DN 110</t>
  </si>
  <si>
    <t>721173402</t>
  </si>
  <si>
    <t>Potrubí z trub PVC SN4 svodné (ležaté) DN 125</t>
  </si>
  <si>
    <t>721173403</t>
  </si>
  <si>
    <t>Potrubí z trub PVC SN4 svodné (ležaté) DN 160</t>
  </si>
  <si>
    <t>721174024</t>
  </si>
  <si>
    <t>Potrubí z trub polypropylenových odpadní (svislé) DN 75</t>
  </si>
  <si>
    <t>721174025</t>
  </si>
  <si>
    <t>Potrubí z trub polypropylenových odpadní (svislé) DN 110</t>
  </si>
  <si>
    <t>721174041</t>
  </si>
  <si>
    <t>Potrubí z trub polypropylenových připojovací DN 32</t>
  </si>
  <si>
    <t>721174043</t>
  </si>
  <si>
    <t>Potrubí z trub polypropylenových připojovací DN 50</t>
  </si>
  <si>
    <t>721174044</t>
  </si>
  <si>
    <t>Potrubí z trub polypropylenových připojovací DN 75</t>
  </si>
  <si>
    <t>721174045</t>
  </si>
  <si>
    <t>Potrubí z trub polypropylenových připojovací DN 110</t>
  </si>
  <si>
    <t>721174055</t>
  </si>
  <si>
    <t>Potrubí z trub polypropylenových dešťové DN 110</t>
  </si>
  <si>
    <t>721174056</t>
  </si>
  <si>
    <t>Potrubí z trub polypropylenových dešťové DN 125</t>
  </si>
  <si>
    <t>721194105</t>
  </si>
  <si>
    <t>Vyměření přípojek na potrubí vyvedení a upevnění odpadních výpustek DN 50</t>
  </si>
  <si>
    <t>721194109</t>
  </si>
  <si>
    <t>Vyměření přípojek na potrubí vyvedení a upevnění odpadních výpustek DN 110</t>
  </si>
  <si>
    <t>OSM.115600</t>
  </si>
  <si>
    <t>HTRE čistící tvarovka DN110</t>
  </si>
  <si>
    <t>721211421R</t>
  </si>
  <si>
    <t>Podlahové vpusti se svislým odtokem DN 50/75/110</t>
  </si>
  <si>
    <t>Poznámka k položce:_x000d_
Poznámka k položce: - podlahová vpust se zápachovou uzávěrkou proti vyschnutí - vtoková mřížka z nerezové oceli 115 x 115 mm - izolační souprava pro napojení hydroizolace</t>
  </si>
  <si>
    <t>721226512</t>
  </si>
  <si>
    <t>Zápachové uzávěrky podomítkové (Pe) s krycí deskou pro pračku a myčku DN 50</t>
  </si>
  <si>
    <t>721233112</t>
  </si>
  <si>
    <t>Střešní vtoky (vpusti) polypropylenové (PP) pro ploché střechy s odtokem svislým DN 110</t>
  </si>
  <si>
    <t>721273153</t>
  </si>
  <si>
    <t>Ventilační hlavice z polypropylenu (PP) DN 110</t>
  </si>
  <si>
    <t>721274122R</t>
  </si>
  <si>
    <t>Přivzdušňovací ventil vnitřní odpadních potrubí DN 50/75 - podomítková verze</t>
  </si>
  <si>
    <t>Poznámka k položce:_x000d_
Poznámka k položce: - kompletní se stavební ochrannou zátkou a krytem</t>
  </si>
  <si>
    <t>998721202</t>
  </si>
  <si>
    <t>Přesun hmot pro vnitřní kanalizace stanovený procentní sazbou (%) z ceny vodorovná dopravní vzdálenost do 50 m v objektech výšky přes 6 do 12 m</t>
  </si>
  <si>
    <t>Kondenz 02</t>
  </si>
  <si>
    <t>Vodní zápachová uzávěrka pro odvod kondenzátu DN40 s přídavnou mechanickou zápachovou uzávěrkou</t>
  </si>
  <si>
    <t>Poznámka k položce:_x000d_
Poznámka k položce: - převlečná matice ( svěrné těsnění ) pro potrubí DN32, pryžové těsnění k nasunutí potrubí DN12 - 18 mm - odtok DN40 - těsnost proti zápachu i bez vody v zápachové uzávěrce, možný ležatý i svislý přívod</t>
  </si>
  <si>
    <t>721290111</t>
  </si>
  <si>
    <t>Zkouška těsnosti kanalizace v objektech vodou do DN 125</t>
  </si>
  <si>
    <t>721290112</t>
  </si>
  <si>
    <t>Zkouška těsnosti kanalizace v objektech vodou DN 150 nebo DN 200</t>
  </si>
  <si>
    <t>722</t>
  </si>
  <si>
    <t>Zdravotechnika - vnitřní vodovod</t>
  </si>
  <si>
    <t>45820001R</t>
  </si>
  <si>
    <t>kotevní prvky pro potrubí vodovodu pod stropem, po stěně</t>
  </si>
  <si>
    <t>Poznámka k položce:_x000d_
Poznámka k položce: - cena za dodávku kompletního úchytného, závěsného a kotevního materiálu</t>
  </si>
  <si>
    <t>722130234</t>
  </si>
  <si>
    <t>Potrubí z ocelových trubek pozinkovaných závitových svařovaných běžných DN 32</t>
  </si>
  <si>
    <t>722175002</t>
  </si>
  <si>
    <t>Potrubí z plastových trubek z polypropylenu PP-RCT svařovaných polyfúzně D 20 x 2,8</t>
  </si>
  <si>
    <t>722175003</t>
  </si>
  <si>
    <t>Potrubí z plastových trubek z polypropylenu PP-RCT svařovaných polyfúzně D 25 x 3,5</t>
  </si>
  <si>
    <t>722175004</t>
  </si>
  <si>
    <t>Potrubí z plastových trubek z polypropylenu PP-RCT svařovaných polyfúzně D 32 x 4,4</t>
  </si>
  <si>
    <t>722175005</t>
  </si>
  <si>
    <t>Potrubí z plastových trubek z polypropylenu PP-RCT svařovaných polyfúzně D 40 x 5,5</t>
  </si>
  <si>
    <t>722175006</t>
  </si>
  <si>
    <t>Potrubí z plastových trubek z polypropylenu PP-RCT svařovaných polyfúzně D 50 x 6,9</t>
  </si>
  <si>
    <t>722175007</t>
  </si>
  <si>
    <t>Potrubí z plastových trubek z polypropylenu PP-RCT svařovaných polyfúzně D 63 x 8,6</t>
  </si>
  <si>
    <t>722181221</t>
  </si>
  <si>
    <t>Ochrana potrubí termoizolačními trubicemi z pěnového polyetylenu PE přilepenými v příčných a podélných spojích, tloušťky izolace přes 6 do 9 mm, vnitřního průměru izolace DN do 22 mm</t>
  </si>
  <si>
    <t>722181222</t>
  </si>
  <si>
    <t>Ochrana potrubí termoizolačními trubicemi z pěnového polyetylenu PE přilepenými v příčných a podélných spojích, tloušťky izolace přes 6 do 9 mm, vnitřního průměru izolace DN přes 22 do 45 mm</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</si>
  <si>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</si>
  <si>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</si>
  <si>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</si>
  <si>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</si>
  <si>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722181233</t>
  </si>
  <si>
    <t>Ochrana potrubí termoizolačními trubicemi z pěnového polyetylenu PE přilepenými v příčných a podélných spojích, tloušťky izolace přes 9 do 13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</si>
  <si>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</si>
  <si>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</si>
  <si>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</si>
  <si>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</si>
  <si>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</si>
  <si>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</si>
  <si>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</si>
  <si>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</si>
  <si>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</si>
  <si>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</si>
  <si>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</si>
  <si>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</si>
  <si>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722190401</t>
  </si>
  <si>
    <t>Zřízení přípojek na potrubí vyvedení a upevnění výpustek do DN 25</t>
  </si>
  <si>
    <t>722220111</t>
  </si>
  <si>
    <t>Armatury s jedním závitem nástěnky pro výtokový ventil G 1/2"</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</si>
  <si>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</si>
  <si>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</si>
  <si>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</si>
  <si>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</si>
  <si>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</si>
  <si>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</si>
  <si>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</si>
  <si>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</si>
  <si>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</si>
  <si>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</si>
  <si>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</si>
  <si>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</si>
  <si>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722224115</t>
  </si>
  <si>
    <t>Armatury s jedním závitem kohouty plnicí a vypouštěcí PN 10 G 1/2"</t>
  </si>
  <si>
    <t>722224152.R</t>
  </si>
  <si>
    <t>venkovní nezámrzný ventil G 1/2"</t>
  </si>
  <si>
    <t>Poznámka k položce:_x000d_
Poznámka k položce: Kemper</t>
  </si>
  <si>
    <t>722230101</t>
  </si>
  <si>
    <t>Armatury se dvěma závity ventily přímé G 1/2"</t>
  </si>
  <si>
    <t>722230102</t>
  </si>
  <si>
    <t>Armatury se dvěma závity ventily přímé G 3/4"</t>
  </si>
  <si>
    <t>722230103</t>
  </si>
  <si>
    <t>Armatury se dvěma závity ventily přímé G 1"</t>
  </si>
  <si>
    <t>722230104</t>
  </si>
  <si>
    <t>Armatury se dvěma závity ventily přímé G 5/4"</t>
  </si>
  <si>
    <t>722230105</t>
  </si>
  <si>
    <t>Armatury se dvěma závity ventily přímé G 6/4"</t>
  </si>
  <si>
    <t>722230106</t>
  </si>
  <si>
    <t>Armatury se dvěma závity ventily přímé G 2"</t>
  </si>
  <si>
    <t>722231073</t>
  </si>
  <si>
    <t>Armatury se dvěma závity ventily zpětné mosazné PN 10 do 110°C G 3/4"</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</si>
  <si>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</si>
  <si>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</si>
  <si>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</si>
  <si>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</si>
  <si>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</si>
  <si>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</si>
  <si>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722231077</t>
  </si>
  <si>
    <t>Armatury se dvěma závity ventily zpětné mosazné PN 10 do 110°C G 2"</t>
  </si>
  <si>
    <t>722231142</t>
  </si>
  <si>
    <t>Armatury se dvěma závity ventily pojistné rohové G 3/4"</t>
  </si>
  <si>
    <t>722231206</t>
  </si>
  <si>
    <t>Armatury se dvěma závity ventily redukční tlakové mosazné bez manometru PN 6 do 25 °C G 2"</t>
  </si>
  <si>
    <t>722232504</t>
  </si>
  <si>
    <t>Armatury se dvěma závity potrubní oddělovače vnější závit PN 10 do 65 °C G 5/4"</t>
  </si>
  <si>
    <t>722234264</t>
  </si>
  <si>
    <t>Armatury se dvěma závity filtry mosazný PN 20 do 80 °C G 3/4"</t>
  </si>
  <si>
    <t>722234267</t>
  </si>
  <si>
    <t>Armatury se dvěma závity filtry mosazný PN 20 do 80 °C G 6/4"</t>
  </si>
  <si>
    <t>722234268</t>
  </si>
  <si>
    <t>Armatury se dvěma závity filtry mosazný PN 20 do 80 °C G 2"</t>
  </si>
  <si>
    <t>Vyvažovací ventil 01</t>
  </si>
  <si>
    <t>Automatický vyvažovací ventil regulační termostatický 1/2"</t>
  </si>
  <si>
    <t>Vyvažovací ventil 02</t>
  </si>
  <si>
    <t>Automatický vyvažovací ventil regulační termostatický 3/4"</t>
  </si>
  <si>
    <t>722250133</t>
  </si>
  <si>
    <t>Požární příslušenství a armatury hydrantový systém s tvarově stálou hadicí celoplechový D 25 x 30 m</t>
  </si>
  <si>
    <t>38821519</t>
  </si>
  <si>
    <t>vodoměr domovní tlak PN25 Qn 10 DN 40 300mm</t>
  </si>
  <si>
    <t>38821519.R</t>
  </si>
  <si>
    <t>vodoměr domovní tlak PN25 Qn 16 DN 40 300mm</t>
  </si>
  <si>
    <t>31940005</t>
  </si>
  <si>
    <t>šroubení mosazné k vodoměrům 6/4"</t>
  </si>
  <si>
    <t>sada</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</si>
  <si>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</si>
  <si>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</si>
  <si>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</si>
  <si>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</si>
  <si>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</si>
  <si>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</si>
  <si>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724</t>
  </si>
  <si>
    <t>Zdravotechnika - strojní vybavení</t>
  </si>
  <si>
    <t>724239116</t>
  </si>
  <si>
    <t>Nádoby expanzní tlakové pro rozvody užitkové vody montáž nádob tlakových ostatních typů vertikálních o objemu přes 80 do 300 l</t>
  </si>
  <si>
    <t>48466624</t>
  </si>
  <si>
    <t>nádoba expanzní tlaková s vyměnitelným vakem pro užitkovou vodu objem 100L PN 1</t>
  </si>
  <si>
    <t>998724201</t>
  </si>
  <si>
    <t>Přesun hmot pro strojní vybavení stanovený procentní sazbou (%) z ceny vodorovná dopravní vzdálenost do 50 m v objektech výšky do 6 m</t>
  </si>
  <si>
    <t>725</t>
  </si>
  <si>
    <t>Zdravotechnika - zařizovací předměty</t>
  </si>
  <si>
    <t>725111132</t>
  </si>
  <si>
    <t>Zařízení záchodů splachovače nádržkové plastové nízkopoložené nebo vysokopoložené</t>
  </si>
  <si>
    <t>725112022</t>
  </si>
  <si>
    <t>Zařízení záchodů klozety keramické závěsné na nosné stěny s hlubokým splachováním odpad vodorovný</t>
  </si>
  <si>
    <t>725121527</t>
  </si>
  <si>
    <t>Pisoárové záchodky keramické automatické s integrovaným napájecím zdrojem</t>
  </si>
  <si>
    <t>725211603</t>
  </si>
  <si>
    <t>Umyvadla keramická bílá bez výtokových armatur připevněná na stěnu šrouby bez sloupu nebo krytu na sifon, šířka umyvadla 600 mm</t>
  </si>
  <si>
    <t>725211661.R</t>
  </si>
  <si>
    <t>Umyvadla keramická bílá bez výtokových armatur na desky, šířky umyvadla 450 mm</t>
  </si>
  <si>
    <t>725211662.R</t>
  </si>
  <si>
    <t>Umyvadla keramická bílá bez výtokových armatur na desky, šířky umyvadla 550 mm</t>
  </si>
  <si>
    <t>725211701</t>
  </si>
  <si>
    <t>Umyvadla keramická bílá bez výtokových armatur připevněná na stěnu šrouby malá (umývátka) stěnová 400 mm</t>
  </si>
  <si>
    <t>725241216.R</t>
  </si>
  <si>
    <t>Sprchové vaničky z litého polymermramoru obdélníkové 1100x800 mm</t>
  </si>
  <si>
    <t>725241218</t>
  </si>
  <si>
    <t>Sprchové vaničky z litého polymermramoru obdélníkové 1200x900 mm</t>
  </si>
  <si>
    <t>725244122</t>
  </si>
  <si>
    <t>Sprchové dveře a zástěny dveře sprchové do niky rámové se skleněnou výplní tl. 5 mm otvíravé dvoukřídlové, na vaničku šířky 800 mm</t>
  </si>
  <si>
    <t>725244313</t>
  </si>
  <si>
    <t>Sprchové dveře a zástěny zástěny sprchové do niky rámové se skleněnou výplní tl. 4 a 5 mm dveře posuvné jednodílné, na vaničku šířky 1200 mm</t>
  </si>
  <si>
    <t>725319111</t>
  </si>
  <si>
    <t>Dřezy bez výtokových armatur montáž dřezů ostatních typů</t>
  </si>
  <si>
    <t>SNL.SLUN16</t>
  </si>
  <si>
    <t>Nerezový velkokap. dvoudřez na nohou</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</si>
  <si>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</si>
  <si>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</si>
  <si>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</si>
  <si>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</si>
  <si>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</si>
  <si>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</si>
  <si>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725821316</t>
  </si>
  <si>
    <t>Baterie dřezové nástěnné pákové s otáčivým plochým ústím a délkou ramínka 300 mm</t>
  </si>
  <si>
    <t>725821325</t>
  </si>
  <si>
    <t>Baterie dřezové stojánkové pákové s otáčivým ústím a délkou ramínka 220 mm</t>
  </si>
  <si>
    <t>725822613</t>
  </si>
  <si>
    <t>Baterie umyvadlové stojánkové pákové s výpustí</t>
  </si>
  <si>
    <t>725841312</t>
  </si>
  <si>
    <t>Baterie sprchové nástěnné pákové</t>
  </si>
  <si>
    <t>55145002</t>
  </si>
  <si>
    <t>kompletní sprchový set 050/1,0</t>
  </si>
  <si>
    <t>725851315</t>
  </si>
  <si>
    <t>Ventily odpadní pro zařizovací předměty dřezové s přepadem G 6/4"</t>
  </si>
  <si>
    <t>725851317</t>
  </si>
  <si>
    <t>Ventily odpadní pro zařizovací předměty dřezové s přepadem G 6/4" pro dvojdřez</t>
  </si>
  <si>
    <t>725861102</t>
  </si>
  <si>
    <t>Zápachové uzávěrky zařizovacích předmětů pro umyvadla DN 40</t>
  </si>
  <si>
    <t>725862103</t>
  </si>
  <si>
    <t>Zápachové uzávěrky zařizovacích předmětů pro dřezy DN 40/50</t>
  </si>
  <si>
    <t>725862123</t>
  </si>
  <si>
    <t>Zápachové uzávěrky zařizovacích předmětů pro dvojdřezy s přípojkou pro pračku nebo myčku DN 40/50</t>
  </si>
  <si>
    <t>725865312</t>
  </si>
  <si>
    <t>Zápachové uzávěrky zařizovacích předmětů pro vany sprchových koutů s kulovým kloubem na odtoku DN 40/50 a odpadním ventilem</t>
  </si>
  <si>
    <t>725980122</t>
  </si>
  <si>
    <t>Dvířka 15/20</t>
  </si>
  <si>
    <t>998725202</t>
  </si>
  <si>
    <t>Přesun hmot pro zařizovací předměty stanovený procentní sazbou (%) z ceny vodorovná dopravní vzdálenost do 50 m v objektech výšky přes 6 do 12 m</t>
  </si>
  <si>
    <t>726</t>
  </si>
  <si>
    <t>Zdravotechnika - předstěnové instalace</t>
  </si>
  <si>
    <t>726111031</t>
  </si>
  <si>
    <t>Předstěnové instalační systémy pro zazdění do masivních zděných konstrukcí pro závěsné klozety ovládání zepředu, stavební výška 1080 mm</t>
  </si>
  <si>
    <t>457.888.26.1</t>
  </si>
  <si>
    <t>Podpěry pozinkované pro závěsné WC a bidety</t>
  </si>
  <si>
    <t>Poznámka k položce:_x000d_
Poznámka k položce: Pozinkované podpěry pro stabilní montáž prvků pro závěsná WC do masivní zděné kce Pro tloušťku podlahy od 0 - 12 cm Nevhodný pro zabudování do lehkých příček</t>
  </si>
  <si>
    <t>GBT.115770115</t>
  </si>
  <si>
    <t>Ovládací tlačítko pro 2 množství splachování: Alpská bílá</t>
  </si>
  <si>
    <t>998726212</t>
  </si>
  <si>
    <t>Přesun hmot pro instalační prefabrikáty stanovený procentní sazbou (%) z ceny vodorovná dopravní vzdálenost do 50 m v objektech výšky přes 6 do 12 m</t>
  </si>
  <si>
    <t>727</t>
  </si>
  <si>
    <t>Zdravotechnika - požární ochrana</t>
  </si>
  <si>
    <t>727111002</t>
  </si>
  <si>
    <t>Protipožární trubní ucpávky ocelového potrubí bez izolace prostup stěnou tloušťky 100 mm požární odolnost EI 120 DN 32</t>
  </si>
  <si>
    <t>727111042</t>
  </si>
  <si>
    <t>Protipožární trubní ucpávky ocelového potrubí bez izolace prostup stropem tloušťky 150 mm požární odolnost EI 120 DN 32</t>
  </si>
  <si>
    <t>727222001</t>
  </si>
  <si>
    <t>Protipožární ochranné manžety plastového potrubí prostup stěnou tloušťky 100 mm požární odolnost EI 90 D 32</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</si>
  <si>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</si>
  <si>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</si>
  <si>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</si>
  <si>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</si>
  <si>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727222004</t>
  </si>
  <si>
    <t>Protipožární ochranné manžety plastového potrubí prostup stěnou tloušťky 100 mm požární odolnost EI 90 D 63</t>
  </si>
  <si>
    <t>727222005</t>
  </si>
  <si>
    <t>Protipožární ochranné manžety plastového potrubí prostup stěnou tloušťky 100 mm požární odolnost EI 90 D 75</t>
  </si>
  <si>
    <t>727222007</t>
  </si>
  <si>
    <t>Protipožární ochranné manžety plastového potrubí prostup stěnou tloušťky 100 mm požární odolnost EI 90 D 110</t>
  </si>
  <si>
    <t>727222008</t>
  </si>
  <si>
    <t>Protipožární ochranné manžety plastového potrubí prostup stěnou tloušťky 100 mm požární odolnost EI 90 D 125</t>
  </si>
  <si>
    <t>727223101</t>
  </si>
  <si>
    <t>Protipožární ochranné manžety plastového potrubí prostup stropem tloušťky 150 mm požární odolnost EI 90 D 50</t>
  </si>
  <si>
    <t>727223103</t>
  </si>
  <si>
    <t>Protipožární ochranné manžety plastového potrubí prostup stropem tloušťky 150 mm požární odolnost EI 90 D 75</t>
  </si>
  <si>
    <t>727223105</t>
  </si>
  <si>
    <t>Protipožární ochranné manžety plastového potrubí prostup stropem tloušťky 150 mm požární odolnost EI 90 D 110</t>
  </si>
  <si>
    <t>Čerpadla teplovodní montáž čerpadel (do potrubí) ostatních typů mokroběžných závitových DN 25</t>
  </si>
  <si>
    <t>42610589</t>
  </si>
  <si>
    <t>čerpadlo oběhové teplovodní závitové DN 25 cirkulační pro TUV výtlak 4m Qmax 2,2m3/h PN 10 nerezové T 80°C</t>
  </si>
  <si>
    <t>998732201</t>
  </si>
  <si>
    <t>Přesun hmot pro strojovny stanovený procentní sazbou (%) z ceny vodorovná dopravní vzdálenost do 50 m v objektech výšky do 6 m</t>
  </si>
  <si>
    <t>IO 01 - Vodovodní přípojka</t>
  </si>
  <si>
    <t>k.ú Hradec Králové</t>
  </si>
  <si>
    <t>Královehradecký kraj, 500 03 Hradec Králové</t>
  </si>
  <si>
    <t>Lucie Brandová, DiS.</t>
  </si>
  <si>
    <t xml:space="preserve">    8 - Trubní vedení</t>
  </si>
  <si>
    <t>131201100R</t>
  </si>
  <si>
    <t>Provedení sond k nalezení potrubí, kabelů vč. zpětného zásypu</t>
  </si>
  <si>
    <t>757437599</t>
  </si>
  <si>
    <t>"sonda: ks" 1</t>
  </si>
  <si>
    <t>121101101</t>
  </si>
  <si>
    <t>Sejmutí ornice nebo lesní půdy s vodorovným přemístěním na hromady v místě upotřebení nebo na dočasné či trvalé skládky se složením, na vzdálenost do 50 m</t>
  </si>
  <si>
    <t>187536367</t>
  </si>
  <si>
    <t>"sejmutí ornice" 59,03*0,60*0,15</t>
  </si>
  <si>
    <t>132254204</t>
  </si>
  <si>
    <t>Hloubení zapažených rýh š do 2000 mm v hornině třídy těžitelnosti I skupiny 3 objem do 500 m3</t>
  </si>
  <si>
    <t>-5934021</t>
  </si>
  <si>
    <t>"rýha" 66*0,60*1,55</t>
  </si>
  <si>
    <t>"50% zeminy tř. 3" 61,38*0,50</t>
  </si>
  <si>
    <t>132354204</t>
  </si>
  <si>
    <t>Hloubení zapažených rýh šířky přes 800 do 2 000 mm strojně s urovnáním dna do předepsaného profilu a spádu v hornině třídy těžitelnosti II skupiny 4 do 500 m3</t>
  </si>
  <si>
    <t>841340282</t>
  </si>
  <si>
    <t>"50% zeminy tř. 4" 61,38*0,50</t>
  </si>
  <si>
    <t>115101201</t>
  </si>
  <si>
    <t>Čerpání vody na dopravní výšku do 10 m s uvažovaným průměrným přítokem do 500 l/min</t>
  </si>
  <si>
    <t>-1600200020</t>
  </si>
  <si>
    <t>"dny x hodiny" 3*8</t>
  </si>
  <si>
    <t>139001101</t>
  </si>
  <si>
    <t>Příplatek k cenám vykopávek za ztížení vykopávky v blízkosti podzemního vedení nebo výbušnin v horninách jakékoliv třídy</t>
  </si>
  <si>
    <t>-2000325167</t>
  </si>
  <si>
    <t>"ks x (délka x šířka x hloubka)" 1*(1*0,60*1,70)</t>
  </si>
  <si>
    <t>151101101</t>
  </si>
  <si>
    <t>Zřízení pažení a rozepření stěn rýh pro podzemní vedení pro všechny šířky rýhy příložné pro jakoukoliv mezerovitost, hloubky do 2 m</t>
  </si>
  <si>
    <t>-343629243</t>
  </si>
  <si>
    <t>Poznámka k položce:_x000d_
V případě nepažení se bude z položky odečítat._x000d_
Fakturace dle skutečnosti.</t>
  </si>
  <si>
    <t>"50% pažení rýhy: kusy x (délka x hloubka)" 66*1,55</t>
  </si>
  <si>
    <t>151101111</t>
  </si>
  <si>
    <t>Odstranění pažení a rozepření stěn rýh pro podzemní vedení s uložením materiálu na vzdálenost do 3 m od kraje výkopu příložné, hloubky do 2 m</t>
  </si>
  <si>
    <t>246617445</t>
  </si>
  <si>
    <t>102,30</t>
  </si>
  <si>
    <t>Vodorovné přemístění do 50 m výkopku/sypaniny z horniny třídy těžitelnosti I, skupiny 1 až 3</t>
  </si>
  <si>
    <t>-1792610466</t>
  </si>
  <si>
    <t>(33,65)/2</t>
  </si>
  <si>
    <t>162251122</t>
  </si>
  <si>
    <t>Vodorovné přemístění do 50 m výkopku/sypaniny z horniny třídy těžitelnosti II, skupiny 4 a 5</t>
  </si>
  <si>
    <t>-1302209869</t>
  </si>
  <si>
    <t>1573336644</t>
  </si>
  <si>
    <t>(21,87)/2</t>
  </si>
  <si>
    <t>162751137</t>
  </si>
  <si>
    <t>Vodorovné přemístění výkopku nebo sypaniny po suchu na obvyklém dopravním prostředku, bez naložení výkopku, avšak se složením bez rozhrnutí z horniny třídy těžitelnosti II skupiny 4 a 5 na vzdálenost přes 9 000 do 10 000 m</t>
  </si>
  <si>
    <t>-126523510</t>
  </si>
  <si>
    <t>Nakládání výkopku z hornin třídy těžitelnosti I skupiny 1 až 3 do 100 m3</t>
  </si>
  <si>
    <t>-733554024</t>
  </si>
  <si>
    <t>21,87/2</t>
  </si>
  <si>
    <t>167151102</t>
  </si>
  <si>
    <t>Nakládání výkopku z hornin třídy těžitelnosti II skupiny 4 a 5 do 100 m3</t>
  </si>
  <si>
    <t>-1518610575</t>
  </si>
  <si>
    <t>171201201</t>
  </si>
  <si>
    <t>Uložení sypaniny na skládky</t>
  </si>
  <si>
    <t>-2020796229</t>
  </si>
  <si>
    <t>"uložení zeminy" 21,87</t>
  </si>
  <si>
    <t>171201211</t>
  </si>
  <si>
    <t>Uložení sypaniny poplatek za uložení sypaniny na skládce (skládkovné)</t>
  </si>
  <si>
    <t>-500713017</t>
  </si>
  <si>
    <t>Poznámka k položce:_x000d_
Skládka do 10 km.</t>
  </si>
  <si>
    <t>"násobeno váhovým koeficientem 2" 21,87*2</t>
  </si>
  <si>
    <t>174151101</t>
  </si>
  <si>
    <t>-2001857039</t>
  </si>
  <si>
    <t>"zásyp" 33,65</t>
  </si>
  <si>
    <t>58344197</t>
  </si>
  <si>
    <t>štěrkodrť frakce 0/63</t>
  </si>
  <si>
    <t>-1788936902</t>
  </si>
  <si>
    <t>"násobeno váhovým koeficientem 1,9" 3,53*1,90</t>
  </si>
  <si>
    <t>Obsypání potrubí strojně sypaninou z vhodných hornin tř. 1 až 4 nebo materiálem připraveným podél výkopu ve vzdálenosti do 3 m od jeho kraje, pro jakoukoliv hloubku výkopu a míru zhutnění bez prohození sypaniny</t>
  </si>
  <si>
    <t>1911536957</t>
  </si>
  <si>
    <t>"délka x šířka x tloušťka" 66*0,60*0,363</t>
  </si>
  <si>
    <t>58337303</t>
  </si>
  <si>
    <t>štěrkopísek frakce 0-8</t>
  </si>
  <si>
    <t>-416912421</t>
  </si>
  <si>
    <t>"násobeno váhovým koeficientem 2" (3,96+14,38)*2</t>
  </si>
  <si>
    <t>181351003</t>
  </si>
  <si>
    <t>Rozprostření a urovnání ornice v rovině nebo ve svahu sklonu do 1:5 strojně při souvislé ploše do 100 m2, tl. vrstvy do 200 mm</t>
  </si>
  <si>
    <t>2004376586</t>
  </si>
  <si>
    <t>59,03*0,60</t>
  </si>
  <si>
    <t>181411121</t>
  </si>
  <si>
    <t>Založení trávníku na půdě předem připravené plochy do 1000 m2 výsevem včetně utažení lučního v rovině nebo na svahu do 1:5</t>
  </si>
  <si>
    <t>-1017510391</t>
  </si>
  <si>
    <t>00572100</t>
  </si>
  <si>
    <t>osivo jetelotráva intenzivní víceletá</t>
  </si>
  <si>
    <t>-515658795</t>
  </si>
  <si>
    <t>35,418*0,015 "Přepočtené koeficientem množství</t>
  </si>
  <si>
    <t>451541111</t>
  </si>
  <si>
    <t>Lože pod potrubí, stoky a drobné objekty v otevřeném výkopu ze štěrkodrť 8/16</t>
  </si>
  <si>
    <t>1620021855</t>
  </si>
  <si>
    <t>"délka x šířka x tloušťka" 66*0,60*0,10</t>
  </si>
  <si>
    <t>Trubní vedení</t>
  </si>
  <si>
    <t>.19942</t>
  </si>
  <si>
    <t xml:space="preserve">Trubka vodovodní PE100  PN16 63x5,8 mm (typ 2 dle PAS 1075); 12 m</t>
  </si>
  <si>
    <t>1539592738</t>
  </si>
  <si>
    <t>66*1,015</t>
  </si>
  <si>
    <t>871211141</t>
  </si>
  <si>
    <t>Montáž vodovodního potrubí z plastů v otevřeném výkopu z polyetylenu PE 100 svařovaných na tupo SDR 11/PN16 D 63 x 5,8 mm</t>
  </si>
  <si>
    <t>1698516181</t>
  </si>
  <si>
    <t>525011000216</t>
  </si>
  <si>
    <t>PAS NAVRTÁVACÍ 110-2"</t>
  </si>
  <si>
    <t>-976904560</t>
  </si>
  <si>
    <t>891269111</t>
  </si>
  <si>
    <t>Montáž vodovodních armatur na potrubí navrtávacích pasů s ventilem Jt 1 MPa, na potrubí z trub litinových, ocelových nebo plastických hmot DN 100</t>
  </si>
  <si>
    <t>-1606178098</t>
  </si>
  <si>
    <t>960110016003</t>
  </si>
  <si>
    <t>SOUPRAVA ZEMNÍ TELESKOPICKÁ DOM. ŠOUPÁTKA-1,0-1,6 3/4"-2" (1,0-1,6m)</t>
  </si>
  <si>
    <t>122321486</t>
  </si>
  <si>
    <t>722219191.1</t>
  </si>
  <si>
    <t>Armatury přírubové montáž zemních souprav ostatních typů</t>
  </si>
  <si>
    <t>-1447437294</t>
  </si>
  <si>
    <t>313000206316</t>
  </si>
  <si>
    <t>VENTIL ISO DOMOVNÍ PŘÍPOJKY ROHOVÝ 63-2"</t>
  </si>
  <si>
    <t>-852831245</t>
  </si>
  <si>
    <t>891213111</t>
  </si>
  <si>
    <t>Montáž vodovodních armatur na potrubí ventilů hlavních pro přípojky</t>
  </si>
  <si>
    <t>943117923</t>
  </si>
  <si>
    <t>348100000000</t>
  </si>
  <si>
    <t xml:space="preserve">PODKLAD. DESKA  UNI UNI</t>
  </si>
  <si>
    <t>1025622373</t>
  </si>
  <si>
    <t>899121101R</t>
  </si>
  <si>
    <t>Osazení podkladové desky</t>
  </si>
  <si>
    <t>1996789102</t>
  </si>
  <si>
    <t>165000000003</t>
  </si>
  <si>
    <t>POKLOP ULIČNÍ TĚŽKÝ LOGO VODA</t>
  </si>
  <si>
    <t>1140350637</t>
  </si>
  <si>
    <t>899401111</t>
  </si>
  <si>
    <t>Osazení poklopů litinových ventilových</t>
  </si>
  <si>
    <t>587961189</t>
  </si>
  <si>
    <t>56230574</t>
  </si>
  <si>
    <t>šachta plastová vodoměrná kruhová k 1,2/1,5m - D + M s obetonováním</t>
  </si>
  <si>
    <t>261679939</t>
  </si>
  <si>
    <t>55283915</t>
  </si>
  <si>
    <t>trubka ocelová bezešvá hladká jakost 11 353 108x3,6mm</t>
  </si>
  <si>
    <t>377830028</t>
  </si>
  <si>
    <t>1,5</t>
  </si>
  <si>
    <t>851261131</t>
  </si>
  <si>
    <t>Montáž potrubí z trub ocelových otevřený výkop DN 100</t>
  </si>
  <si>
    <t>676623908</t>
  </si>
  <si>
    <t>1,50</t>
  </si>
  <si>
    <t>892233122</t>
  </si>
  <si>
    <t>Proplach a dezinfekce vodovodního potrubí DN od 40 do 70</t>
  </si>
  <si>
    <t>-1429688479</t>
  </si>
  <si>
    <t>892241111</t>
  </si>
  <si>
    <t>Tlakové zkoušky vodou na potrubí DN do 80</t>
  </si>
  <si>
    <t>-477501584</t>
  </si>
  <si>
    <t>899721111</t>
  </si>
  <si>
    <t>Signalizační vodič na potrubí DN do 150 mm</t>
  </si>
  <si>
    <t>1605391184</t>
  </si>
  <si>
    <t>899722112</t>
  </si>
  <si>
    <t>Krytí potrubí z plastů výstražnou fólií z PVC</t>
  </si>
  <si>
    <t>-275029525</t>
  </si>
  <si>
    <t>"celková délka" 71</t>
  </si>
  <si>
    <t>998276101</t>
  </si>
  <si>
    <t>Přesun hmot pro trubní vedení hloubené z trub z plastických hmot nebo sklolaminátových pro vodovody nebo kanalizace v otevřeném výkopu dopravní vzdálenost do 15 m</t>
  </si>
  <si>
    <t>-1781577923</t>
  </si>
  <si>
    <t>998276128</t>
  </si>
  <si>
    <t>Přesun hmot pro trubní vedení hloubené z trub z plastických hmot nebo sklolaminátových Příplatek k cenám za zvětšený přesun přes vymezenou největší dopravní vzdálenost přes 3000 do 5000 m</t>
  </si>
  <si>
    <t>1871876655</t>
  </si>
  <si>
    <t>IO 02 - Kanalizační přípojka</t>
  </si>
  <si>
    <t>-2114651224</t>
  </si>
  <si>
    <t>1889394182</t>
  </si>
  <si>
    <t>"dny x hodiny" 4*8</t>
  </si>
  <si>
    <t>-1135194975</t>
  </si>
  <si>
    <t>"sejmutí ornice" 9*0,80*0,15</t>
  </si>
  <si>
    <t>1295666925</t>
  </si>
  <si>
    <t>"rýha" 42*0,80*1,00</t>
  </si>
  <si>
    <t>"50% zeminy tř. 3" 33,60*0,50</t>
  </si>
  <si>
    <t>-1701933477</t>
  </si>
  <si>
    <t>"50% zeminy tř. 4" 33,60*0,50</t>
  </si>
  <si>
    <t>-1680191425</t>
  </si>
  <si>
    <t>"ks x (délka x šířka x hloubka)" 8*(1*0,80*1,00)</t>
  </si>
  <si>
    <t>-975421242</t>
  </si>
  <si>
    <t>"50% pažení rýhy: kusy x (délka x hloubka)" 42*1,00</t>
  </si>
  <si>
    <t>1597553632</t>
  </si>
  <si>
    <t>Vodorovné přemístění výkopku nebo sypaniny po suchu na obvyklém dopravním prostředku, bez naložení výkopku, avšak se složením bez rozhrnutí z horniny třídy těžitelnosti I skupiny 1 až 3 na vzdálenost přes 20 do 50 m</t>
  </si>
  <si>
    <t>623492096</t>
  </si>
  <si>
    <t>(4,32)/2</t>
  </si>
  <si>
    <t>-1001780024</t>
  </si>
  <si>
    <t>1994345780</t>
  </si>
  <si>
    <t>(28,20)/2</t>
  </si>
  <si>
    <t>1629187722</t>
  </si>
  <si>
    <t>518955621</t>
  </si>
  <si>
    <t>28,20/2</t>
  </si>
  <si>
    <t>585682922</t>
  </si>
  <si>
    <t>1570795624</t>
  </si>
  <si>
    <t>"uložení zeminy" 28,20</t>
  </si>
  <si>
    <t>1125177672</t>
  </si>
  <si>
    <t>"násobeno váhovým koeficientem 2" 28,20*2</t>
  </si>
  <si>
    <t>1504215211</t>
  </si>
  <si>
    <t>"zásyp" 19,08</t>
  </si>
  <si>
    <t>-1917926156</t>
  </si>
  <si>
    <t>"násobeno váhovým koeficientem 1,9" 13,44*1,90</t>
  </si>
  <si>
    <t>-75395044</t>
  </si>
  <si>
    <t>"délka x šířka x tloušťka" 42*0,80*0,30</t>
  </si>
  <si>
    <t>58337303R</t>
  </si>
  <si>
    <t>Hutněná lomová výsivka</t>
  </si>
  <si>
    <t>-167223369</t>
  </si>
  <si>
    <t>-1516773594</t>
  </si>
  <si>
    <t>9*0,80</t>
  </si>
  <si>
    <t>1771913303</t>
  </si>
  <si>
    <t>-539157393</t>
  </si>
  <si>
    <t>7,2*0,015 "Přepočtené koeficientem množství</t>
  </si>
  <si>
    <t>452311131</t>
  </si>
  <si>
    <t>Podkladní a zajišťovací konstrukce z betonu prostého v otevřeném výkopu bez zvýšených nároků na prostředí desky pod potrubí, stoky a drobné objekty z betonu tř. C 12/15</t>
  </si>
  <si>
    <t>-988703115</t>
  </si>
  <si>
    <t>42*0,80*0,10</t>
  </si>
  <si>
    <t>42*0,80*0,15</t>
  </si>
  <si>
    <t>28612029</t>
  </si>
  <si>
    <t>trubka kanalizační PVC plnostěnná třívrstvá DN 200x6000mm SN16</t>
  </si>
  <si>
    <t>-870371669</t>
  </si>
  <si>
    <t>871353121</t>
  </si>
  <si>
    <t>Montáž kanalizačního potrubí z plastů z tvrdého PVC těsněných gumovým kroužkem v otevřeném výkopu ve sklonu do 20 % DN 200</t>
  </si>
  <si>
    <t>823939412</t>
  </si>
  <si>
    <t>RF120000W</t>
  </si>
  <si>
    <t>600 - DNO KG 160 ÚHEL 30°</t>
  </si>
  <si>
    <t>-1977024154</t>
  </si>
  <si>
    <t>871443121R</t>
  </si>
  <si>
    <t>Montáž kanalizačního potrubí z plastů z tvrdého PVC těsněných gumovým kroužkem v otevřeném výkopu ve sklonu do 20 % DN 600</t>
  </si>
  <si>
    <t>1588998387</t>
  </si>
  <si>
    <t>RP010000W</t>
  </si>
  <si>
    <t>600 - ŠACHT. KORUG. ROURA 600/1000</t>
  </si>
  <si>
    <t>-943982937</t>
  </si>
  <si>
    <t>871440430</t>
  </si>
  <si>
    <t>Montáž kanalizačního potrubí z plastů z polypropylenu PP korugovaného nebo žebrovaného SN 16 DN 600</t>
  </si>
  <si>
    <t>-1949714623</t>
  </si>
  <si>
    <t>MF720020W</t>
  </si>
  <si>
    <t>600 NG - TĚSNĚNÍ K ŠACHTOVÉ ROUŘE</t>
  </si>
  <si>
    <t>1040819640</t>
  </si>
  <si>
    <t>RF600000W</t>
  </si>
  <si>
    <t>600 - BETONOVÝ PRSTENEC</t>
  </si>
  <si>
    <t>-1950049010</t>
  </si>
  <si>
    <t>28651060R</t>
  </si>
  <si>
    <t>Poklop kanalizační litinový D400</t>
  </si>
  <si>
    <t>-27554639</t>
  </si>
  <si>
    <t>12563241005R</t>
  </si>
  <si>
    <t>kari síť RM 100 (100 x 100mm)</t>
  </si>
  <si>
    <t>-822046102</t>
  </si>
  <si>
    <t>-132693168</t>
  </si>
  <si>
    <t>"celková délka" 42</t>
  </si>
  <si>
    <t>892352121</t>
  </si>
  <si>
    <t>Tlakové zkoušky vzduchem těsnícími vaky ucpávkovými DN 200</t>
  </si>
  <si>
    <t>úsek</t>
  </si>
  <si>
    <t>778018752</t>
  </si>
  <si>
    <t>359901111</t>
  </si>
  <si>
    <t>Vyčištění stok jakékoliv výšky</t>
  </si>
  <si>
    <t>-1475585712</t>
  </si>
  <si>
    <t>359901211</t>
  </si>
  <si>
    <t>Monitoring stok (kamerový systém) jakékoli výšky nová kanalizace</t>
  </si>
  <si>
    <t>391714811</t>
  </si>
  <si>
    <t>-94750464</t>
  </si>
  <si>
    <t>-2139332737</t>
  </si>
  <si>
    <t>IO 03 - Elektro přípojka</t>
  </si>
  <si>
    <t>IO 03.1 - Uzemnění</t>
  </si>
  <si>
    <t xml:space="preserve">p.p.č 864/5 a 864/10 </t>
  </si>
  <si>
    <t>Královehradecký kraj, Pivovarské náměstí 1245</t>
  </si>
  <si>
    <t>Ing. Horák Lukáš</t>
  </si>
  <si>
    <t xml:space="preserve">    741 - Elektroinstalace - silnoproud</t>
  </si>
  <si>
    <t>741</t>
  </si>
  <si>
    <t>Elektroinstalace - silnoproud</t>
  </si>
  <si>
    <t>741410021</t>
  </si>
  <si>
    <t>Montáž vodič uzemňovací pásek průřezu do 120 mm2 v městské zástavbě v zemi</t>
  </si>
  <si>
    <t>2079401228</t>
  </si>
  <si>
    <t>35442062</t>
  </si>
  <si>
    <t>pás zemnící 30x4mm FeZn</t>
  </si>
  <si>
    <t>-2032588276</t>
  </si>
  <si>
    <t>35442184</t>
  </si>
  <si>
    <t>držák zemnící pásky nebo kruhového vodiče</t>
  </si>
  <si>
    <t>-1601874475</t>
  </si>
  <si>
    <t>741410041</t>
  </si>
  <si>
    <t>Montáž vodič uzemňovací drát nebo lano D do 10 mm v městské zástavbě</t>
  </si>
  <si>
    <t>-775238058</t>
  </si>
  <si>
    <t>35441073</t>
  </si>
  <si>
    <t>drát D 10mm FeZn</t>
  </si>
  <si>
    <t>535291730</t>
  </si>
  <si>
    <t>741420021</t>
  </si>
  <si>
    <t>Montáž svorka hromosvodná se 2 šrouby</t>
  </si>
  <si>
    <t>-649447308</t>
  </si>
  <si>
    <t>35441996</t>
  </si>
  <si>
    <t>svorka odbočovací a spojovací pro spojování kruhových a páskových vodičů, FeZn</t>
  </si>
  <si>
    <t>491452597</t>
  </si>
  <si>
    <t>2210101470</t>
  </si>
  <si>
    <t>GUMOASFALT SA 12 (30kg/bal.)</t>
  </si>
  <si>
    <t>-1563329825</t>
  </si>
  <si>
    <t>741420022</t>
  </si>
  <si>
    <t>Montáž svorka hromosvodná se 3 a více šrouby</t>
  </si>
  <si>
    <t>598662687</t>
  </si>
  <si>
    <t>35441986</t>
  </si>
  <si>
    <t>svorka odbočovací a spojovací pro pásek 30x4mm, FeZn</t>
  </si>
  <si>
    <t>1113848778</t>
  </si>
  <si>
    <t>741820012</t>
  </si>
  <si>
    <t>Měření zemnící síť dl pásku přes 100 do 200 m</t>
  </si>
  <si>
    <t>1389605411</t>
  </si>
  <si>
    <t>IO 03.2 - Elektroinstalace 1.NP</t>
  </si>
  <si>
    <t xml:space="preserve">    NAB1 - Nabíjecí stanice</t>
  </si>
  <si>
    <t>741110041</t>
  </si>
  <si>
    <t>Montáž trubka plastová ohebná D přes 11 do 23 mm uložená pevně</t>
  </si>
  <si>
    <t>1960633370</t>
  </si>
  <si>
    <t>34571072</t>
  </si>
  <si>
    <t>trubka elektroinstalační ohebná z PVC (EN) 2320</t>
  </si>
  <si>
    <t>1073602584</t>
  </si>
  <si>
    <t>741110042</t>
  </si>
  <si>
    <t>Montáž trubka plastová ohebná D přes 23 do 35 mm uložená pevně</t>
  </si>
  <si>
    <t>700232033</t>
  </si>
  <si>
    <t>34571073</t>
  </si>
  <si>
    <t>trubka elektroinstalační ohebná z PVC (EN) 2325</t>
  </si>
  <si>
    <t>-996113130</t>
  </si>
  <si>
    <t>741112001</t>
  </si>
  <si>
    <t>Montáž krabice zapuštěná plastová kruhová</t>
  </si>
  <si>
    <t>-1121136020</t>
  </si>
  <si>
    <t>34571450</t>
  </si>
  <si>
    <t>krabice pod omítku PVC přístrojová kruhová D 70mm</t>
  </si>
  <si>
    <t>-1676172859</t>
  </si>
  <si>
    <t>34571451</t>
  </si>
  <si>
    <t>krabice pod omítku PVC přístrojová kruhová D 70mm hluboká</t>
  </si>
  <si>
    <t>-1666140852</t>
  </si>
  <si>
    <t>741112003</t>
  </si>
  <si>
    <t>Montáž krabice zapuštěná plastová čtyřhranná</t>
  </si>
  <si>
    <t>-81699538</t>
  </si>
  <si>
    <t>8500170760</t>
  </si>
  <si>
    <t>Krabice pod omítku s víčkem, KT 250/1</t>
  </si>
  <si>
    <t>832014202</t>
  </si>
  <si>
    <t>1202194</t>
  </si>
  <si>
    <t>EKVIPOTENC. SVORK. EPS 2 BEZ KRYTU PASKA</t>
  </si>
  <si>
    <t>-515672618</t>
  </si>
  <si>
    <t>741112022</t>
  </si>
  <si>
    <t>Montáž krabice nástěnná plastová čtyřhranná do 160x160 mm</t>
  </si>
  <si>
    <t>1241424292</t>
  </si>
  <si>
    <t>34571480</t>
  </si>
  <si>
    <t>krabice v uzavřeném provedení PP s krytím IP 66 čtvercová 125x125mm</t>
  </si>
  <si>
    <t>-1536065452</t>
  </si>
  <si>
    <t>741120301</t>
  </si>
  <si>
    <t>Montáž vodič Cu izolovaný plný a laněný s PVC pláštěm žíla 0,55-16 mm2 pevně (např. CY, CHAH-V)</t>
  </si>
  <si>
    <t>-1263001000</t>
  </si>
  <si>
    <t>34140825</t>
  </si>
  <si>
    <t>vodič propojovací jádro Cu plné izolace PVC 450/750V (H07V-U) 1x4mm2</t>
  </si>
  <si>
    <t>-2095544656</t>
  </si>
  <si>
    <t>34141359</t>
  </si>
  <si>
    <t>vodič propojovací mrazuvzdorný jádro Cu lanované izolace PVC 450/750V (CMA) 1x16mm2</t>
  </si>
  <si>
    <t>1908505175</t>
  </si>
  <si>
    <t>741122611</t>
  </si>
  <si>
    <t>Montáž kabel Cu plný kulatý žíla 3x1,5 až 6 mm2 uložený pevně (např. CYKY)</t>
  </si>
  <si>
    <t>656776506</t>
  </si>
  <si>
    <t>34111030</t>
  </si>
  <si>
    <t>kabel instalační jádro Cu plné izolace PVC plášť PVC 450/750V (CYKY) 3x1,5mm2</t>
  </si>
  <si>
    <t>-7558032</t>
  </si>
  <si>
    <t>2000001403</t>
  </si>
  <si>
    <t xml:space="preserve">NHXH-J FE180/E30 3x1,5  RE</t>
  </si>
  <si>
    <t>-1061128519</t>
  </si>
  <si>
    <t>34111036</t>
  </si>
  <si>
    <t>kabel instalační jádro Cu plné izolace PVC plášť PVC 450/750V (CYKY) 3x2,5mm2</t>
  </si>
  <si>
    <t>703329541</t>
  </si>
  <si>
    <t>741122624</t>
  </si>
  <si>
    <t>Montáž kabel Cu plný kulatý žíla 4x16 až 25 mm2 uložený pevně (např. CYKY)</t>
  </si>
  <si>
    <t>1734211055</t>
  </si>
  <si>
    <t>34111080</t>
  </si>
  <si>
    <t>kabel instalační jádro Cu plné izolace PVC plášť PVC 450/750V (CYKY) 4x16mm2</t>
  </si>
  <si>
    <t>255019290</t>
  </si>
  <si>
    <t>741122641</t>
  </si>
  <si>
    <t>Montáž kabel Cu plný kulatý žíla 5x1,5 až 2,5 mm2 uložený pevně (např. CYKY)</t>
  </si>
  <si>
    <t>962997719</t>
  </si>
  <si>
    <t>34111090</t>
  </si>
  <si>
    <t>kabel instalační jádro Cu plné izolace PVC plášť PVC 450/750V (CYKY) 5x1,5mm2</t>
  </si>
  <si>
    <t>1833201698</t>
  </si>
  <si>
    <t>741122642</t>
  </si>
  <si>
    <t>Montáž kabel Cu plný kulatý žíla 5x4 až 6 mm2 uložený pevně (např. CYKY)</t>
  </si>
  <si>
    <t>-1606102862</t>
  </si>
  <si>
    <t>34111098</t>
  </si>
  <si>
    <t>kabel instalační jádro Cu plné izolace PVC plášť PVC 450/750V (CYKY) 5x4mm2</t>
  </si>
  <si>
    <t>-1945830591</t>
  </si>
  <si>
    <t>741122644</t>
  </si>
  <si>
    <t>Montáž kabel Cu plný kulatý žíla 5x16 mm2 uložený pevně (např. CYKY)</t>
  </si>
  <si>
    <t>-693987696</t>
  </si>
  <si>
    <t>34113035</t>
  </si>
  <si>
    <t>kabel instalační jádro Cu plné izolace PVC plášť PVC 450/750V (CYKY) 5x16mm2</t>
  </si>
  <si>
    <t>-313859045</t>
  </si>
  <si>
    <t>741128002</t>
  </si>
  <si>
    <t>Ostatní práce při montáži vodičů a kabelů - označení dalším štítkem</t>
  </si>
  <si>
    <t>-407235231</t>
  </si>
  <si>
    <t>741132103</t>
  </si>
  <si>
    <t>Ukončení kabelů 3x1,5 až 4 mm2 smršťovací záklopkou nebo páskem bez letování</t>
  </si>
  <si>
    <t>1804856723</t>
  </si>
  <si>
    <t>741132133</t>
  </si>
  <si>
    <t>Ukončení kabelů 4x16 mm2 smršťovací záklopkou nebo páskem bez letování</t>
  </si>
  <si>
    <t>1903776271</t>
  </si>
  <si>
    <t>741132134</t>
  </si>
  <si>
    <t>Ukončení kabelů 4x25 mm2 smršťovací záklopkou nebo páskem bez letování</t>
  </si>
  <si>
    <t>1554368209</t>
  </si>
  <si>
    <t>741132145</t>
  </si>
  <si>
    <t>Ukončení kabelů 5x1,5 až 4 mm2 smršťovací záklopkou nebo páskem bez letování</t>
  </si>
  <si>
    <t>-31573859</t>
  </si>
  <si>
    <t>741132148</t>
  </si>
  <si>
    <t>Ukončení kabelů 5x16 mm2 smršťovací záklopkou nebo páskem bez letování</t>
  </si>
  <si>
    <t>1635993398</t>
  </si>
  <si>
    <t>741310031</t>
  </si>
  <si>
    <t>Montáž spínač nástěnný 1-jednopólový prostředí venkovní/mokré se zapojením vodičů</t>
  </si>
  <si>
    <t>-2032867365</t>
  </si>
  <si>
    <t>34535029</t>
  </si>
  <si>
    <t>spínač nástěnný jednopólový, řazení 1, Al, IP66, šroubové svorky</t>
  </si>
  <si>
    <t>-1638386344</t>
  </si>
  <si>
    <t>741310042</t>
  </si>
  <si>
    <t>Montáž přepínač nástěnný 6-střídavý prostředí venkovní/mokré se zapojením vodičů</t>
  </si>
  <si>
    <t>-2115010105</t>
  </si>
  <si>
    <t>34535035</t>
  </si>
  <si>
    <t>přepínač nástěnný střídavý, řazení 6S a 6So, Al, IP66, šroubové svorky</t>
  </si>
  <si>
    <t>520592372</t>
  </si>
  <si>
    <t>741310101</t>
  </si>
  <si>
    <t>Montáž spínač (polo)zapuštěný bezšroubové připojení 1-jednopólový se zapojením vodičů</t>
  </si>
  <si>
    <t>-1532319980</t>
  </si>
  <si>
    <t>34539064</t>
  </si>
  <si>
    <t>spínač jednopólový, řazení 1, s krytem, bez rámečku, šroubové svorky</t>
  </si>
  <si>
    <t>-75227287</t>
  </si>
  <si>
    <t>741310233</t>
  </si>
  <si>
    <t>Montáž přepínač (polo)zapuštěný šroubové připojení 6-střídavý se zapojením vodičů</t>
  </si>
  <si>
    <t>1290568885</t>
  </si>
  <si>
    <t>34539068</t>
  </si>
  <si>
    <t>přepínač střídavý, řazení 6, s krytem, bez rámečku, šroubové svorky</t>
  </si>
  <si>
    <t>1230981478</t>
  </si>
  <si>
    <t>34535011</t>
  </si>
  <si>
    <t>rámeček jednonásobný (s těsnicí manžetou), IP44</t>
  </si>
  <si>
    <t>391865405</t>
  </si>
  <si>
    <t>34539059</t>
  </si>
  <si>
    <t>rámeček jednonásobný</t>
  </si>
  <si>
    <t>-457361626</t>
  </si>
  <si>
    <t>741310239</t>
  </si>
  <si>
    <t>Montáž přepínač (polo)zapuštěný šroubové připojení 7-křížový se zapojením vodičů</t>
  </si>
  <si>
    <t>1592699986</t>
  </si>
  <si>
    <t>34539070</t>
  </si>
  <si>
    <t>přepínač křížový, s krytem, řazení 7, bez rámečku, šroubové svorky, šroubové svorky</t>
  </si>
  <si>
    <t>-1294623215</t>
  </si>
  <si>
    <t>741310251</t>
  </si>
  <si>
    <t>Montáž spínač (polo)zapuštěný šroubové připojení 1-jednopólových prostředí venkovní/mokré se zapojením vodičů</t>
  </si>
  <si>
    <t>-1886709763</t>
  </si>
  <si>
    <t>34535025</t>
  </si>
  <si>
    <t>přístroj spínače zápustného jednopólového, s krytem, řazení 1, IP44, šroubové svorky</t>
  </si>
  <si>
    <t>-1416768386</t>
  </si>
  <si>
    <t>741310263</t>
  </si>
  <si>
    <t>Montáž přepínač (polo)zapuštěný šroubové připojení 6-střídavých prostředí venkovní/mokré se zapojením vodičů</t>
  </si>
  <si>
    <t>-1611732814</t>
  </si>
  <si>
    <t>34535048</t>
  </si>
  <si>
    <t>přístroj přepínače zápustného střídavého, s krytem, řazení 6, IP44, šroubové svorky</t>
  </si>
  <si>
    <t>1446999834</t>
  </si>
  <si>
    <t>741310402</t>
  </si>
  <si>
    <t>Montáž spínač tří/čtyřpólový nástěnný do 25 A prostředí normální se zapojením vodičů</t>
  </si>
  <si>
    <t>-197004751</t>
  </si>
  <si>
    <t>34535110</t>
  </si>
  <si>
    <t>spínač nástěnný trojpólový v krytu IP65 25A</t>
  </si>
  <si>
    <t>2021336556</t>
  </si>
  <si>
    <t>741311003</t>
  </si>
  <si>
    <t>Montáž čidlo pohybu vestavné se zapojením vodičů</t>
  </si>
  <si>
    <t>-984946099</t>
  </si>
  <si>
    <t>RMAT0003</t>
  </si>
  <si>
    <t>čidlo pohybu vestavné</t>
  </si>
  <si>
    <t>1890019380</t>
  </si>
  <si>
    <t>741311004</t>
  </si>
  <si>
    <t>Montáž čidlo pohybu nástěnné se zapojením vodičů</t>
  </si>
  <si>
    <t>210972878</t>
  </si>
  <si>
    <t>RMAT0002</t>
  </si>
  <si>
    <t>čidlo pohybu nástěnné</t>
  </si>
  <si>
    <t>-1534487956</t>
  </si>
  <si>
    <t>741313002</t>
  </si>
  <si>
    <t>Montáž zásuvka (polo)zapuštěná bezšroubové připojení 2P+PE dvojí zapojení - průběžná se zapojením vodičů</t>
  </si>
  <si>
    <t>-653696940</t>
  </si>
  <si>
    <t>34555241</t>
  </si>
  <si>
    <t>přístroj zásuvky zápustné jednonásobné, krytka s clonkami, bezšroubové svorky</t>
  </si>
  <si>
    <t>801461493</t>
  </si>
  <si>
    <t>741313082</t>
  </si>
  <si>
    <t>Montáž zásuvka chráněná v krabici šroubové připojení 2P+PE prostředí venkovní, mokré se zapojením vodičů</t>
  </si>
  <si>
    <t>-1999068548</t>
  </si>
  <si>
    <t>RMAT0004</t>
  </si>
  <si>
    <t>zásuvka kompletní nástěnná IP66, 16A/250V</t>
  </si>
  <si>
    <t>1091141142</t>
  </si>
  <si>
    <t>35811475</t>
  </si>
  <si>
    <t>zásuvka nástěnná 16A - 3pól, řazení 2P+PE IP44, šroubové svorky</t>
  </si>
  <si>
    <t>1359911072</t>
  </si>
  <si>
    <t>741313121</t>
  </si>
  <si>
    <t>Montáž zásuvek průmyslových spojovacích provedení IP 67 3P+N+PE 16 A se zapojením vodičů</t>
  </si>
  <si>
    <t>1059358725</t>
  </si>
  <si>
    <t>35811308</t>
  </si>
  <si>
    <t>zásuvka spojovací 16A - 5pól, řazení 3P+N+PE IP67, šroubové svorky</t>
  </si>
  <si>
    <t>-1072201273</t>
  </si>
  <si>
    <t>74131306R</t>
  </si>
  <si>
    <t>Montáž na strop samonavíjecí prodlužovací kabel</t>
  </si>
  <si>
    <t>-794826164</t>
  </si>
  <si>
    <t>3582292</t>
  </si>
  <si>
    <t xml:space="preserve">Samonavíjecí prodlužovací kabel montáž na stěnu </t>
  </si>
  <si>
    <t>132833782</t>
  </si>
  <si>
    <t>741313411</t>
  </si>
  <si>
    <t>Montáž zásuvková kombinace průmyslová pohyblivá ve skříni se zapojením vodičů</t>
  </si>
  <si>
    <t>1407794074</t>
  </si>
  <si>
    <t>RMAT0016</t>
  </si>
  <si>
    <t>Zásuvková skříň s proudových chráničem 2x230V/16A, 1x400V/16A, 1x400V/32A</t>
  </si>
  <si>
    <t>783712311</t>
  </si>
  <si>
    <t>741370032</t>
  </si>
  <si>
    <t>Montáž svítidlo žárovkové bytové nástěnné přisazené 1 zdroj se sklem</t>
  </si>
  <si>
    <t>519059649</t>
  </si>
  <si>
    <t>RMAT0015</t>
  </si>
  <si>
    <t>G - Přisazené LED svítidlo, opálový PMMA kryt, průměr 480mm, 44W, 4600lm, IP40</t>
  </si>
  <si>
    <t>-999027676</t>
  </si>
  <si>
    <t>74137003R</t>
  </si>
  <si>
    <t>Montáž svítidlo nouzové</t>
  </si>
  <si>
    <t>178044203</t>
  </si>
  <si>
    <t>RMAT0012</t>
  </si>
  <si>
    <t xml:space="preserve">Nouzové osvětlení nástěnné s vlastním zdrojem baterie 1 hod  </t>
  </si>
  <si>
    <t>-1884515326</t>
  </si>
  <si>
    <t>RMAT0013</t>
  </si>
  <si>
    <t xml:space="preserve">Nouzové vestavěné svítidlo do SDK sádrokartonu  koridorové, vlastní bateriový zdroj 1h</t>
  </si>
  <si>
    <t>-447035467</t>
  </si>
  <si>
    <t>RMAT0014</t>
  </si>
  <si>
    <t>Nouzové svítidlo s piktogramem přímým, vlastní bateriový zdroj 1h</t>
  </si>
  <si>
    <t>1674108135</t>
  </si>
  <si>
    <t>741371021</t>
  </si>
  <si>
    <t>Montáž svítidlo zářivkové bytové stropní vestavné 1 zdroj</t>
  </si>
  <si>
    <t>210925615</t>
  </si>
  <si>
    <t>RMAT0008</t>
  </si>
  <si>
    <t>B - Svítidlo LED panel, hliníkový rámeček, opálový kryt, obdélník 1200x300mm, 49W, 5500lm, IP40</t>
  </si>
  <si>
    <t>-1328854675</t>
  </si>
  <si>
    <t>RMAT0009</t>
  </si>
  <si>
    <t xml:space="preserve">C - LED panel, hliníkový rámeček, UGR&lt;19, mikroprizmatický kryt, 26W, 2500lm, IP40 </t>
  </si>
  <si>
    <t>2052973881</t>
  </si>
  <si>
    <t>RMAT0010</t>
  </si>
  <si>
    <t>D - LED panel, nastavitelná teplota chromatičnosti 3000K - 6500K, čtverec 600x600mm, 25W,2200lm. IP20</t>
  </si>
  <si>
    <t>-1178127923</t>
  </si>
  <si>
    <t>RMAT0011</t>
  </si>
  <si>
    <t>E - Vestavné čtvercové LED svítidlo, opálový kryt, 220x220mm, 19W, 2000lm, IP40</t>
  </si>
  <si>
    <t>449015972</t>
  </si>
  <si>
    <t>741371102</t>
  </si>
  <si>
    <t>Montáž svítidlo zářivkové průmyslové stropní přisazené 1 zdroj s krytem</t>
  </si>
  <si>
    <t>-791757542</t>
  </si>
  <si>
    <t>RMAT0007</t>
  </si>
  <si>
    <t>A - Svítidlo LED, průmyslové, základna z PC, difuzor translucentní PC, 71W, IP66, 9680 lm</t>
  </si>
  <si>
    <t>626435692</t>
  </si>
  <si>
    <t>741372067</t>
  </si>
  <si>
    <t>Montáž svítidlo LED exteriérové přisazené nástěnné reflektorové se samostatným nebo integrovaným pohybovým čidlem se zapojením vodičů</t>
  </si>
  <si>
    <t>-1720424147</t>
  </si>
  <si>
    <t>34835004</t>
  </si>
  <si>
    <t>LED reflektor nástěnný do 20W s integ. čidlem</t>
  </si>
  <si>
    <t>-806844967</t>
  </si>
  <si>
    <t>34835006</t>
  </si>
  <si>
    <t>LED reflektor nástěnný 40-80W s integ. čidlem</t>
  </si>
  <si>
    <t>413326277</t>
  </si>
  <si>
    <t>741420020</t>
  </si>
  <si>
    <t>Montáž svorka hromosvodná s jedním šroubem</t>
  </si>
  <si>
    <t>-1303037425</t>
  </si>
  <si>
    <t>RMAT0005</t>
  </si>
  <si>
    <t>svorka zemnící na potrubí ZSA 16</t>
  </si>
  <si>
    <t>-494007323</t>
  </si>
  <si>
    <t>RMAT0006</t>
  </si>
  <si>
    <t>páska zemnící úzká ZS16</t>
  </si>
  <si>
    <t>-387463019</t>
  </si>
  <si>
    <t>34562694</t>
  </si>
  <si>
    <t>svorkovnice krabicová bezšroubová jednopólová pro 3 vodiče 0,5-2,5mm2, 400V 24A</t>
  </si>
  <si>
    <t>-137491527</t>
  </si>
  <si>
    <t>34562696</t>
  </si>
  <si>
    <t>svorkovnice krabicová bezšroubová jednopólová pro 5 vodičů 0,5-2,5mm2, 400V 24A</t>
  </si>
  <si>
    <t>267689836</t>
  </si>
  <si>
    <t>74111051R</t>
  </si>
  <si>
    <t xml:space="preserve">Montáž kabelového drátěného žlabu </t>
  </si>
  <si>
    <t>526790708</t>
  </si>
  <si>
    <t>100029142R</t>
  </si>
  <si>
    <t>Drátěný žlab,včetně spojek, závěsů, t-kusů</t>
  </si>
  <si>
    <t>581485450</t>
  </si>
  <si>
    <t>741810002</t>
  </si>
  <si>
    <t>Celková prohlídka elektrického rozvodu a zařízení přes 100 000 do 500 000,- Kč</t>
  </si>
  <si>
    <t>-562649122</t>
  </si>
  <si>
    <t>751614123</t>
  </si>
  <si>
    <t>Montáž čidla vlhkosti</t>
  </si>
  <si>
    <t>-2128273435</t>
  </si>
  <si>
    <t>RMAT0001</t>
  </si>
  <si>
    <t>čidlo vlhkosti IP65 - dle specifikace VZT</t>
  </si>
  <si>
    <t>12683838</t>
  </si>
  <si>
    <t>742210151</t>
  </si>
  <si>
    <t>Montáž tlačítkového hlásiče se sklíčkem</t>
  </si>
  <si>
    <t>1739072347</t>
  </si>
  <si>
    <t>3453502R</t>
  </si>
  <si>
    <t>GW42201 Požární tlačítko 120x120x50 IP55 se 2 kontakty</t>
  </si>
  <si>
    <t>207008561</t>
  </si>
  <si>
    <t>NAB1</t>
  </si>
  <si>
    <t>Nabíjecí stanice</t>
  </si>
  <si>
    <t>741930001</t>
  </si>
  <si>
    <t>Montáž nabíjecí stanice pro elektromobily nástěnné včetně usazení a zapojení</t>
  </si>
  <si>
    <t>-1144012147</t>
  </si>
  <si>
    <t>35673011</t>
  </si>
  <si>
    <t>stanice nabíjecí pro elektromobily nástěnná AC 22kW 3 fáz. 2x konektor Type 2</t>
  </si>
  <si>
    <t>1762277229</t>
  </si>
  <si>
    <t>741930002</t>
  </si>
  <si>
    <t>Oživení nabíjecí stanice pro elektromobily nástěnné</t>
  </si>
  <si>
    <t>-1309264367</t>
  </si>
  <si>
    <t>741930003</t>
  </si>
  <si>
    <t>Revize nabíjecí stanice pro elektromobily nástěnné</t>
  </si>
  <si>
    <t>-1565405260</t>
  </si>
  <si>
    <t>HZS2492</t>
  </si>
  <si>
    <t>Hodinová zúčtovací sazba pomocný dělník PSV</t>
  </si>
  <si>
    <t>512</t>
  </si>
  <si>
    <t>438166967</t>
  </si>
  <si>
    <t>IO 03.3 - Elektroinstalace 2.NP</t>
  </si>
  <si>
    <t>741111001</t>
  </si>
  <si>
    <t>Montáž podlahových kanálů</t>
  </si>
  <si>
    <t>338298961</t>
  </si>
  <si>
    <t>34575006</t>
  </si>
  <si>
    <t>kanál podlahový elektroinstalační Pz 150x40mm</t>
  </si>
  <si>
    <t>-1741083307</t>
  </si>
  <si>
    <t>RMAT0021</t>
  </si>
  <si>
    <t xml:space="preserve">krabice podlahová se zásuvkovým vybavením </t>
  </si>
  <si>
    <t>1298522329</t>
  </si>
  <si>
    <t>367985568</t>
  </si>
  <si>
    <t>873165369</t>
  </si>
  <si>
    <t>1404186281</t>
  </si>
  <si>
    <t>-664693261</t>
  </si>
  <si>
    <t>1688600121</t>
  </si>
  <si>
    <t>-832816368</t>
  </si>
  <si>
    <t>-597492955</t>
  </si>
  <si>
    <t>339950169</t>
  </si>
  <si>
    <t>34141358</t>
  </si>
  <si>
    <t>vodič propojovací mrazuvzdorný jádro Cu lanované izolace PVC 450/750V (CMA) 1x10mm2</t>
  </si>
  <si>
    <t>276731182</t>
  </si>
  <si>
    <t>-886515378</t>
  </si>
  <si>
    <t>-462596302</t>
  </si>
  <si>
    <t>-312619624</t>
  </si>
  <si>
    <t>34111042</t>
  </si>
  <si>
    <t>kabel instalační jádro Cu plné izolace PVC plášť PVC 450/750V (CYKY) 3x4mm2</t>
  </si>
  <si>
    <t>-2006114523</t>
  </si>
  <si>
    <t>239912141</t>
  </si>
  <si>
    <t>-1678393353</t>
  </si>
  <si>
    <t>34111094</t>
  </si>
  <si>
    <t>kabel instalační jádro Cu plné izolace PVC plášť PVC 450/750V (CYKY) 5x2,5mm2</t>
  </si>
  <si>
    <t>-392372600</t>
  </si>
  <si>
    <t>741122647</t>
  </si>
  <si>
    <t>Montáž kabel Cu plný kulatý žíla 7x1,5 až 2,5 mm2 uložený pevně (např. CYKY)</t>
  </si>
  <si>
    <t>-2100003203</t>
  </si>
  <si>
    <t>34111110</t>
  </si>
  <si>
    <t>kabel instalační jádro Cu plné izolace PVC plášť PVC 450/750V (CYKY) 7x1,5mm2</t>
  </si>
  <si>
    <t>-321789727</t>
  </si>
  <si>
    <t>-1889731070</t>
  </si>
  <si>
    <t>-1408990559</t>
  </si>
  <si>
    <t>89677408</t>
  </si>
  <si>
    <t>-271985540</t>
  </si>
  <si>
    <t>741132151</t>
  </si>
  <si>
    <t>Ukončení kabelů 7x1,5 až 4 mm2 smršťovací záklopkou nebo páskem bez letování</t>
  </si>
  <si>
    <t>-920876972</t>
  </si>
  <si>
    <t>88584243</t>
  </si>
  <si>
    <t>42381661</t>
  </si>
  <si>
    <t>741310221</t>
  </si>
  <si>
    <t>Montáž spínač (polo)zapuštěný šroubové připojení řazení 2-pro žaluzie se zapojením vodičů</t>
  </si>
  <si>
    <t>1915551624</t>
  </si>
  <si>
    <t>Spínač žaluziový jednopólový, řazení 1+1 s blokováním, s krytem</t>
  </si>
  <si>
    <t>1596202922</t>
  </si>
  <si>
    <t>74131022R</t>
  </si>
  <si>
    <t>Montáž stmívač dotykový</t>
  </si>
  <si>
    <t>1868858138</t>
  </si>
  <si>
    <t>3453903R</t>
  </si>
  <si>
    <t xml:space="preserve">kompletní přístoj dotykového stmívače </t>
  </si>
  <si>
    <t>-1187488223</t>
  </si>
  <si>
    <t>2015067072</t>
  </si>
  <si>
    <t>1796374664</t>
  </si>
  <si>
    <t>-1403639745</t>
  </si>
  <si>
    <t>-393845512</t>
  </si>
  <si>
    <t>34539060</t>
  </si>
  <si>
    <t>rámeček dvojnásobný</t>
  </si>
  <si>
    <t>609978656</t>
  </si>
  <si>
    <t>34539061</t>
  </si>
  <si>
    <t>rámeček trojnásobný</t>
  </si>
  <si>
    <t>-1465887316</t>
  </si>
  <si>
    <t>34539062</t>
  </si>
  <si>
    <t>rámeček čtyřnásobný</t>
  </si>
  <si>
    <t>1504231421</t>
  </si>
  <si>
    <t>34539063</t>
  </si>
  <si>
    <t>rámeček pětinásobný</t>
  </si>
  <si>
    <t>263319678</t>
  </si>
  <si>
    <t>741310238</t>
  </si>
  <si>
    <t>Montáž přepínač (polo)zapuštěný šroubové připojení 6+6 -dvojitý střídavý se zapojením vodičů</t>
  </si>
  <si>
    <t>61813675</t>
  </si>
  <si>
    <t>34539072</t>
  </si>
  <si>
    <t>přepínač střídavý dvojitý, řazení 6+6(6+1), s krytem, bez rámečku, šroubové svorky</t>
  </si>
  <si>
    <t>345734222</t>
  </si>
  <si>
    <t>1385432025</t>
  </si>
  <si>
    <t>2089018028</t>
  </si>
  <si>
    <t>565720155</t>
  </si>
  <si>
    <t>368235269</t>
  </si>
  <si>
    <t>-1342414631</t>
  </si>
  <si>
    <t>-1164723746</t>
  </si>
  <si>
    <t>741311021</t>
  </si>
  <si>
    <t>Montáž přípojka sporáková s doutnavkou se zapojením vodičů</t>
  </si>
  <si>
    <t>-278572548</t>
  </si>
  <si>
    <t>ABB.3956323</t>
  </si>
  <si>
    <t>Přípojka sporáková se signalizační doutnavkou, zapuštěná</t>
  </si>
  <si>
    <t>-1482898792</t>
  </si>
  <si>
    <t>-1520280313</t>
  </si>
  <si>
    <t>-1275726438</t>
  </si>
  <si>
    <t>741313005</t>
  </si>
  <si>
    <t>Montáž zásuvka (polo)zapuštěná bezšroubové připojení 2P + PE s přepěťovou ochranou se zapojením vodičů</t>
  </si>
  <si>
    <t>711403635</t>
  </si>
  <si>
    <t>34555244</t>
  </si>
  <si>
    <t>přístroj zásuvky zápustné jednonásobné s optickou přepěťovou ochranou, krytka s clonkami, bezšroubové svorky</t>
  </si>
  <si>
    <t>-1932818490</t>
  </si>
  <si>
    <t>-967275559</t>
  </si>
  <si>
    <t>RMAT0017</t>
  </si>
  <si>
    <t xml:space="preserve">V - Přisazené LED svítidlo venkovní </t>
  </si>
  <si>
    <t>1646952521</t>
  </si>
  <si>
    <t>1719056852</t>
  </si>
  <si>
    <t>RMAT013</t>
  </si>
  <si>
    <t>-215998944</t>
  </si>
  <si>
    <t>RMAT014</t>
  </si>
  <si>
    <t>-1593957192</t>
  </si>
  <si>
    <t>216959168</t>
  </si>
  <si>
    <t>-110728652</t>
  </si>
  <si>
    <t>-217727678</t>
  </si>
  <si>
    <t>155182060</t>
  </si>
  <si>
    <t>RMAT0018</t>
  </si>
  <si>
    <t>F - LED panel, UGR&lt;19, mikroprizmatický kryt, čtverec 600x600mm, 27W, 3200lm, IP40</t>
  </si>
  <si>
    <t>1751916052</t>
  </si>
  <si>
    <t>RMAT0019</t>
  </si>
  <si>
    <t xml:space="preserve">F+DALI  - LED panel, UGR&lt;19, mikroprizmatický kryt, čtverec 600x600mm, 27W, 3200lm, IP40 +DALI předřadník pro řízení dálkově</t>
  </si>
  <si>
    <t>-1985810392</t>
  </si>
  <si>
    <t>RMAT0020</t>
  </si>
  <si>
    <t>H - LED panel, hliníkový rám,opálový kryt, čtverec 600x600mm, 52W, 5800lm, IP40</t>
  </si>
  <si>
    <t>-1914729939</t>
  </si>
  <si>
    <t>-194480077</t>
  </si>
  <si>
    <t>1675715742</t>
  </si>
  <si>
    <t>-2140075727</t>
  </si>
  <si>
    <t>-598533667</t>
  </si>
  <si>
    <t>1794697514</t>
  </si>
  <si>
    <t>-1280677551</t>
  </si>
  <si>
    <t>-1028152347</t>
  </si>
  <si>
    <t>1998584662</t>
  </si>
  <si>
    <t>1255116470</t>
  </si>
  <si>
    <t>IO 03.4 - Rozváděč RH</t>
  </si>
  <si>
    <t>741 - Elektroinstalace - silnoproud</t>
  </si>
  <si>
    <t xml:space="preserve">    PSV - Práce a dodávky PSV</t>
  </si>
  <si>
    <t>741210201</t>
  </si>
  <si>
    <t>Montáž rozváděč skříňový nebo panelový dělitelný pole do 200 kg</t>
  </si>
  <si>
    <t>860135441</t>
  </si>
  <si>
    <t>Uzemňovací sada</t>
  </si>
  <si>
    <t>-447976864</t>
  </si>
  <si>
    <t>Skříň s dveřmi, IP40, ŠxVxH=800x2000x400</t>
  </si>
  <si>
    <t>-819413825</t>
  </si>
  <si>
    <t xml:space="preserve">Adaptér  přední část, skříň ŠxV=800x2000</t>
  </si>
  <si>
    <t>-1422540202</t>
  </si>
  <si>
    <t xml:space="preserve">Bočnice, V=1950, včetně západky </t>
  </si>
  <si>
    <t>371094120</t>
  </si>
  <si>
    <t>Svodič přepětí třídy T1+T2 (B+C), komplet, síť TN-C, pom. kontakt, Un=350V, 25kA</t>
  </si>
  <si>
    <t>-457685305</t>
  </si>
  <si>
    <t>Instalační stykař, Uc30V, In=25A, 2zap.kont.</t>
  </si>
  <si>
    <t>-165580269</t>
  </si>
  <si>
    <t>Instalační stykař, Uc30V, In=25A, 4zap.kont.</t>
  </si>
  <si>
    <t>1089171639</t>
  </si>
  <si>
    <t>Soumrakový spínač s externím čidlem + hodinami, 1přep kontakt, 230V, 16A</t>
  </si>
  <si>
    <t>-2034481614</t>
  </si>
  <si>
    <t>Proudový chránič 25/4/003 10kA</t>
  </si>
  <si>
    <t>-716221520</t>
  </si>
  <si>
    <t>Proudový chránič 40/4/003 10kA</t>
  </si>
  <si>
    <t>544839661</t>
  </si>
  <si>
    <t>35822107</t>
  </si>
  <si>
    <t>jistič 1-pólový 6 A vypínací charakteristika B vypínací schopnost 10 kA</t>
  </si>
  <si>
    <t>-524168902</t>
  </si>
  <si>
    <t>RMAT0022</t>
  </si>
  <si>
    <t xml:space="preserve">Hlavní vypínač 3P/100A + vyrážecí spoušť </t>
  </si>
  <si>
    <t>klp</t>
  </si>
  <si>
    <t>950339401</t>
  </si>
  <si>
    <t>3582211R</t>
  </si>
  <si>
    <t>jistič 1-pólový 10 A vypínací charakteristika B vypínací schopnost 10 kA</t>
  </si>
  <si>
    <t>-1745078600</t>
  </si>
  <si>
    <t>3582212R</t>
  </si>
  <si>
    <t>jistič 1-pólový 16 A vypínací charakteristika B vypínací schopnost 10 kA</t>
  </si>
  <si>
    <t>-1512052340</t>
  </si>
  <si>
    <t>35822158</t>
  </si>
  <si>
    <t>jistič 3-pólový 10 A vypínací charakteristika B vypínací schopnost 10 kA</t>
  </si>
  <si>
    <t>1805201836</t>
  </si>
  <si>
    <t>35822402</t>
  </si>
  <si>
    <t>jistič 3-pólový 20 A vypínací charakteristika B vypínací schopnost 10 kA</t>
  </si>
  <si>
    <t>831166375</t>
  </si>
  <si>
    <t>35822404</t>
  </si>
  <si>
    <t>jistič 3-pólový 32 A vypínací charakteristika B vypínací schopnost 10 kA</t>
  </si>
  <si>
    <t>696520207</t>
  </si>
  <si>
    <t>35822178</t>
  </si>
  <si>
    <t>jistič 3-pólový 40 A vypínací charakteristika B vypínací schopnost 10 kA</t>
  </si>
  <si>
    <t>-643591288</t>
  </si>
  <si>
    <t>35822181</t>
  </si>
  <si>
    <t>jistič 3-pólový 50 A vypínací charakteristika B vypínací schopnost 10 kA</t>
  </si>
  <si>
    <t>401432914</t>
  </si>
  <si>
    <t>35822166</t>
  </si>
  <si>
    <t>jistič 3-pólový 16 A vypínací charakteristika C vypínací schopnost 10 kA</t>
  </si>
  <si>
    <t>-180076150</t>
  </si>
  <si>
    <t>Chránič s nadproudovou ochranou, Ir=250A, AC, 10kA, 1+N, char.B, Idn=0.03A, In=10A</t>
  </si>
  <si>
    <t>-975448839</t>
  </si>
  <si>
    <t>10300483R</t>
  </si>
  <si>
    <t>Pojistkový odpojovač 3-pól, 690V/100A včetně pojistek</t>
  </si>
  <si>
    <t>-1735818831</t>
  </si>
  <si>
    <t>Chránič s nadproudovou ochranou, Ir=250A, AC, 10kA, 1+N, char.B, Idn=0.03A, In=16A</t>
  </si>
  <si>
    <t>928874259</t>
  </si>
  <si>
    <t>Podstavec bok V=100, bez výřezů pro kabely, nosnost max. 300kg, 1pár, skříň Hl=400</t>
  </si>
  <si>
    <t>-425071001</t>
  </si>
  <si>
    <t>Čelní kryt podstavce V=100, skříň Š=800</t>
  </si>
  <si>
    <t>-1341106429</t>
  </si>
  <si>
    <t>Montážní sada pro spojení polí, IP3x</t>
  </si>
  <si>
    <t>1150275998</t>
  </si>
  <si>
    <t>Schránka na dokumentaci</t>
  </si>
  <si>
    <t>-1082631075</t>
  </si>
  <si>
    <t>DIN lišta přístrojová hliníková, šířka skříně = 800, šířka lišty = 688 (35 modulů)</t>
  </si>
  <si>
    <t>-559572774</t>
  </si>
  <si>
    <t>Upevňovací úchytka s vodivým propojení (zelená)</t>
  </si>
  <si>
    <t>1933238521</t>
  </si>
  <si>
    <t>Upevňovací úchytka celoplastová (bílá)</t>
  </si>
  <si>
    <t>562137288</t>
  </si>
  <si>
    <t>Krycí deska, s výřezem 45mm, plechová, šedá, Š=800, V=150</t>
  </si>
  <si>
    <t>-328801358</t>
  </si>
  <si>
    <t>R1</t>
  </si>
  <si>
    <t>Montáž jistícího vybavení včetně realizační dokumentace</t>
  </si>
  <si>
    <t>1573477459</t>
  </si>
  <si>
    <t>R2</t>
  </si>
  <si>
    <t>Podružný materiál</t>
  </si>
  <si>
    <t>1075099298</t>
  </si>
  <si>
    <t>Kabelové průchodky PG</t>
  </si>
  <si>
    <t>132536858</t>
  </si>
  <si>
    <t>IO 03.5 - Rozváděč RK</t>
  </si>
  <si>
    <t>741210004</t>
  </si>
  <si>
    <t>Montáž rozvodnice oceloplechová nebo plastová běžná do 150 kg</t>
  </si>
  <si>
    <t>-198927628</t>
  </si>
  <si>
    <t>Svodič přepětí třídy T2 , komplet, síť TN-C, pom. kontakt, Un=350V, 25kA</t>
  </si>
  <si>
    <t>551394866</t>
  </si>
  <si>
    <t>836623483</t>
  </si>
  <si>
    <t>2016457302</t>
  </si>
  <si>
    <t xml:space="preserve">Hlavní vypínač 3P/63A + vyrážecí spoušť </t>
  </si>
  <si>
    <t>-555803189</t>
  </si>
  <si>
    <t>602835345</t>
  </si>
  <si>
    <t>1739148706</t>
  </si>
  <si>
    <t>134666868</t>
  </si>
  <si>
    <t>-1528851029</t>
  </si>
  <si>
    <t>35822401</t>
  </si>
  <si>
    <t>jistič 3-pólový 16 A vypínací charakteristika B vypínací schopnost 10 kA</t>
  </si>
  <si>
    <t>1233056765</t>
  </si>
  <si>
    <t>35822124</t>
  </si>
  <si>
    <t>jistič 1-pólový 16 A vypínací charakteristika C vypínací schopnost 10 kA</t>
  </si>
  <si>
    <t>644098745</t>
  </si>
  <si>
    <t>130378296</t>
  </si>
  <si>
    <t>Pojistkový odpojovač 3-pól, 690V/63A včetně pojistek</t>
  </si>
  <si>
    <t>19149720</t>
  </si>
  <si>
    <t>-1176597427</t>
  </si>
  <si>
    <t>RMAT00022</t>
  </si>
  <si>
    <t>Chránič s nadproudovou ochranou, Ir=250A, AC, 10kA, 1+N, char.C, Idn=0.03A, In=16A</t>
  </si>
  <si>
    <t>-636837256</t>
  </si>
  <si>
    <t>RMAT0023</t>
  </si>
  <si>
    <t xml:space="preserve">Rozhraní DALI - ovládání osvětlení, žaluzie + požadavky slaboproudu </t>
  </si>
  <si>
    <t>1936967953</t>
  </si>
  <si>
    <t>407528701</t>
  </si>
  <si>
    <t>360561775</t>
  </si>
  <si>
    <t>RAMT0023</t>
  </si>
  <si>
    <t>Rám s dveřmi, kov.zámek 6x6, IP40, EI2 30 DP1-S200/Sa, šedá, montáž POD omítku, ŠxV=826x1254</t>
  </si>
  <si>
    <t>-1853742117</t>
  </si>
  <si>
    <t>RMAT0024</t>
  </si>
  <si>
    <t>Montážní rám komplet (bočnice+přístr.lišty+krycí.desky), šedá, 6+1řad, 210mod, skříň ŠxV=800x1260</t>
  </si>
  <si>
    <t>1404423466</t>
  </si>
  <si>
    <t>IO 03.6 - Rozváděč R_VYTÁPĚNÍ</t>
  </si>
  <si>
    <t>741210002</t>
  </si>
  <si>
    <t>Montáž rozvodnice oceloplechová nebo plastová běžná do 50 kg</t>
  </si>
  <si>
    <t>-1041307888</t>
  </si>
  <si>
    <t>-1214816222</t>
  </si>
  <si>
    <t xml:space="preserve">Hlavní vypínač 3P/80A + vyrážecí spoušť </t>
  </si>
  <si>
    <t>2111278406</t>
  </si>
  <si>
    <t>588827762</t>
  </si>
  <si>
    <t>365196224</t>
  </si>
  <si>
    <t>-765210379</t>
  </si>
  <si>
    <t>Rozváděč nástěnný, ŠxV=600x760</t>
  </si>
  <si>
    <t>366226237</t>
  </si>
  <si>
    <t>-1688784335</t>
  </si>
  <si>
    <t>837935075</t>
  </si>
  <si>
    <t>1419260891</t>
  </si>
  <si>
    <t>1593946011</t>
  </si>
  <si>
    <t>IO 03.7 - Ochrana před bleskem</t>
  </si>
  <si>
    <t>1000300399</t>
  </si>
  <si>
    <t>Vodič long, D23mm, šedý Délka 100 m, na kabelovém bubnu</t>
  </si>
  <si>
    <t>547952084</t>
  </si>
  <si>
    <t>34140826</t>
  </si>
  <si>
    <t>vodič propojovací jádro Cu plné izolace PVC 450/750V (H07V-U) 1x6mm2</t>
  </si>
  <si>
    <t>-1315685742</t>
  </si>
  <si>
    <t>1030039332</t>
  </si>
  <si>
    <t>Podpůrná trubka D 50mm L 3200mm Al s jímací tyčí D 22/16/10mm L 2,5m</t>
  </si>
  <si>
    <t>898020427</t>
  </si>
  <si>
    <t>1000300384</t>
  </si>
  <si>
    <t>Úchyt na stěnu nerez s příložkou pro trubku D 50mm</t>
  </si>
  <si>
    <t>409865593</t>
  </si>
  <si>
    <t>1030038243</t>
  </si>
  <si>
    <t>Uzemňovací svorka na potrubí D 27-89mm, nerez f. Rd 10mm o. 2x Rd 6-8mm bzw. 4-25mm2</t>
  </si>
  <si>
    <t>-511797477</t>
  </si>
  <si>
    <t>1030039337</t>
  </si>
  <si>
    <t>Připojovací členy + montážní materiál pro vodič, D 23mm šedý</t>
  </si>
  <si>
    <t>2021359710</t>
  </si>
  <si>
    <t>1000300405</t>
  </si>
  <si>
    <t xml:space="preserve">Podpěra vedení pro vodiče D 20-23mm s plastovou základnou   nerez</t>
  </si>
  <si>
    <t>2096455408</t>
  </si>
  <si>
    <t>1000300317</t>
  </si>
  <si>
    <t>krabice pro zkušební svorky (se svorkou) 230x150x120mm litina, barva černá, pro prům. 7-10/</t>
  </si>
  <si>
    <t>-354431953</t>
  </si>
  <si>
    <t>1000300318</t>
  </si>
  <si>
    <t>Protikorozní páska, B 50mm L 10m</t>
  </si>
  <si>
    <t>-602049858</t>
  </si>
  <si>
    <t>741810001</t>
  </si>
  <si>
    <t>Celková prohlídka elektrického rozvodu a zařízení do 100 000,- Kč</t>
  </si>
  <si>
    <t>1273348652</t>
  </si>
  <si>
    <t>RMON1</t>
  </si>
  <si>
    <t>Montážní práce ochrany před bleskem</t>
  </si>
  <si>
    <t>2053532096</t>
  </si>
  <si>
    <t>IO 03.8 - Dieselagregát</t>
  </si>
  <si>
    <t>RMAT01</t>
  </si>
  <si>
    <t xml:space="preserve">Dieselagregát o min. výkonu 70 kW, 400V/50Hz vč. odhlučněné kapoty a rozvaděče ATS. </t>
  </si>
  <si>
    <t>-643843616</t>
  </si>
  <si>
    <t>RMAT02</t>
  </si>
  <si>
    <t>Roozváděč ATS</t>
  </si>
  <si>
    <t>552091737</t>
  </si>
  <si>
    <t>RKON01</t>
  </si>
  <si>
    <t>Instalace a doprava</t>
  </si>
  <si>
    <t>417215934</t>
  </si>
  <si>
    <t>IO 04 - SLP přípojka</t>
  </si>
  <si>
    <t>IO 04.1 - Přípojky na SEK</t>
  </si>
  <si>
    <t>D1 - Přípojka na SEK - CETIN</t>
  </si>
  <si>
    <t>D2 - Přípojka na SEK - příprava k bezdrátovému připojení</t>
  </si>
  <si>
    <t>D3 - Strukturovaná kabeláž U/UTP C6 zakončená v rozvaděči RD01</t>
  </si>
  <si>
    <t>D4 - OSTATNÍ</t>
  </si>
  <si>
    <t>Přípojka na SEK - CETIN</t>
  </si>
  <si>
    <t>Pol1</t>
  </si>
  <si>
    <t>Skříň podomítková telekomunikační, rozměry 319 x 205 x 135 mm, přidržovače kabelů, pryžová průchodka, uzamykatelné dveře, stupeň krytí IP 54</t>
  </si>
  <si>
    <t>Pol2</t>
  </si>
  <si>
    <t>montáž telekomunikační skříně pod omítku</t>
  </si>
  <si>
    <t>Pol3</t>
  </si>
  <si>
    <t>Chránička s rozměry 75/61mm, červená, dvouplášťová ohebná korugovaná chránička, HDPE</t>
  </si>
  <si>
    <t>Pol4</t>
  </si>
  <si>
    <t>montáž chráničky pod omítku</t>
  </si>
  <si>
    <t>4pol</t>
  </si>
  <si>
    <t>Bezhalogenová mikrotrubička vnitřní tenkostěnná 10/8mm, vnitřní lubrikační vrstva pro snížení tření, min. povolený poloměr ohybu 10cm, pro zafouknutí kabelů MIKRO do průměru 6mm</t>
  </si>
  <si>
    <t>Pol5</t>
  </si>
  <si>
    <t>Kontrola tlakutěsnosti a kalibrace</t>
  </si>
  <si>
    <t>Pol6</t>
  </si>
  <si>
    <t>Spojka mikrotrubiček přímá průhledná, celoplastová, pro plynotěsné spojení mikrotrubiček, pro trubičky 10/8mm</t>
  </si>
  <si>
    <t>Pol7</t>
  </si>
  <si>
    <t>Spojka mikrotrubiček přímá průhledná, pro plynotěsně utěnění průchozí optického kabelu, pro vnější průměr trubičky 10mm, včetně 2ks pojistek proti vytržení, pro utěsnění průchozích kabeů d = 4 až 8mm</t>
  </si>
  <si>
    <t>Pol8</t>
  </si>
  <si>
    <t>Koncovka plastová průhledná, k ukončení a utěsnění mikrotrubičky s vnějším průměrem 10mm, vodotěsné a tlakutěsné zakončení, včetně pojistky proti vytržení</t>
  </si>
  <si>
    <t>Přípojka na SEK - příprava k bezdrátovému připojení</t>
  </si>
  <si>
    <t>Pol9</t>
  </si>
  <si>
    <t>Krabice montážní rozměry 240 x190 x 90 D x V x H(mm), IP 65</t>
  </si>
  <si>
    <t>Pol10</t>
  </si>
  <si>
    <t>DIN lišta,1m</t>
  </si>
  <si>
    <t>10pol</t>
  </si>
  <si>
    <t>Dvoustupňová přepěťová ochrana Ethernetu v kombinaci s ochranou napájení po této lince, instalace na vstupu do objektu v blízkosti chráněného zařízení, na rozhraní zón LPZ 0 a LPZ 1 a vyšších, 1.2. a 3. stupeň k ochraně linky Ethernet Cat. 6 s PoE, režim A, B, připojení RJ45/RJ45, montáž na DIN lištu</t>
  </si>
  <si>
    <t>Strukturovaná kabeláž U/UTP C6 zakončená v rozvaděči RD01</t>
  </si>
  <si>
    <t>Pol11</t>
  </si>
  <si>
    <t>Ukončení kabelu v rozvaděči - UTP</t>
  </si>
  <si>
    <t>Pol12</t>
  </si>
  <si>
    <t>proměření TP kabelu, měřící protokol</t>
  </si>
  <si>
    <t>Pol13</t>
  </si>
  <si>
    <t>zaústění kabelu do rozvaděče</t>
  </si>
  <si>
    <t>Pol14</t>
  </si>
  <si>
    <t>Konektor, UTP RJ45, 8p8c-drát-CF30/3zářezy, C6</t>
  </si>
  <si>
    <t>Pol15</t>
  </si>
  <si>
    <t>Krytka konektoru RJ45</t>
  </si>
  <si>
    <t>15pol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</si>
  <si>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B2ca-s1a,d1,a1 dle nařízení EU 305/2011.</t>
  </si>
  <si>
    <t>16pol</t>
  </si>
  <si>
    <t>Kabel F/UTP C6, plášť PE, černý, venkovní provedení</t>
  </si>
  <si>
    <t>Pol16</t>
  </si>
  <si>
    <t>Plastové číselné návleky pro značení kabelů</t>
  </si>
  <si>
    <t>17pol</t>
  </si>
  <si>
    <t>Kabel propojovací RJ45-RJ45, UTP Cat 6, délka 2m, žlutý,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</si>
  <si>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OSTATNÍ</t>
  </si>
  <si>
    <t>Pol17</t>
  </si>
  <si>
    <t>Pol18</t>
  </si>
  <si>
    <t>Příprava podkladů a certifikace strukturované kabeláže a optických tras systémovou 25 letou zárukou výrobcem</t>
  </si>
  <si>
    <t>Pol19</t>
  </si>
  <si>
    <t>Spolupráce s ostatními profesemi stavby</t>
  </si>
  <si>
    <t>Pol20</t>
  </si>
  <si>
    <t>Stavební přípomoci</t>
  </si>
  <si>
    <t>Pol21</t>
  </si>
  <si>
    <t>Ekologická likvidace odpadu</t>
  </si>
  <si>
    <t>Pol22</t>
  </si>
  <si>
    <t>Zaškolení uživetele</t>
  </si>
  <si>
    <t>Pol23</t>
  </si>
  <si>
    <t>Základní úklid stavby, po prováděných hrubých instalačních pracích</t>
  </si>
  <si>
    <t>Pol24</t>
  </si>
  <si>
    <t>Kompletace dokladů</t>
  </si>
  <si>
    <t>Pol25</t>
  </si>
  <si>
    <t>Zařízení staveniště</t>
  </si>
  <si>
    <t>Pol26</t>
  </si>
  <si>
    <t>Provozní vlivy</t>
  </si>
  <si>
    <t>Pol27</t>
  </si>
  <si>
    <t>Vedlejší náklady - cestovné + dopravné</t>
  </si>
  <si>
    <t>Pol28</t>
  </si>
  <si>
    <t>Inženýrská činnost, dokumentace skutečného provedení</t>
  </si>
  <si>
    <t>IO 04.2 - SK</t>
  </si>
  <si>
    <t>D1 - Datový rozvaděč RD01</t>
  </si>
  <si>
    <t>D2 - Strukturovaná kabeláž U/UTP C6 zakončená v rozvaděči RD01</t>
  </si>
  <si>
    <t>D3 - Podlahové krabice</t>
  </si>
  <si>
    <t>D4 - Vnitřní trasy</t>
  </si>
  <si>
    <t>D5 - Průrazy</t>
  </si>
  <si>
    <t>D6 - Protipožární ucpávky</t>
  </si>
  <si>
    <t>D7 - OSTATNÍ</t>
  </si>
  <si>
    <t>Datový rozvaděč RD01</t>
  </si>
  <si>
    <t>28pol</t>
  </si>
  <si>
    <t>Rozvaděč 42U stojanový 800x800, rozebíratelný, jednokřídlé přední dveře skleněné, boční kryty a zadní dveře plech, zámek předních dveří ve vícebodovém provedení, barva RAL 7035, max. zatížení rozvaděče 400 kg</t>
  </si>
  <si>
    <t>Pol29</t>
  </si>
  <si>
    <t>Transportní cesta - stěhování rozvaděče do 2.NP objektu</t>
  </si>
  <si>
    <t>29pol</t>
  </si>
  <si>
    <t>Ventilační jednotka spodní(horní) 230V/138W 6 ventil. ,termostat RAL7035</t>
  </si>
  <si>
    <t>Pol30</t>
  </si>
  <si>
    <t>Drátěný žlab kabelový vertikální, pro vedení kabelů v prostoru rozvaděče, šířka 200mm, výška 30mm, včetně montážního materiálu</t>
  </si>
  <si>
    <t>30pol</t>
  </si>
  <si>
    <t>Kovový háček pro vertikální vedení kabeláže v prostoru rozvaděče, rozměry 80x80mm</t>
  </si>
  <si>
    <t>31pol</t>
  </si>
  <si>
    <t>Montážní sada rozvaděče 4x M6(š+m+p)</t>
  </si>
  <si>
    <t>32pol</t>
  </si>
  <si>
    <t>19'' rozvodný panel 2U 8x230V - 3m, přepěťová ochrana, vypínač, pojistka, černá barva</t>
  </si>
  <si>
    <t>33pol</t>
  </si>
  <si>
    <t>Panel zaslepovací do rozvaděče , výška 1U, barva černá, včetně montážního materiálu</t>
  </si>
  <si>
    <t>34pol</t>
  </si>
  <si>
    <t>Panel vyvazovací 1U 5úchytů(ring run)</t>
  </si>
  <si>
    <t>35pol</t>
  </si>
  <si>
    <t>Police ukládací 19" hloubka 650mm, max. nosnost do 80kg</t>
  </si>
  <si>
    <t>36pol</t>
  </si>
  <si>
    <t>19" propojovací panel 24x RJ45 Cat 6 UTP 568A/B, 1U, osazený zakončovacími konektory UTP Cat 6 dle TIA/EIA 568, třída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Kovové tělo a integrovaný zadní kabelový management. Vyhovuje požadavkům RoHS. Záruka výrobce 25 let.</t>
  </si>
  <si>
    <t>Zásuvkový modul nástěnné zásuvky, 2xRJ45 kat. 6 UTP, černý s prachovou krytkou. Konektor splňuje požadavky definované v mezinárodních standardech pro Cat 6 dle TIA/EIA 568, resp. třídu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</si>
  <si>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Zásuvkový modul 1xRJ45 pro zásuvku na DIN lištu</t>
  </si>
  <si>
    <t>Pol31</t>
  </si>
  <si>
    <t>Kryt datové zásuvky komunikační, s popisovým polem, kobovým upevňovacím třmenem, barva bílá, jednotný design s profesí elektro</t>
  </si>
  <si>
    <t>Pol32</t>
  </si>
  <si>
    <t>Krabice přístrojová rozvodná (pro přístroje s větší hloubkou )</t>
  </si>
  <si>
    <t>Pol33</t>
  </si>
  <si>
    <t>Krabice lištová na zeď jednoduchá, rozměry 80x80x28, barva bílá</t>
  </si>
  <si>
    <t>Pol34</t>
  </si>
  <si>
    <t>Nástavný rámeček pro zvýšení hloubky lištových krabic pro přístroje, hloubka 12mm, barva bílá</t>
  </si>
  <si>
    <t>Pol35</t>
  </si>
  <si>
    <t>Rámeček datové zásuvky, jednonásobný, barva bílá, jednotný design s profesí elektro</t>
  </si>
  <si>
    <t>Pol36</t>
  </si>
  <si>
    <t>Rámeček zásuvky, dvojnásobný, barva bílá, jednotný design s profesí elektro</t>
  </si>
  <si>
    <t>Pol37</t>
  </si>
  <si>
    <t>Zásuvka na DIN lištu pro jeden modul, neosazená</t>
  </si>
  <si>
    <t>¨37pol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</si>
  <si>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Dca-s2,d2,a1 dle nařízení EU 305/2011.</t>
  </si>
  <si>
    <t>Pol38</t>
  </si>
  <si>
    <t>38pol</t>
  </si>
  <si>
    <t>Kabel propojovací RJ45-RJ45, UTP Cat 6, délka 1m,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</si>
  <si>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39pol</t>
  </si>
  <si>
    <t>Kabel propojovací RJ45-RJ45, UTP Cat 6, délka 2m, zelený,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</si>
  <si>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40pol</t>
  </si>
  <si>
    <t>Kabel propojovací RJ45-RJ45, UTP Cat 6, délka 3m,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</si>
  <si>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41pol</t>
  </si>
  <si>
    <t>Kabel propojovací RJ45-RJ45, UTP Cat 6, délka 5m,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</si>
  <si>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Podlahové krabice</t>
  </si>
  <si>
    <t>42pol</t>
  </si>
  <si>
    <t>Podlahová protahovací a odbočná krabice pro systémy zalité mazaninou, vnější rozměry 467x510mm, vnitřní rozměry pro víko 383x362mm, pro výšku mazaniny 115-170mm, včetně plného víka, materiál ocel pásově zinkovaná</t>
  </si>
  <si>
    <t>43pol</t>
  </si>
  <si>
    <t>Montážní víko pro podlahové montážní a odbočné krabice, pro vestavbu přístrojové jednotky, velikost víka 383x383mm, vnitřní otvor pro jednotku 244x244mm, materiál ocel pásově zinkovaná</t>
  </si>
  <si>
    <t>44pol</t>
  </si>
  <si>
    <t>Přístrojová jednotka pro devět instalačních přístrojů ve třech přístrojových vložkách, pro montáž do dvojitých podlah, rozměry 264x264mm pohledová část, 242x242x65mm zápustná část, univerzální upevňovací úhelník nastavitelný na podlahy o tloušťce do 65mm, ochranný kobercový rám, odklápěcí víko, šňůrový vývod z polyamidu, vybrání pro podlahovou krytinu v odklápěcím víku 5mm (možnost nastavení na 3,8 a 10mm), s možností vestavby až 12 modulů 45</t>
  </si>
  <si>
    <t>45pol</t>
  </si>
  <si>
    <t>Univerzální nosič se dvěma prvky pro odlehčení tahu, montážními můstky, přepážkou a krytem k vestavbě 4 přístrojů Modul 45 do přístrojových jednotek. Barva černá, 208x76x40mm, materiál polyamid</t>
  </si>
  <si>
    <t>46pol</t>
  </si>
  <si>
    <t>Zásuvkový modul 22,5x45mm modul 1xRJ45 UTP kat.6, úhlový, bílý s prachovou krytkou. Konektor splňuje požadavky definované v mezinárodních standardech pro Cat 6 dle TIA/EIA 568, resp. třídu E dle EN 50173 a ISO 11801. Konektor s plynotěsnými IDC zářezovými kontakty s nulovou výtlačnou silou osazený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</si>
  <si>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Pol39</t>
  </si>
  <si>
    <t>Pevná trubka pro montáž na povrch i pod omítku, vnější průměr 40mm, vnitřní průměr 35,4mm, barva šedá, pevnost 750N</t>
  </si>
  <si>
    <t>Pol40</t>
  </si>
  <si>
    <t>Koleno trubky, pro trubku s průměrem 40mm, materiál plast, barva šedá</t>
  </si>
  <si>
    <t>Pol41</t>
  </si>
  <si>
    <t>Spojka trubky, pro trubku s průměrem 40mm, materiál plast, barva šedá</t>
  </si>
  <si>
    <t>Pol42</t>
  </si>
  <si>
    <t>Instalace PVC trubky ohebné vnější průměr 40mm do zdi, cihla</t>
  </si>
  <si>
    <t>Vnitřní trasy</t>
  </si>
  <si>
    <t>Pol43</t>
  </si>
  <si>
    <t>Ohebná PVC trubka pro montáž na povrch i pod omítku, vnější průměr 28,5mm, vnitřní průměr 22,9mm, velmi nízká mechanická odolnost, barva bílá</t>
  </si>
  <si>
    <t>Pol44</t>
  </si>
  <si>
    <t>Instalace PVC trubky ohebné vnější průměr 28,5 mm do zdi, cihla</t>
  </si>
  <si>
    <t>Pol45</t>
  </si>
  <si>
    <t>Trubka PVC tuhá, pro montáž na povrch, pro vnitřní použití, vnitřní průměr 17,4mm, vnější průměr 20mm, barva šedá</t>
  </si>
  <si>
    <t>Pol46</t>
  </si>
  <si>
    <t>Spojka trubky, pro trubku s průměrem 20mm, materiál plast, barva šedá</t>
  </si>
  <si>
    <t>Pol47</t>
  </si>
  <si>
    <t>Plastová příchytka ohebné trubky o vnějším průměru 20mm, barva šedá, včetně příslušenství pro montáž</t>
  </si>
  <si>
    <t>Pol48</t>
  </si>
  <si>
    <t>Instalace PVC trubky tuhé vnější průměr 20mm na povrch</t>
  </si>
  <si>
    <t>Pol49</t>
  </si>
  <si>
    <t>Žlab drátěný kabelový, rozměry 100x50mm materiál ocelový drát, povrchová úprava galvanický zinek</t>
  </si>
  <si>
    <t>Pol50</t>
  </si>
  <si>
    <t>Žlab drátěný kabelový, rozměry 100x100mm materiál ocelový drát, povrchová úprava galvanický zinek</t>
  </si>
  <si>
    <t>Pol51</t>
  </si>
  <si>
    <t>Spojka drátěného kabelového žlabu, povrchová úprava galvanický zinek</t>
  </si>
  <si>
    <t>Pol52</t>
  </si>
  <si>
    <t>Držák drátěného kabelového žlabu, povrchová úprava galvanický zinek</t>
  </si>
  <si>
    <t>Pol53</t>
  </si>
  <si>
    <t>Podpěra drátěného kabelového žlabu, povrchová úprava galvanický zinek</t>
  </si>
  <si>
    <t>Pol54</t>
  </si>
  <si>
    <t>Tyč závitová 8mm/1m, povrchová úprava galvanický zinek</t>
  </si>
  <si>
    <t>Pol55</t>
  </si>
  <si>
    <t>Hmoždinka kovová M8, povrchová úprava galvanický zinek</t>
  </si>
  <si>
    <t>Pol56</t>
  </si>
  <si>
    <t>Kabelový plechový žlab, rozměry 60x100, materiál ocel, povrchová úprava sendzimir</t>
  </si>
  <si>
    <t>Pol57</t>
  </si>
  <si>
    <t>Víko plechového kabelového žlabu, šířka 100, materiál ocel, povrchová úprava pozink</t>
  </si>
  <si>
    <t>Pol58</t>
  </si>
  <si>
    <t>Úchyt víka plechového kabelového žlabu, materiál ocel</t>
  </si>
  <si>
    <t>Pol59</t>
  </si>
  <si>
    <t>Spojka plechového kabelového žlabu, pro žlaby rozměru 60x100 mm, materiál ocel, povrchová úprava pozink</t>
  </si>
  <si>
    <t>Pol60</t>
  </si>
  <si>
    <t>Koncovka plechového kabelového žlabu, rozměry 60x100</t>
  </si>
  <si>
    <t>Pol61</t>
  </si>
  <si>
    <t>Spojovací materiál kabelového žlabu - šroub vratový + matice s límcem, materiál ocel, povrchová úprava pozink</t>
  </si>
  <si>
    <t>Pol62</t>
  </si>
  <si>
    <t>Nosník plechového kabelového žlabu nástěnný, délka 118 mm, materiál ocel, povrchová úprava sendzimir</t>
  </si>
  <si>
    <t>Pol63</t>
  </si>
  <si>
    <t>Kotvící materiál pro nosníky - kotva púrůvlaková, materiál ocel, povrchová úprava pozink</t>
  </si>
  <si>
    <t>Pol64</t>
  </si>
  <si>
    <t>Kotvící materiál pro nosníky - šroub vratový + matice s límcem, materiál ocel, povrchová úprava pozink</t>
  </si>
  <si>
    <t>Pol65</t>
  </si>
  <si>
    <t>Svazkový držák kabelů 50x33x85mm, pásově zinkováno</t>
  </si>
  <si>
    <t>Průrazy</t>
  </si>
  <si>
    <t>Pol66</t>
  </si>
  <si>
    <t>průraz D20 - 150mm, cihla</t>
  </si>
  <si>
    <t>Pol67</t>
  </si>
  <si>
    <t>průraz D40 - 150mm, cihla</t>
  </si>
  <si>
    <t>Pol68</t>
  </si>
  <si>
    <t>průraz D60 - 150mm, cihla</t>
  </si>
  <si>
    <t>Pol69</t>
  </si>
  <si>
    <t>průraz 150x100 - 150mm, cihla</t>
  </si>
  <si>
    <t>Pol70</t>
  </si>
  <si>
    <t>průraz D20 - 300mm, cihla</t>
  </si>
  <si>
    <t>Pol71</t>
  </si>
  <si>
    <t>průraz D40 - 300mm, cihla</t>
  </si>
  <si>
    <t>Pol72</t>
  </si>
  <si>
    <t>průraz 150x130 - 300mm, cihla</t>
  </si>
  <si>
    <t>Protipožární ucpávky</t>
  </si>
  <si>
    <t>Pol73</t>
  </si>
  <si>
    <t>Protipožární ucpávka pro otvor vrtaný do 30mm</t>
  </si>
  <si>
    <t>Pol74</t>
  </si>
  <si>
    <t>Protipožární ucpávka pro otvor vrtaný od 30 do 50mm</t>
  </si>
  <si>
    <t>Pol75</t>
  </si>
  <si>
    <t>Protipožární ucpávka pro otvor 150x150mm</t>
  </si>
  <si>
    <t>Pol76</t>
  </si>
  <si>
    <t>Pronájem montážní plošiny, pracovní výška 3 až 5m</t>
  </si>
  <si>
    <t>den</t>
  </si>
  <si>
    <t>Pol77</t>
  </si>
  <si>
    <t>Pol78</t>
  </si>
  <si>
    <t>Pol79</t>
  </si>
  <si>
    <t>Pol80</t>
  </si>
  <si>
    <t>Pol81</t>
  </si>
  <si>
    <t>IO 04.3 - TV</t>
  </si>
  <si>
    <t>D1 - Anténa a antenní stožár</t>
  </si>
  <si>
    <t>D2 - Trasa venkovní</t>
  </si>
  <si>
    <t>D3 - Přepěťové ochrany (PPO)</t>
  </si>
  <si>
    <t>D4 - Rozvaděč RSTA</t>
  </si>
  <si>
    <t>D5 - Zásuvky</t>
  </si>
  <si>
    <t>D6 - Kabely</t>
  </si>
  <si>
    <t>D7 - Vnitřní trasy</t>
  </si>
  <si>
    <t>D8 - Průrazy</t>
  </si>
  <si>
    <t>D9 - Protipožární ucpávky</t>
  </si>
  <si>
    <t>D10 - OSTATNÍ</t>
  </si>
  <si>
    <t>Anténa a antenní stožár</t>
  </si>
  <si>
    <t>Pol82</t>
  </si>
  <si>
    <t>Anténní stožár ATYP včetně výložníků na antény FM, 2x DVB-T2 a SAT a příslušenství pro jeho instalaci, kotvení dlaždice, výška 3m, průměr 60mm.</t>
  </si>
  <si>
    <t>82pol</t>
  </si>
  <si>
    <t>Anténa pro DVB-T/T2 příjem, frekvenční rozsah 470-790 MHz, kanály 21-60, zisk v pasivním modu 17 dBd, zisk v aktivním modu 45 dB, šumové číslo 1,2 dB (v aktivním modu), napájení 12-24V / 40 mA, délka antény 1112 mm</t>
  </si>
  <si>
    <t>83pol</t>
  </si>
  <si>
    <t>Anténa FM, 87,5-108 MHz, kruhová</t>
  </si>
  <si>
    <t>84pol</t>
  </si>
  <si>
    <t>Offset parabola, hlíníková, bílá, rozměr disku 747x833 mm, zisk při 11,7 GHz 38 dBi, průměr stožáru 20-60 mm, růměr stožáru 20-60 mm, elevační úhel	0°-90°, offset úhel	26,6°, průměr pro uchycení feedhornu 23/40 mm, hmotnost antény	2,8 kg.</t>
  </si>
  <si>
    <t>85pol</t>
  </si>
  <si>
    <t>LNB typu QUATRO se samostatně vyvedenými výstupy jednotlivých pásem a polarizací (Low V, Low H, High V, High H).</t>
  </si>
  <si>
    <t>Pol83</t>
  </si>
  <si>
    <t>F-konektroy, rozsah dle potřeby a navržené technologie</t>
  </si>
  <si>
    <t>Trasa venkovní</t>
  </si>
  <si>
    <t>Pol84</t>
  </si>
  <si>
    <t>Žlab kabelový 50x62, tloušťka plechu 0,8mm, materiál nerezová ocel</t>
  </si>
  <si>
    <t>Pol85</t>
  </si>
  <si>
    <t>Víko žlabu, šířka 62mm, materiál nerezová ocel</t>
  </si>
  <si>
    <t>Pol86</t>
  </si>
  <si>
    <t>Úchyt víka, nerezová ocel</t>
  </si>
  <si>
    <t>Pol87</t>
  </si>
  <si>
    <t>Podstavec betonový s příslušenstvím</t>
  </si>
  <si>
    <t>Pol88</t>
  </si>
  <si>
    <t>Systémový kabelový prostup, typ husí krk, min. pro 25 kabelů</t>
  </si>
  <si>
    <t>Přepěťové ochrany (PPO)</t>
  </si>
  <si>
    <t>Pol89</t>
  </si>
  <si>
    <t>Krabice přepětových ochran. 380x300x120 IP56 hladká šroubové víko.</t>
  </si>
  <si>
    <t>Pol90</t>
  </si>
  <si>
    <t>Vývodka Pg 9 s maticí IP66</t>
  </si>
  <si>
    <t>Pol91</t>
  </si>
  <si>
    <t>Můstek rozbočovací PE 7 zelený 7x16mm/2</t>
  </si>
  <si>
    <t>91pol</t>
  </si>
  <si>
    <t>Přepěťová ochrana na rozhraní zón LPZ 0 a LPZ 1, stínění spojené s ochrannou zemí imepdance 75ohmů, montáž na DIN lištu</t>
  </si>
  <si>
    <t>Rozvaděč RSTA</t>
  </si>
  <si>
    <t>Pol92</t>
  </si>
  <si>
    <t>Skřín pro RSTA kovová, povrchová úprava bílý lak, zámek, Šířka 500mm, Výška 500mm, Hloubka 220mm (vnější rozměry), plech 0,8mm. Montáž na povrch.</t>
  </si>
  <si>
    <t>92pol</t>
  </si>
  <si>
    <t>Programovatelný zesilovač nové generace (DSP) s automaticky potlačeným LTE pásmem (700) určený pro systémy společných televizních antén. Zesilovač je vybaven digitálním zpracováním kanálů, libovolný vstupní kanál lze převést na libovolný výstupní kanál s automatickým nastavením zesílení dle zvolené výstupní urovně kterou lze nastavit v rozmezí 90-115 dBµV. AvantX PRO je vybaven čtveřicí programovatelných VHF/UHF vstupů, kterým lze přiřadit libovolně až 32 vysoce selektivních filtrů s real-time AGC. Disponuje funkcí monitoringu úrovně a kvality výstupního signálu (identifikace typu signálu, měření úrovně, C/N a chybovosti) a funkcí plně automatického nastavení. Ve výbavě zesilovače nechybí ani vstup pro FM. Nastavování AvantX PRO se provádí programátorem ref.7234 nebo pomocí jednoduché intuitivní aplikace ASuite pro Android, MS Windows a macOS, ve které lze snadno vytvořit i PDF protokol o instalaci.</t>
  </si>
  <si>
    <t>93pol</t>
  </si>
  <si>
    <t>Multipřepínač pro příjem TV/FM/DAB/SAT signálů. Vstup 2× SAT, 1× TTV, 12x výstup, včetně externího napájecího zdroje.</t>
  </si>
  <si>
    <t>94pol</t>
  </si>
  <si>
    <t>Přepěťová ochrana, stínění spojené s ochrannou zemí instalace těsně před chráněné zařízení k ochraně citlivých koaxiálních vstupů komerční techniky zejm. TV a SAT přijímačů, imepdance 75ohmů, montáž na DIN lištu</t>
  </si>
  <si>
    <t>Pol93</t>
  </si>
  <si>
    <t>Propojovací kabeláž, F- konektory, rozsah dle potřeby a navržené technologie</t>
  </si>
  <si>
    <t>Zásuvky</t>
  </si>
  <si>
    <t>Pol94</t>
  </si>
  <si>
    <t>Krabice přístrojová rozvodná (pro přístroje s větší hloubkou)</t>
  </si>
  <si>
    <t>Pol95</t>
  </si>
  <si>
    <t>Přístroj zásuvky televizní, rozhlasové a satelitní, koncový, jednotný design s profesí elektro</t>
  </si>
  <si>
    <t>Pol96</t>
  </si>
  <si>
    <t>Kryt zásuvky televizní, rozhlasové a satelitní, jednotný design s profesí elektro</t>
  </si>
  <si>
    <t>Kabely</t>
  </si>
  <si>
    <t>Pol97</t>
  </si>
  <si>
    <t>Koaxiální kabel s pěnovým dielektrikem a trojitým stíněním, vnější průměr 6,8 mm, vhodný do venkovních podmínek, odolává UV záření 75 Ω CB 113UV</t>
  </si>
  <si>
    <t>Pol98</t>
  </si>
  <si>
    <t>Koaxiální kabel s pěnovým dielektrikem, vnější průměr 6,5 mm, vnitřní kabelové rozvody 75 Ω CB 100F</t>
  </si>
  <si>
    <t>Pol99</t>
  </si>
  <si>
    <t>Oživení a nastavení systému společné televizní antény</t>
  </si>
  <si>
    <t>Pol100</t>
  </si>
  <si>
    <t>Pol101</t>
  </si>
  <si>
    <t>Pol102</t>
  </si>
  <si>
    <t>Pol103</t>
  </si>
  <si>
    <t>Pol104</t>
  </si>
  <si>
    <t>Pol105</t>
  </si>
  <si>
    <t>Pol106</t>
  </si>
  <si>
    <t>Pol107</t>
  </si>
  <si>
    <t>Pol108</t>
  </si>
  <si>
    <t>Pol109</t>
  </si>
  <si>
    <t>Pol110</t>
  </si>
  <si>
    <t>IO 04.4 - AP</t>
  </si>
  <si>
    <t>D1 - Switch</t>
  </si>
  <si>
    <t>D2 - UPS</t>
  </si>
  <si>
    <t>D3 - WiFi Access pointy</t>
  </si>
  <si>
    <t>Switch</t>
  </si>
  <si>
    <t>109pol</t>
  </si>
  <si>
    <t>Přístupový přepínač 48 portů podrobná technická specifikace viz Technická zpráva</t>
  </si>
  <si>
    <t>110pol</t>
  </si>
  <si>
    <t>Přístupový přepínač 48 portů PoE podrobná technická specifikace viz Technická zpráva</t>
  </si>
  <si>
    <t>Pol111</t>
  </si>
  <si>
    <t>Montáž a konfigurace</t>
  </si>
  <si>
    <t>UPS</t>
  </si>
  <si>
    <t>112pol</t>
  </si>
  <si>
    <t>UPS podrobná technická specifikace viz Technická zpráva</t>
  </si>
  <si>
    <t>Pol112</t>
  </si>
  <si>
    <t>WiFi Access pointy</t>
  </si>
  <si>
    <t>113pol</t>
  </si>
  <si>
    <t>WiFi Access point podrobná technická specifikace viz Technická zpráva</t>
  </si>
  <si>
    <t>114pol</t>
  </si>
  <si>
    <t>Potřebná SW licence pro WiFi Access Point</t>
  </si>
  <si>
    <t>Pol113</t>
  </si>
  <si>
    <t>Pol114</t>
  </si>
  <si>
    <t>IO 04.5 - Kamerový systém</t>
  </si>
  <si>
    <t>D1 - Kamery</t>
  </si>
  <si>
    <t>D2 - Tlačítko</t>
  </si>
  <si>
    <t>D3 - Kamerový systém</t>
  </si>
  <si>
    <t>D4 - Kamerový software</t>
  </si>
  <si>
    <t>D5 - Přepěťová ochrana</t>
  </si>
  <si>
    <t>D6 - VNITŘNÍ TRASY</t>
  </si>
  <si>
    <t>D7 - Ostatní</t>
  </si>
  <si>
    <t>Kamery</t>
  </si>
  <si>
    <t>Venkovní (-40°C až 50°C), antivandal (IP66-, NEMA 4X-rated casing, IK10) fixní dome IP kamera, se snímacím čipem 1/2,7" RGB CMOS s progresivním skenováním, maximální rozlišení 2688 × 1512 při 25 sn./sekundu (50Hz) při zapnutém WDR. Podporované komprese obrazu H.264, H.265, MJPEG. Úhel záběru horizontální 102°, vertikální 73° (fixní objektiv 2,9mm, F2.0), fixní iris, režim Den/Noc (mechanický IR filtr), barevný obraz za minimálního osvětlení, barevně 0,16lux při IRE50 a F2,0; korekce IR, funkce WDR (dynamický rozsah až 120dB), coridor formát (otáčení obrazu o 90° nebo 270°) pro efektivní sledování úzkých a dlouhých prostor např. chodeb, slot paměťových karet microSD/microSDHC/microSDXC, Signed firmware, secure boot, 1× alarmový vstup, 1× alarmový výstup, audio vstup. Napájení PoE dle normy IEEE 802.3af/802.2at max 10,8W.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5-letá záruka od výrobce. (TYP-1)</t>
  </si>
  <si>
    <t>Tlačítko</t>
  </si>
  <si>
    <t>Pol115</t>
  </si>
  <si>
    <t>Tlačítko 1/0 s popisovým polem, 250V/10A, šroubové svorky, jednotný design s profesí elektro</t>
  </si>
  <si>
    <t>115pol</t>
  </si>
  <si>
    <t>I/O modul pro otvírání brány: I/O modul. 6 digitálních konfigurovatelných vstupů/výstupů, 1× reléový výstup. Napájení PoE IEEE 802.3af (max. 7W out), 8–28 V DC (max. 17W out). Rozsah pracovních teplot -40°až 50°.C 5-letá záruka od výrobce.</t>
  </si>
  <si>
    <t>Pol116</t>
  </si>
  <si>
    <t>Pol117</t>
  </si>
  <si>
    <t>Krabice montážní, pro montáž na stěnu, rozměry 240 x190 x 90 D x V x H(mm), IP 65</t>
  </si>
  <si>
    <t>Pol118</t>
  </si>
  <si>
    <t>Stíněný kabel 4x2x0,8, třída reakce na oheň B2ca s1d1a1</t>
  </si>
  <si>
    <t>Pol119</t>
  </si>
  <si>
    <t>Kamerový server: CPU min i5-11400, zákaldní deska s možností raidu 0, 1, 5, 10 (SATA) např. Z590, RAM 8GB DDR4-2666, SSD 500GB pro OS, HDD 6TB WD purple pro záznam, OS Windows11 pro, rackmounted 4U, 485mm hloubka</t>
  </si>
  <si>
    <t>Kamerový software</t>
  </si>
  <si>
    <t>120pol</t>
  </si>
  <si>
    <t>Software pro kamerové systémy - základní licence, software pro sledování a záznam IP kamer přes TCP/IP sítě (LAN / WAN / Internet), celkem pro 64 kamer (k základní licenci nutno přikoupit příslušný počet kamerových licencí), podpora 1× server a neomezeného počtu klientů od 24-ti a více kamer, do 23-ti kamerových licencí počet on-line klientů omezen na 16, vysoká flexibilita, otevřená architektura. GPU a CUDA GPU akcelerace, propojení na externí systémy přes API rozhraní (cgi http příkazy), detekce a rozpoznávaní RZ vozidel (není součástí této základní licence), podpora videostěny, zálohování záznamu, pokročilé šifrování AES, časosběrná videa, Screen recorder, možnost přidání kamery z mobilního telefonu jako dohledové kamery, integrace do vybraných nadstavbových systémů, možnost vícevrstvých mapových podkladů, integrace s active directory, automatické zálohování nastavení, generická SNMP podpora.</t>
  </si>
  <si>
    <t>121pol</t>
  </si>
  <si>
    <t>Licence pro přídání 1 kamery do dohledového kamerového softwaru.</t>
  </si>
  <si>
    <t>122pol</t>
  </si>
  <si>
    <t>Kamerová licence pro LPR, max. využívá 2 jádra CPU kamerového serveru, max. 4ks LPR kamer na 1 kamerový server.</t>
  </si>
  <si>
    <t>Přepěťová ochrana</t>
  </si>
  <si>
    <t>Pol120</t>
  </si>
  <si>
    <t>Plastová rozvodnice s malou instalační hloubkou, povrchová montáž, pro 4 moduly, PE můstek, IP55, vhodné provedení k navrženému typu přepěťové ochrany</t>
  </si>
  <si>
    <t>123pol</t>
  </si>
  <si>
    <t>VNITŘNÍ TRASY</t>
  </si>
  <si>
    <t>Pol121</t>
  </si>
  <si>
    <t>Ostatní</t>
  </si>
  <si>
    <t>Pol122</t>
  </si>
  <si>
    <t>HW nastavení kamer, konzultace s uživatelem, nastavení záběru kamery</t>
  </si>
  <si>
    <t>Pol123</t>
  </si>
  <si>
    <t>Implementace - SW nastavení systému podle požadavků uživatele</t>
  </si>
  <si>
    <t>Pol124</t>
  </si>
  <si>
    <t>Pol125</t>
  </si>
  <si>
    <t>Pol126</t>
  </si>
  <si>
    <t>Pol127</t>
  </si>
  <si>
    <t>Pol128</t>
  </si>
  <si>
    <t>IO 04.6 - Dveřní interkom</t>
  </si>
  <si>
    <t>D1 - Dveřní interkom</t>
  </si>
  <si>
    <t>D2 - Přepěťová ochrana</t>
  </si>
  <si>
    <t>D3 - Ostatní</t>
  </si>
  <si>
    <t>IP dveřní audio interkom, provedení krytu a tlačítek nikl, 1 tlačítko průhledné tlačítko s bílým podsvícením, audio Full-duplex (AEC), audio kodeky: G.711 a G.729, napájení PoE 802.3af (Class 0 - 12.95W), 12V / 2A DC, LAN konektor 10/100BASE-TX s Auto-MDIX, RJ45, pasivní výstup NC/NO kontakty, max 30V/1A AC/DC aktivní výstup spínače 8 až 12 V DC/400mA podle napájení, podporované protokoly SIP2.0, DHCP opt. 66, ONVIF, SMTP, 802.1x, RTSP, RTP, TFTP, HTTP, HTTPS, Syslog, provozní teplota od -40°C do 60°C, rozměry 210x100x29mm, krytí IP55 a IK08, umožňující plnou integraci do stávajícího systému IP telefonie investora a navrženého kamerového systému</t>
  </si>
  <si>
    <t>Rozšiřující modul pro 5 tlačítek, tlačítka jsou podvětlená, možnost umístění jmenovek. Kompatibilní s navrženým dveřním IP interkomem.</t>
  </si>
  <si>
    <t>Rozšiřující modul čtečky karet a Bluetooth zařízení, umožňující čtení RFID karet 125 kHz, secured 13,56 MHz, NFC, BT čtečka s nastavitelným dosahem, bez rámečku</t>
  </si>
  <si>
    <t>Montážní rámeček pro instalaci modulů do zdi, určená pro tři moduly, kompatibilní s navrženým dveřním IP intekromem, barva nikl.</t>
  </si>
  <si>
    <t>116pol</t>
  </si>
  <si>
    <t>Zápustná krabice pro instalaci modulů IP interkomu do zdi, určená pro tři moduly, kompatibnilní s navrženým IP interkomem.</t>
  </si>
  <si>
    <t>117pol</t>
  </si>
  <si>
    <t>Rozšiřující I/O modul pro navržený dveřní IP interkom, 2x přeppínací relé NO/NC 30V / 1A AC/DC, 2x vstup v aktivním nebo pasivním režimu (-30 až +30 V DC), tamper vstup.</t>
  </si>
  <si>
    <t>118pol</t>
  </si>
  <si>
    <t>Licence pro integraci IP dveřního interkomu do IP telefonie investora</t>
  </si>
  <si>
    <t>Pol129</t>
  </si>
  <si>
    <t>Pol130</t>
  </si>
  <si>
    <t>Pol131</t>
  </si>
  <si>
    <t>IO 04.7 - AV technika</t>
  </si>
  <si>
    <t>D1 - Video</t>
  </si>
  <si>
    <t>D2 - Audio</t>
  </si>
  <si>
    <t>D3 - Řídící systém</t>
  </si>
  <si>
    <t>D4 - Kabeláž</t>
  </si>
  <si>
    <t>D5 - OSTATNÍ</t>
  </si>
  <si>
    <t>Video</t>
  </si>
  <si>
    <t>1pol</t>
  </si>
  <si>
    <t>Interaktivní tabule 93" podrobná technická specifikace viz Technická zpráva</t>
  </si>
  <si>
    <t>2pol</t>
  </si>
  <si>
    <t>SW pro interaktivní tabuli - firemní použití, podpora 1 rok</t>
  </si>
  <si>
    <t>3pol</t>
  </si>
  <si>
    <t>Projektor podrobná technická specifikace viz Technická zpráva</t>
  </si>
  <si>
    <t>Držák projektoru na zeď podrobná technická specifikace viz Technická zpráva</t>
  </si>
  <si>
    <t>Audio</t>
  </si>
  <si>
    <t>5pol</t>
  </si>
  <si>
    <t>Reproduktor 60W, 1 pár podrobná technická specifikace viz Technická zpráva</t>
  </si>
  <si>
    <t>6pol</t>
  </si>
  <si>
    <t>Zesilovač 2x50W podrobná technická specifikace viz Technická zpráva</t>
  </si>
  <si>
    <t>Řídící systém</t>
  </si>
  <si>
    <t>7pol</t>
  </si>
  <si>
    <t>Procesor pro komplexní řízení funkcí navržené technologie podrobná technická specifikace viz Technická zpráva</t>
  </si>
  <si>
    <t>8pol</t>
  </si>
  <si>
    <t>Převodník Ethernet/ 2x protokol DALI - pro ovládání osvětlení, žaluzií a technologie AV.</t>
  </si>
  <si>
    <t>9pol</t>
  </si>
  <si>
    <t>Stolní barevný dotykový LCD panel pro ovládání navržené technologie podrobná technická specifikace viz Technická zpráva</t>
  </si>
  <si>
    <t>USB switch 4/2 Přepínač datový, 2 porty, male konektory: 2× USB-A (USB 2.0), female konektory: 4× USB-A (USB 2.0), 1× USB Mini-B (USB 2.0), kabel o délce 1,2 m</t>
  </si>
  <si>
    <t>Kabeláž</t>
  </si>
  <si>
    <t>11pol</t>
  </si>
  <si>
    <t>Adaptér HDMI 2.0, stíněný, zlacené kontakty, materiál kontaktů ZnAl4Cu1, materiál těla adaptéru nikl, zasazené v záslepce</t>
  </si>
  <si>
    <t>12pol</t>
  </si>
  <si>
    <t>Aktivní HDMI kabel s rychlostí přenosu dat až 18Gb/s pro podporu nejnovějších 4K rozlišení včetně 4K 60 Hz 4:4:4, HDR, Dolby Vison a 8/10/12 bit barevné hloubky, délka: 20 metrů</t>
  </si>
  <si>
    <t>13pol</t>
  </si>
  <si>
    <t>Aktivní HDMI kabel s rychlostí přenosu dat až 18Gb/s pro podporu nejnovějších 4K rozlišení včetně 4K 60 Hz 4:4:4, HDR, Dolby Vison a 8/10/12 bit barevné hloubky, délka: 15 metrů</t>
  </si>
  <si>
    <t>14pol</t>
  </si>
  <si>
    <t>Pasivní HDMI kabel s rychlostí přenosu dat až 18Gb/s pro podporu nejnovějších 4K rozlišení včetně 4K 60 Hz 4:4:4, HDR, Dolby Vison a 8/10/12 bit barevné hloubky, délka: 3 metry</t>
  </si>
  <si>
    <t>USB-A zásuvka, modul 45, IP20, materiál plast, barva bílá</t>
  </si>
  <si>
    <t>USB kabel s aktivním opakovačem, délka 20m, podpora USB V1.1 a V2.0, přenosová rychlost 1.5Mbps/12Mbps/480Mbps, napájení aktivního kabelu z portu USB, konektory A-male a B-male</t>
  </si>
  <si>
    <t>USB kabel s aktivním opakovačem, délka 10m, podpora USB V1.1 a V2.0, přenosová rychlost 1.5Mbps/12Mbps/480Mbps, napájení aktivního kabelu z portu USB, konektory A-male a B-male</t>
  </si>
  <si>
    <t>18pol</t>
  </si>
  <si>
    <t>USB kabel, délka 3m, podpora USB V2.0, přenosová rychlost až 480Mbps, konektory A-male a A-female</t>
  </si>
  <si>
    <t>19pol</t>
  </si>
  <si>
    <t>USB kabel, délka 0,2m, podpora USB V2.0, přenosová rychlost až 480Mbps, konektory A-male a A-female</t>
  </si>
  <si>
    <t>Pol132</t>
  </si>
  <si>
    <t>Reproduktorový kabel 2x1,5mm2, 30 pramenů o síle 0,25mm v každém vodiči, vnější průměr 6mm, barva černá, bezhalogenové provedení</t>
  </si>
  <si>
    <t>Pol133</t>
  </si>
  <si>
    <t>Kabel Jack 3,5mm M/M, délka 10m</t>
  </si>
  <si>
    <t>Pol134</t>
  </si>
  <si>
    <t>Propojovací kabel mezi řídícím procesorem a audiozesilovačem, délka 1m</t>
  </si>
  <si>
    <t>Pol135</t>
  </si>
  <si>
    <t>Instalace, montáž</t>
  </si>
  <si>
    <t>Pol136</t>
  </si>
  <si>
    <t>Programování včetně grafického prostředí</t>
  </si>
  <si>
    <t>Pol137</t>
  </si>
  <si>
    <t>Zprovoznění, školení</t>
  </si>
  <si>
    <t>Pol138</t>
  </si>
  <si>
    <t>Pol139</t>
  </si>
  <si>
    <t>Pol140</t>
  </si>
  <si>
    <t>Pol141</t>
  </si>
  <si>
    <t>IO 05 - Dešťová kanalizace - komunikace</t>
  </si>
  <si>
    <t>121151113</t>
  </si>
  <si>
    <t>Sejmutí ornice plochy do 500 m2 tl vrstvy do 200 mm strojně</t>
  </si>
  <si>
    <t>-1774478306</t>
  </si>
  <si>
    <t>"potrubí" 18*1</t>
  </si>
  <si>
    <t>"příkop"22*5,5</t>
  </si>
  <si>
    <t>131251102</t>
  </si>
  <si>
    <t>Hloubení jam nezapažených v hornině třídy těžitelnosti I skupiny 3 objem do 50 m3 strojně</t>
  </si>
  <si>
    <t>-523373840</t>
  </si>
  <si>
    <t>19,6*4,6*1,5</t>
  </si>
  <si>
    <t>132251251</t>
  </si>
  <si>
    <t>Hloubení rýh nezapažených š do 2000 mm v hornině třídy těžitelnosti I skupiny 3 objem do 20 m3 strojně</t>
  </si>
  <si>
    <t>-47468370</t>
  </si>
  <si>
    <t>18*0,8*1</t>
  </si>
  <si>
    <t>181480507</t>
  </si>
  <si>
    <t>135,240+0,369+1,8+0,369+4+5</t>
  </si>
  <si>
    <t>171201231</t>
  </si>
  <si>
    <t>Poplatek za uložení zeminy a kamení na recyklační skládce (skládkovné) kód odpadu 17 05 04</t>
  </si>
  <si>
    <t>2053561109</t>
  </si>
  <si>
    <t>146,778*1,8</t>
  </si>
  <si>
    <t>Uložení sypaniny na skládky nebo meziskládky</t>
  </si>
  <si>
    <t>-242992517</t>
  </si>
  <si>
    <t>Zásyp jam, šachet rýh nebo kolem objektů sypaninou se zhutněním</t>
  </si>
  <si>
    <t>-183517266</t>
  </si>
  <si>
    <t>14,4-0,369-1,8-0,369-4</t>
  </si>
  <si>
    <t>Obsypání potrubí strojně sypaninou bez prohození, uloženou do 3 m</t>
  </si>
  <si>
    <t>-1886168733</t>
  </si>
  <si>
    <t>"DN 200"10*1*0,5</t>
  </si>
  <si>
    <t>58337310</t>
  </si>
  <si>
    <t>štěrkopísek frakce 0/4</t>
  </si>
  <si>
    <t>-1247139552</t>
  </si>
  <si>
    <t>5*1,8</t>
  </si>
  <si>
    <t>Rozprostření ornice tl vrstvy do 200 mm pl do 100 m2 v rovině nebo ve svahu do 1:5 strojně</t>
  </si>
  <si>
    <t>605274128</t>
  </si>
  <si>
    <t>183405211</t>
  </si>
  <si>
    <t>Výsev trávníku hydroosevem na ornici</t>
  </si>
  <si>
    <t>-501225245</t>
  </si>
  <si>
    <t>00572472</t>
  </si>
  <si>
    <t>osivo směs travní krajinná-rovinná</t>
  </si>
  <si>
    <t>-1738096702</t>
  </si>
  <si>
    <t>139/20</t>
  </si>
  <si>
    <t>10364100</t>
  </si>
  <si>
    <t>zemina pro terénní úpravy - tříděná</t>
  </si>
  <si>
    <t>-726391430</t>
  </si>
  <si>
    <t>139*0,1*1,8</t>
  </si>
  <si>
    <t>Lože pod potrubí otevřený výkop ze štěrkodrtě</t>
  </si>
  <si>
    <t>-484942173</t>
  </si>
  <si>
    <t>"DN 1000" 1,5*1,5*0,1</t>
  </si>
  <si>
    <t>"vpusť" 1,2*1,2*0,1</t>
  </si>
  <si>
    <t>451573111</t>
  </si>
  <si>
    <t>Lože pod potrubí otevřený výkop ze štěrkopísku</t>
  </si>
  <si>
    <t>1981377010</t>
  </si>
  <si>
    <t>"potrubí"18*1*0,1</t>
  </si>
  <si>
    <t>"nátok" 1*1,5*0,1</t>
  </si>
  <si>
    <t>4521121121</t>
  </si>
  <si>
    <t>Osazení betonových prstenců nebo rámů v do 100 mm</t>
  </si>
  <si>
    <t>382616981</t>
  </si>
  <si>
    <t>59224145</t>
  </si>
  <si>
    <t>prstenec šachtový vyrovnávací betonový rovný 625x100x40mm</t>
  </si>
  <si>
    <t>-68305485</t>
  </si>
  <si>
    <t>Podkladní desky z betonu prostého tř. C 12/15 otevřený výkop</t>
  </si>
  <si>
    <t>1000059213</t>
  </si>
  <si>
    <t>"šachta" 1,5*1,5*0,1</t>
  </si>
  <si>
    <t>452313141</t>
  </si>
  <si>
    <t>Podkladní bloky z betonu prostého bez zvýšených nároků na prostředí tř. C 16/20 otevřený výkop</t>
  </si>
  <si>
    <t>-210645678</t>
  </si>
  <si>
    <t>"obetonování potrubí "8*1*0,5</t>
  </si>
  <si>
    <t xml:space="preserve">Plastová zatravňovací dlažba se spojovacími háčky </t>
  </si>
  <si>
    <t>1506598168</t>
  </si>
  <si>
    <t>16*1,8*2+4,6*1,8*2</t>
  </si>
  <si>
    <t>1758198663</t>
  </si>
  <si>
    <t>74,160*1,1</t>
  </si>
  <si>
    <t>462511370</t>
  </si>
  <si>
    <t>Zához z lomového kamene bez proštěrkování z terénu hmotnost přes 200 do 500 kg</t>
  </si>
  <si>
    <t>-1841449781</t>
  </si>
  <si>
    <t>1,5*0,5*0,3</t>
  </si>
  <si>
    <t>465512127</t>
  </si>
  <si>
    <t>Dlažba z lomového kamene na sucho se zalitím spár cementovou maltou tl 200 mm</t>
  </si>
  <si>
    <t>366948872</t>
  </si>
  <si>
    <t>1*1,5</t>
  </si>
  <si>
    <t>Montáž kanalizačního potrubí z PVC těsněné gumovým kroužkem otevřený výkop sklon do 20 % DN 200</t>
  </si>
  <si>
    <t>-1615936008</t>
  </si>
  <si>
    <t>28611168</t>
  </si>
  <si>
    <t>trubka kanalizační PVC DN 200x3000mm SN8</t>
  </si>
  <si>
    <t>-1891206801</t>
  </si>
  <si>
    <t>18*1,03</t>
  </si>
  <si>
    <t>18,54*1,03 "Přepočtené koeficientem množství</t>
  </si>
  <si>
    <t>894411121</t>
  </si>
  <si>
    <t>Zřízení šachet kanalizačních z betonových dílců na potrubí DN přes 200 do 300 dno beton tř. C 25/30</t>
  </si>
  <si>
    <t>-718134070</t>
  </si>
  <si>
    <t>59224029</t>
  </si>
  <si>
    <t xml:space="preserve">dno betonové šachtové DN 1000  betonový žlab i nástupnice 100x78,5x15cm</t>
  </si>
  <si>
    <t>1032882611</t>
  </si>
  <si>
    <t>59224348</t>
  </si>
  <si>
    <t>těsnění elastomerové pro spojení šachetních dílů DN 1000</t>
  </si>
  <si>
    <t>-641467682</t>
  </si>
  <si>
    <t>59224167</t>
  </si>
  <si>
    <t>skruž betonová přechodová 62,5/100x60x12cm, stupadla poplastovaná</t>
  </si>
  <si>
    <t>451540377</t>
  </si>
  <si>
    <t>899104112</t>
  </si>
  <si>
    <t>Osazení poklopů litinových nebo ocelových včetně rámů pro třídu zatížení D400, E600</t>
  </si>
  <si>
    <t>1724609294</t>
  </si>
  <si>
    <t>55241003</t>
  </si>
  <si>
    <t>poklop kanalizační betonový, litinový rám 160mm, D 400 bez odvětrání</t>
  </si>
  <si>
    <t>22779989</t>
  </si>
  <si>
    <t>R-01</t>
  </si>
  <si>
    <t>Horská vpusť - 0,9x0,9x1,15 m - dno C30/37 XF3, uzamykatelná mříž 0,65x065 ze zinkované ocely svařená vývrt+vtěsnění pro DN 200 dle PD D+M</t>
  </si>
  <si>
    <t>863525347</t>
  </si>
  <si>
    <t>R-02</t>
  </si>
  <si>
    <t>Dubová fošna š.03 ve svahu osazena do ocelové výstuže U 1,8x1,5 m D+M</t>
  </si>
  <si>
    <t>soub</t>
  </si>
  <si>
    <t>-183555258</t>
  </si>
  <si>
    <t>Přesun hmot pro trubní vedení z trub z plastických hmot otevřený výkop</t>
  </si>
  <si>
    <t>-1597325030</t>
  </si>
  <si>
    <t>IO 06 - Areálový rozvod a VO</t>
  </si>
  <si>
    <t xml:space="preserve">    21-M - Elektromontáže</t>
  </si>
  <si>
    <t xml:space="preserve">    46-M - Zemní práce při extr.mont.pracích</t>
  </si>
  <si>
    <t>741122122</t>
  </si>
  <si>
    <t>Montáž kabel Cu plný kulatý žíla 3x1,5 až 6 mm2 zatažený v trubkách (např. CYKY)</t>
  </si>
  <si>
    <t>2107739916</t>
  </si>
  <si>
    <t>1820430974</t>
  </si>
  <si>
    <t>1306286799</t>
  </si>
  <si>
    <t>741122134</t>
  </si>
  <si>
    <t>Montáž kabel Cu plný kulatý žíla 4x16 až 25 mm2 zatažený v trubkách (např. CYKY)</t>
  </si>
  <si>
    <t>-2010683365</t>
  </si>
  <si>
    <t>476424460</t>
  </si>
  <si>
    <t>34111610</t>
  </si>
  <si>
    <t>kabel silový jádro Cu izolace PVC plášť PVC 0,6/1kV (1-CYKY) 4x25mm2</t>
  </si>
  <si>
    <t>644288718</t>
  </si>
  <si>
    <t>741122137</t>
  </si>
  <si>
    <t>Montáž kabel Cu plný kulatý žíla 3x50+35 až 95+50 mm2 zatažený v trubkách (např. CYKY)</t>
  </si>
  <si>
    <t>-158106006</t>
  </si>
  <si>
    <t>34113126</t>
  </si>
  <si>
    <t>kabel silový jádro Cu izolace PVC plášť PVC 0,6/1kV (1-CYKY) 3x70+35mm2</t>
  </si>
  <si>
    <t>235658865</t>
  </si>
  <si>
    <t>741122142</t>
  </si>
  <si>
    <t>Montáž kabel Cu plný kulatý žíla 5x1,5 až 2,5 mm2 zatažený v trubkách (např. CYKY)</t>
  </si>
  <si>
    <t>585337507</t>
  </si>
  <si>
    <t>-1668737266</t>
  </si>
  <si>
    <t>1360907090</t>
  </si>
  <si>
    <t>741122145</t>
  </si>
  <si>
    <t>Montáž kabel Cu plný kulatý žíla 5x16 mm2 zatažený v trubkách (např. CYKY)</t>
  </si>
  <si>
    <t>-170572419</t>
  </si>
  <si>
    <t>2054792673</t>
  </si>
  <si>
    <t>2109333381</t>
  </si>
  <si>
    <t>3571186R</t>
  </si>
  <si>
    <t xml:space="preserve">Elektroměrový rozvaděč pilíř  pro přímé měření celoplastové provedení pro 2x dvousazbový třífázový elektroměr a spínací prvek sazby přístroje na elektroměrové desce s plombovatelným krytem včetně jističů</t>
  </si>
  <si>
    <t>640596715</t>
  </si>
  <si>
    <t>1467709604</t>
  </si>
  <si>
    <t>1131503502</t>
  </si>
  <si>
    <t>-720455246</t>
  </si>
  <si>
    <t>35441885</t>
  </si>
  <si>
    <t>svorka spojovací pro lano D 8-10mm</t>
  </si>
  <si>
    <t>2018790542</t>
  </si>
  <si>
    <t>35441895</t>
  </si>
  <si>
    <t>svorka připojovací k připojení kovových částí</t>
  </si>
  <si>
    <t>-1427055249</t>
  </si>
  <si>
    <t>-318263217</t>
  </si>
  <si>
    <t>998741101</t>
  </si>
  <si>
    <t>Přesun hmot tonážní pro silnoproud v objektech v do 6 m</t>
  </si>
  <si>
    <t>1557968145</t>
  </si>
  <si>
    <t>21-M</t>
  </si>
  <si>
    <t>Elektromontáže</t>
  </si>
  <si>
    <t>210203901</t>
  </si>
  <si>
    <t>Montáž svítidel LED se zapojením vodičů průmyslových nebo venkovních na výložník nebo dřík</t>
  </si>
  <si>
    <t>777592720</t>
  </si>
  <si>
    <t>34774003R</t>
  </si>
  <si>
    <t>svítidlo veřejného osvětlení na výložník zdroj LED 78W 10681lm 4000K</t>
  </si>
  <si>
    <t>-1251281112</t>
  </si>
  <si>
    <t>210204011</t>
  </si>
  <si>
    <t>Montáž stožárů osvětlení ocelových samostatně stojících délky do 12 m</t>
  </si>
  <si>
    <t>-1923298101</t>
  </si>
  <si>
    <t>31674069</t>
  </si>
  <si>
    <t>stožár osvětlovací sadový Pz 133/89/60 v 8,0m</t>
  </si>
  <si>
    <t>-1087183995</t>
  </si>
  <si>
    <t>31674124</t>
  </si>
  <si>
    <t>manžeta plastová ochranná na stožár d=133mm</t>
  </si>
  <si>
    <t>117375724</t>
  </si>
  <si>
    <t>59262002</t>
  </si>
  <si>
    <t>patka železobetonová pro stožáry do výšky 8m</t>
  </si>
  <si>
    <t>-1371027849</t>
  </si>
  <si>
    <t>8500198180</t>
  </si>
  <si>
    <t>Trubka základová pro sloupy 250 mm 800 mm</t>
  </si>
  <si>
    <t>-768840105</t>
  </si>
  <si>
    <t>35442113</t>
  </si>
  <si>
    <t>štítek kovový - bez čísla</t>
  </si>
  <si>
    <t>300516479</t>
  </si>
  <si>
    <t>210204100</t>
  </si>
  <si>
    <t>Montáž výložníků osvětlení jednoramenných nástěnných hmotnosti do 35 kg</t>
  </si>
  <si>
    <t>-69179931</t>
  </si>
  <si>
    <t xml:space="preserve">Nástěnný výložník 0,5m </t>
  </si>
  <si>
    <t>-120923850</t>
  </si>
  <si>
    <t>210204103</t>
  </si>
  <si>
    <t>Montáž výložníků osvětlení jednoramenných sloupových hmotnosti do 35 kg</t>
  </si>
  <si>
    <t>285084038</t>
  </si>
  <si>
    <t>31674000</t>
  </si>
  <si>
    <t>výložník rovný jednoduchý k osvětlovacím stožárům uličním vyložení 500mm</t>
  </si>
  <si>
    <t>1067616318</t>
  </si>
  <si>
    <t>210204202</t>
  </si>
  <si>
    <t>Montáž elektrovýzbroje stožárů osvětlení 2 okruhy</t>
  </si>
  <si>
    <t>555839761</t>
  </si>
  <si>
    <t>31674134</t>
  </si>
  <si>
    <t>výzbroj stožárová SV 9.16.4</t>
  </si>
  <si>
    <t>1454479476</t>
  </si>
  <si>
    <t>210280801</t>
  </si>
  <si>
    <t>Montáž nabíjecí stanice pro elektromobily stojanové včetně zapojení</t>
  </si>
  <si>
    <t>226213350</t>
  </si>
  <si>
    <t>35673010</t>
  </si>
  <si>
    <t>stanice nabíjecí pro elektromobily stojanová AC 2x22kW 3 fáz. 2x konektor Type 2</t>
  </si>
  <si>
    <t>507029037</t>
  </si>
  <si>
    <t>210280802</t>
  </si>
  <si>
    <t>Oživení nabíjecí stanice pro elektromobily stojanové</t>
  </si>
  <si>
    <t>-2026085132</t>
  </si>
  <si>
    <t>210280803</t>
  </si>
  <si>
    <t>Revize nabíjecí stanice pro elektromobily stojanové</t>
  </si>
  <si>
    <t>-1025817449</t>
  </si>
  <si>
    <t>46-M</t>
  </si>
  <si>
    <t>Zemní práce při extr.mont.pracích</t>
  </si>
  <si>
    <t>460131113</t>
  </si>
  <si>
    <t>Hloubení nezapažených jam při elektromontážích ručně v hornině tř I skupiny 3</t>
  </si>
  <si>
    <t>1373827321</t>
  </si>
  <si>
    <t>460171162</t>
  </si>
  <si>
    <t>Hloubení kabelových nezapažených rýh strojně š 35 cm hl 70 cm v hornině tř I skupiny 3</t>
  </si>
  <si>
    <t>1909743898</t>
  </si>
  <si>
    <t>460171262</t>
  </si>
  <si>
    <t>Hloubení kabelových nezapažených rýh strojně š 50 cm hl 70 cm v hornině tř I skupiny 3</t>
  </si>
  <si>
    <t>-2046758361</t>
  </si>
  <si>
    <t>460171292</t>
  </si>
  <si>
    <t>Hloubení kabelových nezapažených rýh strojně š 50 cm hl 100 cm v hornině tř I skupiny 3</t>
  </si>
  <si>
    <t>930458499</t>
  </si>
  <si>
    <t>460451162</t>
  </si>
  <si>
    <t>Zásyp kabelových rýh strojně se zhutněním š 35 cm hl 60 cm z horniny tř I skupiny 3</t>
  </si>
  <si>
    <t>-185898301</t>
  </si>
  <si>
    <t>460451262</t>
  </si>
  <si>
    <t>Zásyp kabelových rýh strojně se zhutněním š 50 cm hl 60 cm z horniny tř I skupiny 3</t>
  </si>
  <si>
    <t>1332941769</t>
  </si>
  <si>
    <t>460451292</t>
  </si>
  <si>
    <t>Zásyp kabelových rýh strojně se zhutněním š 50 cm hl 90 cm z horniny tř I skupiny 3</t>
  </si>
  <si>
    <t>-1028887721</t>
  </si>
  <si>
    <t>460661111</t>
  </si>
  <si>
    <t>Kabelové lože z písku pro kabely nn bez zakrytí š lože do 35 cm</t>
  </si>
  <si>
    <t>1926632605</t>
  </si>
  <si>
    <t>460661112</t>
  </si>
  <si>
    <t>Kabelové lože z písku pro kabely nn bez zakrytí š lože přes 35 do 50 cm</t>
  </si>
  <si>
    <t>596881476</t>
  </si>
  <si>
    <t>460671111</t>
  </si>
  <si>
    <t>Výstražná fólie pro krytí kabelů šířky 20 cm</t>
  </si>
  <si>
    <t>-1816893894</t>
  </si>
  <si>
    <t>JTA.0013701.URS</t>
  </si>
  <si>
    <t>výstražná fólie z polyethylenu šíře 22cm s potiskem</t>
  </si>
  <si>
    <t>-266816816</t>
  </si>
  <si>
    <t>460671114</t>
  </si>
  <si>
    <t>Výstražná fólie pro krytí kabelů šířky 40 cm</t>
  </si>
  <si>
    <t>1684548673</t>
  </si>
  <si>
    <t>JTA.0021736.URS</t>
  </si>
  <si>
    <t xml:space="preserve">výstražná síťovina z polypropylenu šíře  40cm</t>
  </si>
  <si>
    <t>443712189</t>
  </si>
  <si>
    <t>460791111</t>
  </si>
  <si>
    <t>Montáž trubek ochranných plastových uložených volně do rýhy tuhých D do 32 mm</t>
  </si>
  <si>
    <t>-1762596451</t>
  </si>
  <si>
    <t>34571094</t>
  </si>
  <si>
    <t>trubka elektroinstalační tuhá z PVC D 28,6/32 mm, délka 3m</t>
  </si>
  <si>
    <t>942070626</t>
  </si>
  <si>
    <t>460791113</t>
  </si>
  <si>
    <t>Montáž trubek ochranných plastových uložených volně do rýhy tuhých D přes 50 do 90 mm</t>
  </si>
  <si>
    <t>1556506912</t>
  </si>
  <si>
    <t>34571362</t>
  </si>
  <si>
    <t>trubka elektroinstalační HDPE tuhá dvouplášťová korugovaná D 52/63mm</t>
  </si>
  <si>
    <t>-331639197</t>
  </si>
  <si>
    <t>460871162</t>
  </si>
  <si>
    <t>Podklad vozovky a chodníku z asfaltového betonu se zhutněním při elektromontážích tl přes 5 do 10 cm</t>
  </si>
  <si>
    <t>-1035856690</t>
  </si>
  <si>
    <t>460881212</t>
  </si>
  <si>
    <t>Kryt vozovky a chodníku z asfaltového betonu při elektromontážích vrstva ložní tl 5 cm</t>
  </si>
  <si>
    <t>-1046331346</t>
  </si>
  <si>
    <t>468011142</t>
  </si>
  <si>
    <t>Odstranění podkladu nebo krytu komunikace při elektromontážích ze živice tl přes 5 do 10 cm</t>
  </si>
  <si>
    <t>1553901419</t>
  </si>
  <si>
    <t>468021212</t>
  </si>
  <si>
    <t>Rozebrání dlažeb při elektromontážích ručně z dlaždic betonových nebo keramických do písku spáry nezalité</t>
  </si>
  <si>
    <t>1185066401</t>
  </si>
  <si>
    <t>468041122</t>
  </si>
  <si>
    <t>Řezání živičného podkladu nebo krytu při elektromontážích hl přes 5 do 10 cm</t>
  </si>
  <si>
    <t>-1324862829</t>
  </si>
  <si>
    <t>113107024</t>
  </si>
  <si>
    <t>Odstranění podkladu z kameniva drceného tl přes 300 do 400 mm při překopech ručně</t>
  </si>
  <si>
    <t>-1967869050</t>
  </si>
  <si>
    <t>596811311</t>
  </si>
  <si>
    <t>Kladení velkoformátové betonové dlažby tl do 100 mm velikosti do 0,5 m2 pl do 300 m2</t>
  </si>
  <si>
    <t>-309148392</t>
  </si>
  <si>
    <t>998225111</t>
  </si>
  <si>
    <t>Přesun hmot pro pozemní komunikace s krytem z kamene, monolitickým betonovým nebo živičným</t>
  </si>
  <si>
    <t>-1588516362</t>
  </si>
  <si>
    <t>5924601R</t>
  </si>
  <si>
    <t>Dlažba betonová - výměna za rozbité při demontáži</t>
  </si>
  <si>
    <t>1138068648</t>
  </si>
  <si>
    <t>HZS4112</t>
  </si>
  <si>
    <t>Hodinová zúčtovací sazba řidič speciálních vozidel - plošina</t>
  </si>
  <si>
    <t>2017837569</t>
  </si>
  <si>
    <t>HZS4131</t>
  </si>
  <si>
    <t>Hodinová zúčtovací sazba jeřábník</t>
  </si>
  <si>
    <t>2071295998</t>
  </si>
  <si>
    <t>IO 07 - Komunikace příjezdová</t>
  </si>
  <si>
    <t>1131.R</t>
  </si>
  <si>
    <t>Odstranění podkladů nebo krytů ručně s přemístěním hmot na skládku na vzdálenost do 3 m nebo s naložením na dopravní prostředek živičných, o tl. vrstvy přes 150 do 200 mm</t>
  </si>
  <si>
    <t>-1029801357</t>
  </si>
  <si>
    <t>"stávající komunikace" 30</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</si>
  <si>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</si>
  <si>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</si>
  <si>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-1192614360</t>
  </si>
  <si>
    <t>https://podminky.urs.cz/item/CS_URS_2023_01/113106132</t>
  </si>
  <si>
    <t>"stávající chodníky, předpokládaná tl. skladby 300 mm" 35</t>
  </si>
  <si>
    <t>113201112</t>
  </si>
  <si>
    <t>Vytrhání obrub s vybouráním lože, s přemístěním hmot na skládku na vzdálenost do 3 m nebo s naložením na dopravní prostředek silničních ležatých</t>
  </si>
  <si>
    <t>-1316912367</t>
  </si>
  <si>
    <t>https://podminky.urs.cz/item/CS_URS_2023_01/113201112</t>
  </si>
  <si>
    <t>"obrubníky podél stávající komunikace - viz. situace" 52</t>
  </si>
  <si>
    <t>6430338</t>
  </si>
  <si>
    <t>"plocha zeleně" 908</t>
  </si>
  <si>
    <t>122151102</t>
  </si>
  <si>
    <t>Odkopávky a prokopávky nezapažené strojně v hornině třídy těžitelnosti I skupiny 1 a 2 přes 20 do 50 m3</t>
  </si>
  <si>
    <t>-1884819609</t>
  </si>
  <si>
    <t>https://podminky.urs.cz/item/CS_URS_2023_01/122151102</t>
  </si>
  <si>
    <t>"výkopy pro nové ZP" 49</t>
  </si>
  <si>
    <t>-1158464739</t>
  </si>
  <si>
    <t>"z nakupovaných materiálů" 258,5</t>
  </si>
  <si>
    <t>-239779370</t>
  </si>
  <si>
    <t>https://podminky.urs.cz/item/CS_URS_2023_01/181351003</t>
  </si>
  <si>
    <t>"plocha zeleně" 104,5</t>
  </si>
  <si>
    <t>946743526</t>
  </si>
  <si>
    <t>"založení trávníku" 2317</t>
  </si>
  <si>
    <t>-1086947855</t>
  </si>
  <si>
    <t>2317*0,02 'Přepočtené koeficientem množství</t>
  </si>
  <si>
    <t>281018401</t>
  </si>
  <si>
    <t>"dorovnání terénu na konci veřejné komunikace" 65</t>
  </si>
  <si>
    <t>"hutnění pláně pod ZP na požadovanou úroveň" 657</t>
  </si>
  <si>
    <t>182351023</t>
  </si>
  <si>
    <t>Rozprostření a urovnání ornice ve svahu sklonu přes 1:5 strojně při souvislé ploše do 100 m2, tl. vrstvy do 200 mm</t>
  </si>
  <si>
    <t>-647057674</t>
  </si>
  <si>
    <t>https://podminky.urs.cz/item/CS_URS_2023_01/182351023</t>
  </si>
  <si>
    <t>"plocha zeleně" 79</t>
  </si>
  <si>
    <t>79*1,1 'Přepočtené koeficientem množství</t>
  </si>
  <si>
    <t>-883056841</t>
  </si>
  <si>
    <t>"násypy pro nové ZP" 89</t>
  </si>
  <si>
    <t>Stupeň silničního příkopu z lomového kamene lomařsky upraveného rigolového s dlažbou tl. 250 mm z téhož kamene se zemními pracemi, s vyplněním spár cementovou maltou a s vyspárováním výška stupně 400 až 600 mm, šířka dna 400 až 500 mm, lože z kameniva těženého</t>
  </si>
  <si>
    <t>348267679</t>
  </si>
  <si>
    <t>"situace" 5</t>
  </si>
  <si>
    <t>212752402</t>
  </si>
  <si>
    <t>-1379456644</t>
  </si>
  <si>
    <t>https://podminky.urs.cz/item/CS_URS_2023_01/212752402</t>
  </si>
  <si>
    <t>"viz. situace" 78</t>
  </si>
  <si>
    <t>990145693</t>
  </si>
  <si>
    <t>78*0,5</t>
  </si>
  <si>
    <t>-1821006120</t>
  </si>
  <si>
    <t>76,44*1,1845 'Přepočtené koeficientem množství</t>
  </si>
  <si>
    <t>339921.R</t>
  </si>
  <si>
    <t>Osazování palisád betonových v řadě se zabetonováním výšky palisády do 500 mm</t>
  </si>
  <si>
    <t>-1024738075</t>
  </si>
  <si>
    <t>"situace" 45</t>
  </si>
  <si>
    <t>59228407</t>
  </si>
  <si>
    <t>palisáda betonová tyčová hranatá přírodní 110x110x400mm</t>
  </si>
  <si>
    <t>-742348580</t>
  </si>
  <si>
    <t>45*9,09 'Přepočtené koeficientem množství</t>
  </si>
  <si>
    <t>1787924285</t>
  </si>
  <si>
    <t>"ŠD 0/32, plocha vozovky" 564</t>
  </si>
  <si>
    <t>1859789173</t>
  </si>
  <si>
    <t>"plocha vozovky" 564</t>
  </si>
  <si>
    <t>1690578529</t>
  </si>
  <si>
    <t>-932563669</t>
  </si>
  <si>
    <t>"ACP16 + 50/70 - plocha vozovky" 564</t>
  </si>
  <si>
    <t>1210301762</t>
  </si>
  <si>
    <t>-827535506</t>
  </si>
  <si>
    <t>324201318</t>
  </si>
  <si>
    <t>"ŠD 0/32 - plocha chodníku" 89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</si>
  <si>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</si>
  <si>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</si>
  <si>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-942411392</t>
  </si>
  <si>
    <t>https://podminky.urs.cz/item/CS_URS_2023_01/596211110</t>
  </si>
  <si>
    <t>"signální a varovní pásy - plocha chodníku" 12</t>
  </si>
  <si>
    <t>59245012</t>
  </si>
  <si>
    <t>dlažba zámková tvaru I 200x165x60mm barevná</t>
  </si>
  <si>
    <t>994941231</t>
  </si>
  <si>
    <t>12*1,03 'Přepočtené koeficientem množství</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</si>
  <si>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</si>
  <si>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</si>
  <si>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856474534</t>
  </si>
  <si>
    <t>https://podminky.urs.cz/item/CS_URS_2023_01/596211111</t>
  </si>
  <si>
    <t>59245015</t>
  </si>
  <si>
    <t>dlažba zámková tvaru I 200x165x60mm přírodní</t>
  </si>
  <si>
    <t>-1863574602</t>
  </si>
  <si>
    <t>89*1,03 'Přepočtené koeficientem množství</t>
  </si>
  <si>
    <t>57190.R</t>
  </si>
  <si>
    <t>Kryt vymývaným dekoračním kamenivem (kačírkem) tl. 200 mm</t>
  </si>
  <si>
    <t>-1411457771</t>
  </si>
  <si>
    <t>"frakce 16/32mm - délka*šířka" 20*0,1</t>
  </si>
  <si>
    <t>915211111</t>
  </si>
  <si>
    <t>Vodorovné dopravní značení stříkaným plastem dělící čára šířky 125 mm souvislá bílá základní</t>
  </si>
  <si>
    <t>1773510918</t>
  </si>
  <si>
    <t>https://podminky.urs.cz/item/CS_URS_2023_01/915211111</t>
  </si>
  <si>
    <t>"vodící pás" 9*2</t>
  </si>
  <si>
    <t>"plná čára - V1a" 8</t>
  </si>
  <si>
    <t>915211121</t>
  </si>
  <si>
    <t>Vodorovné dopravní značení stříkaným plastem dělící čára šířky 125 mm přerušovaná bílá základní</t>
  </si>
  <si>
    <t>1087855014</t>
  </si>
  <si>
    <t>https://podminky.urs.cz/item/CS_URS_2023_01/915211121</t>
  </si>
  <si>
    <t>"přerušovaná čára - V2b" 14</t>
  </si>
  <si>
    <t>915221111</t>
  </si>
  <si>
    <t>Vodorovné dopravní značení stříkaným plastem vodící čára bílá šířky 250 mm souvislá základní</t>
  </si>
  <si>
    <t>144526148</t>
  </si>
  <si>
    <t>https://podminky.urs.cz/item/CS_URS_2023_01/915221111</t>
  </si>
  <si>
    <t>"plná čára - V4" 6*2</t>
  </si>
  <si>
    <t>915221121</t>
  </si>
  <si>
    <t>Vodorovné dopravní značení stříkaným plastem vodící čára bílá šířky 250 mm přerušovaná základní</t>
  </si>
  <si>
    <t>-905500173</t>
  </si>
  <si>
    <t>https://podminky.urs.cz/item/CS_URS_2023_01/915221121</t>
  </si>
  <si>
    <t>"přerušovaná čára - V2b" 1,5*10</t>
  </si>
  <si>
    <t>35580415</t>
  </si>
  <si>
    <t>"situace" 93</t>
  </si>
  <si>
    <t>-29286356</t>
  </si>
  <si>
    <t>59217033</t>
  </si>
  <si>
    <t>obrubník betonový silniční 1000x100x300mm</t>
  </si>
  <si>
    <t>166142550</t>
  </si>
  <si>
    <t>59217030</t>
  </si>
  <si>
    <t>obrubník betonový silniční přechodový 1000x150x150-250mm</t>
  </si>
  <si>
    <t>-1761356108</t>
  </si>
  <si>
    <t>16870730</t>
  </si>
  <si>
    <t>"situace" 43</t>
  </si>
  <si>
    <t>59217016</t>
  </si>
  <si>
    <t>obrubník betonový chodníkový 1000x80x250mm</t>
  </si>
  <si>
    <t>-102246912</t>
  </si>
  <si>
    <t>43*1,02 'Přepočtené koeficientem množství</t>
  </si>
  <si>
    <t>919112.R</t>
  </si>
  <si>
    <t>Řezání dilatačních spár v živičném krytu příčných nebo podélných, šířky 4 mm, hloubky přes 60 do 80 mm</t>
  </si>
  <si>
    <t>-1426593658</t>
  </si>
  <si>
    <t>https://podminky.urs.cz/item/CS_URS_2023_01/919112.R</t>
  </si>
  <si>
    <t>"viz. situace - v místě napojení nových konstrukcí" 24</t>
  </si>
  <si>
    <t>986082472</t>
  </si>
  <si>
    <t>"min. 300g/m2" 517</t>
  </si>
  <si>
    <t>919732221</t>
  </si>
  <si>
    <t>Styčná pracovní spára při napojení nového živičného povrchu na stávající se zalitím za tepla modifikovanou asfaltovou hmotou s posypem vápenným hydrátem šířky do 15 mm, hloubky do 25 mm bez prořezání spáry</t>
  </si>
  <si>
    <t>89896319</t>
  </si>
  <si>
    <t>https://podminky.urs.cz/item/CS_URS_2023_01/919732221</t>
  </si>
  <si>
    <t>"v místě napojení nových konstrukcí na stávající" 24</t>
  </si>
  <si>
    <t>935112111</t>
  </si>
  <si>
    <t>Osazení betonového příkopového žlabu s vyplněním a zatřením spár cementovou maltou s ložem tl. 100 mm z betonu prostého z betonových příkopových tvárnic šířky do 500 mm</t>
  </si>
  <si>
    <t>-1622316812</t>
  </si>
  <si>
    <t>https://podminky.urs.cz/item/CS_URS_2023_01/935112111</t>
  </si>
  <si>
    <t>"situace" 65</t>
  </si>
  <si>
    <t>59227054</t>
  </si>
  <si>
    <t>žlabovka příkopová betonová 500x500x130mm</t>
  </si>
  <si>
    <t>851239012</t>
  </si>
  <si>
    <t>545727290</t>
  </si>
  <si>
    <t>"přednost v jízdě" 1</t>
  </si>
  <si>
    <t>"pozor výjezd vozidel záchranné služby" 2</t>
  </si>
  <si>
    <t>-1579753257</t>
  </si>
  <si>
    <t>1936502013</t>
  </si>
  <si>
    <t>-1503931994</t>
  </si>
  <si>
    <t>IO 08 - Fotovoltaika</t>
  </si>
  <si>
    <t>741120201</t>
  </si>
  <si>
    <t>Montáž vodičů izolovaných měděných bez ukončení uložených volně plných a laněných s PVC pláštěm, bezhalogenových, ohniodolných (např. CY, CHAH-V) průřezu žíly 1,5 až 16 mm2</t>
  </si>
  <si>
    <t>315907670</t>
  </si>
  <si>
    <t>https://podminky.urs.cz/item/CS_URS_2023_01/741120201</t>
  </si>
  <si>
    <t>34571351</t>
  </si>
  <si>
    <t>trubka elektroinstalační ohebná dvouplášťová korugovaná (chránička) D 41/50mm, HDPE+LDPE</t>
  </si>
  <si>
    <t>-2015272367</t>
  </si>
  <si>
    <t>35713121</t>
  </si>
  <si>
    <t>rozvodnice nástěnná, průhledné dveře, 1 řada, šířka 18 modulárních jednotek</t>
  </si>
  <si>
    <t>-1464840710</t>
  </si>
  <si>
    <t>34113034</t>
  </si>
  <si>
    <t>kabel instalační jádro Cu plné izolace PVC plášť PVC 450/750V (CYKY) 5x10mm2</t>
  </si>
  <si>
    <t>2121327301</t>
  </si>
  <si>
    <t>34141029</t>
  </si>
  <si>
    <t>vodič propojovací flexibilní jádro Cu lanované izolace PVC 450/750V (H07V-K) 1x16mm2</t>
  </si>
  <si>
    <t>-1100406304</t>
  </si>
  <si>
    <t>34575001R</t>
  </si>
  <si>
    <t>žlab kabelový pozinkovaný 2m/ks 50X62 včetně víka spojek</t>
  </si>
  <si>
    <t>-703181005</t>
  </si>
  <si>
    <t>35001006</t>
  </si>
  <si>
    <t>panel fotovoltaický monokrystalický, výkon 425Wp, rozměr 1722x1134x30mm</t>
  </si>
  <si>
    <t>-993870902</t>
  </si>
  <si>
    <t>34111851</t>
  </si>
  <si>
    <t>kabel fotovoltaický černý nebo červený průměr 6mm</t>
  </si>
  <si>
    <t>1223472475</t>
  </si>
  <si>
    <t>42412002R</t>
  </si>
  <si>
    <t>AL konstrukce pod panely úhel 10-20° včetně bet. špalíků</t>
  </si>
  <si>
    <t>1091752802</t>
  </si>
  <si>
    <t>003R</t>
  </si>
  <si>
    <t>Spojovací a propojovací materiál</t>
  </si>
  <si>
    <t>-846985166</t>
  </si>
  <si>
    <t>004R</t>
  </si>
  <si>
    <t>Drobný spojovací materiál</t>
  </si>
  <si>
    <t>396592381</t>
  </si>
  <si>
    <t>008R</t>
  </si>
  <si>
    <t>Prostupy, manžety - folie</t>
  </si>
  <si>
    <t>218369126</t>
  </si>
  <si>
    <t>35889525</t>
  </si>
  <si>
    <t>svodič přepětí pro fotovoltaické systémy uzemněné, šířka 2 moduly 1200 V DC, 20kA</t>
  </si>
  <si>
    <t>-762664251</t>
  </si>
  <si>
    <t>35825005R</t>
  </si>
  <si>
    <t>odpínač stejnosměrný kompaktní 63A 1-pól. jmenovité napětí 750 V</t>
  </si>
  <si>
    <t>1459914718</t>
  </si>
  <si>
    <t>35825006R</t>
  </si>
  <si>
    <t>Pojistka DC 10A/1000V, 10x38mm</t>
  </si>
  <si>
    <t>-696795629</t>
  </si>
  <si>
    <t>35442007R</t>
  </si>
  <si>
    <t>vývodka plastová do průměru 42mm</t>
  </si>
  <si>
    <t>1096968411</t>
  </si>
  <si>
    <t>35673003</t>
  </si>
  <si>
    <t>měnič fotovoltaický třífázový beztransformátorový maximální vstupní výkon 20000W, maximální výstupní výkon 20000W</t>
  </si>
  <si>
    <t>6985929</t>
  </si>
  <si>
    <t>35673001</t>
  </si>
  <si>
    <t>měnič fotovoltaický třífázový beztransformátorový maximální vstupní výkon 15000W, maximální výstupní výkon 15000W</t>
  </si>
  <si>
    <t>-1973474306</t>
  </si>
  <si>
    <t>HZS2231</t>
  </si>
  <si>
    <t>Hodinové zúčtovací sazby profesí PSV provádění stavebních instalací elektrikář</t>
  </si>
  <si>
    <t>-247535428</t>
  </si>
  <si>
    <t>https://podminky.urs.cz/item/CS_URS_2023_01/HZS2231</t>
  </si>
  <si>
    <t>"elektromontáže" 143</t>
  </si>
  <si>
    <t>"propojení pomocných obvodů" 2,5</t>
  </si>
  <si>
    <t>"úprava stávajícího rozvaděče" 8</t>
  </si>
  <si>
    <t>"kontrola obvodů" 3</t>
  </si>
  <si>
    <t>HZS2232</t>
  </si>
  <si>
    <t>Hodinové zúčtovací sazby profesí PSV provádění stavebních instalací elektrikář odborný</t>
  </si>
  <si>
    <t>-2039826839</t>
  </si>
  <si>
    <t>https://podminky.urs.cz/item/CS_URS_2023_01/HZS2232</t>
  </si>
  <si>
    <t>"technologicky složité zapojení" 8,16</t>
  </si>
  <si>
    <t>Hodinové zúčtovací sazby profesí PSV zednické výpomoci a pomocné práce PSV pomocný dělník PSV</t>
  </si>
  <si>
    <t>-951349296</t>
  </si>
  <si>
    <t>https://podminky.urs.cz/item/CS_URS_2023_01/HZS2492</t>
  </si>
  <si>
    <t>"úklid pracoviště" 4</t>
  </si>
  <si>
    <t>"pomocné a přípravné práce" 22</t>
  </si>
  <si>
    <t>"vyhledávání napojovacích bodů" 1</t>
  </si>
  <si>
    <t>Hodinové zúčtovací sazby ostatních profesí revizní a kontrolní činnost revizní technik</t>
  </si>
  <si>
    <t>-631134927</t>
  </si>
  <si>
    <t>https://podminky.urs.cz/item/CS_URS_2023_01/HZS4211</t>
  </si>
  <si>
    <t>"revize elektro" 12</t>
  </si>
  <si>
    <t>IO 09 - Prodloužení vodovodního řadu</t>
  </si>
  <si>
    <t xml:space="preserve">    4 -  Vodorovné konstrukce</t>
  </si>
  <si>
    <t xml:space="preserve">    997 - Přesun sutě</t>
  </si>
  <si>
    <t>-1991047813</t>
  </si>
  <si>
    <t>113107182</t>
  </si>
  <si>
    <t>Odstranění podkladů nebo krytů strojně plochy jednotlivě přes 50 do 200 m2 s přemístěním hmot na skládku na vzdálenost do 20 m nebo s naložením na dopravní prostředek živičných, o tl. vrstvy přes 50 do 100 mm</t>
  </si>
  <si>
    <t>-365796523</t>
  </si>
  <si>
    <t>"rýha: délka x šířka" 5*0,80</t>
  </si>
  <si>
    <t>113107331</t>
  </si>
  <si>
    <t>Odstranění podkladů nebo krytů strojně plochy jednotlivě do 50 m2 s přemístěním hmot na skládku na vzdálenost do 3 m nebo s naložením na dopravní prostředek z betonu prostého, o tl. vrstvy přes 100 do 150 mm</t>
  </si>
  <si>
    <t>1263766541</t>
  </si>
  <si>
    <t>5*0,80</t>
  </si>
  <si>
    <t>-1569464305</t>
  </si>
  <si>
    <t>-40412356</t>
  </si>
  <si>
    <t>"rýha" 74*0,80*1,70</t>
  </si>
  <si>
    <t>"50% zeminy tř. 3" 100,64*0,50</t>
  </si>
  <si>
    <t>707218173</t>
  </si>
  <si>
    <t>"50% zeminy tř. 4" 100,64*0,50</t>
  </si>
  <si>
    <t>1291721626</t>
  </si>
  <si>
    <t>"ks x (délka x šířka x hloubka)" 2*(1*0,80*1,70)</t>
  </si>
  <si>
    <t>-668851330</t>
  </si>
  <si>
    <t>"50% pažení rýhy: kusy x (délka x hloubka)" 74*1,70</t>
  </si>
  <si>
    <t>372160175</t>
  </si>
  <si>
    <t>125,80</t>
  </si>
  <si>
    <t>-1859635560</t>
  </si>
  <si>
    <t>(97,44)/2</t>
  </si>
  <si>
    <t>1769315538</t>
  </si>
  <si>
    <t>457274073</t>
  </si>
  <si>
    <t>97,44/2</t>
  </si>
  <si>
    <t>797684010</t>
  </si>
  <si>
    <t>537508984</t>
  </si>
  <si>
    <t>"uložení zeminy" 97,44</t>
  </si>
  <si>
    <t>1375452593</t>
  </si>
  <si>
    <t>"násobeno váhovým koeficientem 2" 97,44*2</t>
  </si>
  <si>
    <t>Zásyp sypaninou z jakékoliv horniny s uložením výkopku ve vrstvách se zhutněním jam, šachet, rýh nebo kolem objektů v těchto vykopávkách</t>
  </si>
  <si>
    <t>-988132968</t>
  </si>
  <si>
    <t>"zásyp" 97,44</t>
  </si>
  <si>
    <t>-2127981980</t>
  </si>
  <si>
    <t>"násobeno váhovým koeficientem 1,9" 67,70*1,90</t>
  </si>
  <si>
    <t>1646489688</t>
  </si>
  <si>
    <t>"délka x šířka x tloušťka" 74*0,80*0,41</t>
  </si>
  <si>
    <t>1739357928</t>
  </si>
  <si>
    <t>"násobeno váhovým koeficientem 2" (5,92+24,27)*2</t>
  </si>
  <si>
    <t xml:space="preserve"> Vodorovné konstrukce</t>
  </si>
  <si>
    <t>Lože pod potrubí, stoky a drobné objekty v otevřeném výkopu z písku a štěrkopísku do 63 mm</t>
  </si>
  <si>
    <t>-1259700997</t>
  </si>
  <si>
    <t>"délka x šířka x tloušťka" 74*0,80*0,10</t>
  </si>
  <si>
    <t>567121111</t>
  </si>
  <si>
    <t>Podklad ze směsi stmelené cementem SC bez dilatačních spár, s rozprostřením a zhutněním SC C 3/4 (SC I), po zhutnění tl. 120 mm</t>
  </si>
  <si>
    <t>1553386401</t>
  </si>
  <si>
    <t>573111111</t>
  </si>
  <si>
    <t>Postřik infiltrační PI z asfaltu silničního s posypem kamenivem, v množství 0,60 kg/m2</t>
  </si>
  <si>
    <t>-1884651169</t>
  </si>
  <si>
    <t>573211107</t>
  </si>
  <si>
    <t>Postřik spojovací PS bez posypu kamenivem z asfaltu silničního, v množství 0,30 kg/m2</t>
  </si>
  <si>
    <t>1059049321</t>
  </si>
  <si>
    <t>577154221</t>
  </si>
  <si>
    <t>Asfaltový beton vrstva obrusná ACO 11 (ABS) s rozprostřením a se zhutněním z nemodifikovaného asfaltu v pruhu šířky přes 3 m tř. II, po zhutnění tl. 60 mm</t>
  </si>
  <si>
    <t>1891078034</t>
  </si>
  <si>
    <t>28613130</t>
  </si>
  <si>
    <t>Trubka vodovodní PE100 PN16 110x10,0 mm (typ 2 dle PAS 1075); 12 m</t>
  </si>
  <si>
    <t>-855123319</t>
  </si>
  <si>
    <t>74*1,015</t>
  </si>
  <si>
    <t>871251141</t>
  </si>
  <si>
    <t>Montáž vodovodního potrubí z plastů v otevřeném výkopu z polyetylenu PE 100 svařovaných na tupo SDR 11/PN16 D 110 x 10,0 mm</t>
  </si>
  <si>
    <t>1515970999</t>
  </si>
  <si>
    <t>797415000016</t>
  </si>
  <si>
    <t>SPOJKA 150 (155-192)</t>
  </si>
  <si>
    <t>2041894223</t>
  </si>
  <si>
    <t>857312122</t>
  </si>
  <si>
    <t>Montáž litinových tvarovek na potrubí litinovém tlakovém jednoosých na potrubí z trub přírubových v otevřeném výkopu, kanálu nebo v šachtě DN 150</t>
  </si>
  <si>
    <t>1039551657</t>
  </si>
  <si>
    <t>851015010016</t>
  </si>
  <si>
    <t>TVAROVKA T KUS 150-100</t>
  </si>
  <si>
    <t>1683553266</t>
  </si>
  <si>
    <t>857263131</t>
  </si>
  <si>
    <t>Montáž litinových tvarovek odbočných přírublových otevřený výkop s integrovaným těsněním DN 100</t>
  </si>
  <si>
    <t>1551700077</t>
  </si>
  <si>
    <t>40010009016</t>
  </si>
  <si>
    <t>PŘÍRUBA S2000 100/90</t>
  </si>
  <si>
    <t>-124065779</t>
  </si>
  <si>
    <t>40010011016</t>
  </si>
  <si>
    <t>PŘÍRUBA S2000 100/110</t>
  </si>
  <si>
    <t>1430327711</t>
  </si>
  <si>
    <t>857243131</t>
  </si>
  <si>
    <t>Montáž litinových tvarovek na potrubí litinovém tlakovém odbočných na potrubí z trub hrdlo/příruba v otevřeném výkopu, kanálu nebo v šachtě s integrovaným těsněním DN 100</t>
  </si>
  <si>
    <t>1261156563</t>
  </si>
  <si>
    <t>175000000003</t>
  </si>
  <si>
    <t>POKLOP ULIČNÍ ŠOUP.</t>
  </si>
  <si>
    <t>-19978322</t>
  </si>
  <si>
    <t>899121102</t>
  </si>
  <si>
    <t>Osazení poklopů plastových šoupátkových</t>
  </si>
  <si>
    <t>372256314</t>
  </si>
  <si>
    <t>1950KASI0000</t>
  </si>
  <si>
    <t>POKLOP ULIČNÍ SAMONIVELAČNÍ HYDRANTOVÝ</t>
  </si>
  <si>
    <t>1942565606</t>
  </si>
  <si>
    <t>899121103</t>
  </si>
  <si>
    <t>Osazení poklopů plastových hydrantových</t>
  </si>
  <si>
    <t>-1117319048</t>
  </si>
  <si>
    <t>7217</t>
  </si>
  <si>
    <t>podkladová deska hydrantová 7.2.17</t>
  </si>
  <si>
    <t>1630544462</t>
  </si>
  <si>
    <t>42210050</t>
  </si>
  <si>
    <t>deska podkladová uličního poklopu litinového šoupatového</t>
  </si>
  <si>
    <t>-131594508</t>
  </si>
  <si>
    <t>190872476</t>
  </si>
  <si>
    <t>7551050</t>
  </si>
  <si>
    <t>zemní teleskopická souprava 7.5, pro šoupě DN 65-80, rozsah 1,05-1,75 m</t>
  </si>
  <si>
    <t>361606684</t>
  </si>
  <si>
    <t>7561050</t>
  </si>
  <si>
    <t>zemní teleskopická souprava 7.5, pro šoupě DN 100-150, rozsah 1,1-1,85 m</t>
  </si>
  <si>
    <t>-1559477188</t>
  </si>
  <si>
    <t>-1742143361</t>
  </si>
  <si>
    <t>1213801250</t>
  </si>
  <si>
    <t xml:space="preserve"> hydrant podzemní 12.1.3, jednoduše jištěný, DN 80, 1250 mm</t>
  </si>
  <si>
    <t>-469279507</t>
  </si>
  <si>
    <t>12.21R</t>
  </si>
  <si>
    <t xml:space="preserve">Příslušenství k hydrantům IS hydrantová drenáž  plastová skořepina</t>
  </si>
  <si>
    <t>KS</t>
  </si>
  <si>
    <t>-302389931</t>
  </si>
  <si>
    <t>891247111</t>
  </si>
  <si>
    <t>Montáž vodovodních armatur na potrubí hydrantů podzemních (bez osazení poklopů) DN 80</t>
  </si>
  <si>
    <t>1228690090</t>
  </si>
  <si>
    <t>400208000016</t>
  </si>
  <si>
    <t>ŠOUPĚ E2 PŘÍRUBOVÉ KRÁTKÉ 80</t>
  </si>
  <si>
    <t>-1831817001</t>
  </si>
  <si>
    <t>857242122</t>
  </si>
  <si>
    <t>Montáž litinových tvarovek na potrubí litinovém tlakovém jednoosých na potrubí z trub přírubových v otevřeném výkopu, kanálu nebo v šachtě DN 80</t>
  </si>
  <si>
    <t>-359383202</t>
  </si>
  <si>
    <t>.400210000016</t>
  </si>
  <si>
    <t>ŠOUPĚ E2 PŘÍRUBOVÉ KRÁTKÉ 100</t>
  </si>
  <si>
    <t>-280997417</t>
  </si>
  <si>
    <t>857262122</t>
  </si>
  <si>
    <t>Montáž litinových tvarovek na potrubí litinovém tlakovém jednoosých na potrubí z trub přírubových v otevřeném výkopu, kanálu nebo v šachtě DN 100</t>
  </si>
  <si>
    <t>505529791</t>
  </si>
  <si>
    <t>504908000010</t>
  </si>
  <si>
    <t>4/4 DÍRY KOLENO PATNÍ PŘÍRUBOVÉ 80 - 4/4 DÍRY</t>
  </si>
  <si>
    <t>1780617247</t>
  </si>
  <si>
    <t>28611134R</t>
  </si>
  <si>
    <t>chránička PVC DN 160x5000mm SN4</t>
  </si>
  <si>
    <t>309766789</t>
  </si>
  <si>
    <t>871313121</t>
  </si>
  <si>
    <t>Montáž kanalizačního potrubí z plastů z tvrdého PVC těsněných gumovým kroužkem v otevřeném výkopu ve sklonu do 20 % DN 160</t>
  </si>
  <si>
    <t>-636097002</t>
  </si>
  <si>
    <t>28655115</t>
  </si>
  <si>
    <t>manžeta chráničky vč. upínací pásky 110x160mm DN 100x150</t>
  </si>
  <si>
    <t>261920562</t>
  </si>
  <si>
    <t>28614949R</t>
  </si>
  <si>
    <t>elektrokoleno 15° PE 100 PN16 D 110mm</t>
  </si>
  <si>
    <t>2141542823</t>
  </si>
  <si>
    <t>877251101</t>
  </si>
  <si>
    <t>Montáž tvarovek na vodovodním plastovém potrubí z polyetylenu PE 100 elektrotvarovek SDR 11/PN16 spojek, oblouků nebo redukcí d 110</t>
  </si>
  <si>
    <t>1912329754</t>
  </si>
  <si>
    <t>59040303R</t>
  </si>
  <si>
    <t>Betonový opěrný blok</t>
  </si>
  <si>
    <t>2015869190</t>
  </si>
  <si>
    <t>892271111</t>
  </si>
  <si>
    <t>Tlakové zkoušky vodou na potrubí DN 100 nebo 125</t>
  </si>
  <si>
    <t>438446433</t>
  </si>
  <si>
    <t>892273122</t>
  </si>
  <si>
    <t>Proplach a dezinfekce vodovodního potrubí DN od 80 do 125</t>
  </si>
  <si>
    <t>230904599</t>
  </si>
  <si>
    <t>892372111</t>
  </si>
  <si>
    <t>Tlakové zkoušky vodou zabezpečení konců potrubí při tlakových zkouškách DN do 300</t>
  </si>
  <si>
    <t>-1554200979</t>
  </si>
  <si>
    <t>1340899542</t>
  </si>
  <si>
    <t>928803408</t>
  </si>
  <si>
    <t>"celková délka" 79</t>
  </si>
  <si>
    <t>919735112</t>
  </si>
  <si>
    <t>Řezání stávajícího živičného krytu nebo podkladu hloubky přes 50 do 100 mm</t>
  </si>
  <si>
    <t>-954923189</t>
  </si>
  <si>
    <t>Poznámka k položce:_x000d_
Řezání asfaltu na stavbu vodovodu.</t>
  </si>
  <si>
    <t>"délka+šířkax2" (5+0,80)*2</t>
  </si>
  <si>
    <t>997</t>
  </si>
  <si>
    <t>Přesun sutě</t>
  </si>
  <si>
    <t>997221551</t>
  </si>
  <si>
    <t>Vodorovná doprava suti bez naložení, ale se složením a s hrubým urovnáním ze sypkých materiálů, na vzdálenost do 1 km</t>
  </si>
  <si>
    <t>-916782574</t>
  </si>
  <si>
    <t>997221559</t>
  </si>
  <si>
    <t>Vodorovná doprava suti bez naložení, ale se složením a s hrubým urovnáním Příplatek k ceně za každý další i započatý 1 km přes 1 km</t>
  </si>
  <si>
    <t>-581110761</t>
  </si>
  <si>
    <t>5,808*9</t>
  </si>
  <si>
    <t>997221611</t>
  </si>
  <si>
    <t>Nakládání na dopravní prostředky pro vodorovnou dopravu suti</t>
  </si>
  <si>
    <t>22047676</t>
  </si>
  <si>
    <t>997221875</t>
  </si>
  <si>
    <t>Poplatek za uložení stavebního odpadu na recyklační skládce (skládkovné) asfaltového bez obsahu dehtu zatříděného do Katalogu odpadů pod kódem 17 03 02</t>
  </si>
  <si>
    <t>510858159</t>
  </si>
  <si>
    <t>5,808</t>
  </si>
  <si>
    <t>998273102</t>
  </si>
  <si>
    <t>Přesun hmot pro trubní vedení hloubené z trub litinových pro vodovody nebo kanalizace v otevřeném výkopu dopravní vzdálenost do 15 m</t>
  </si>
  <si>
    <t>-676255422</t>
  </si>
  <si>
    <t>-1319537219</t>
  </si>
  <si>
    <t>IO 10 - Prodloužení kanalizační stoky</t>
  </si>
  <si>
    <t xml:space="preserve">    8 -  Trubní vedení</t>
  </si>
  <si>
    <t>725872694</t>
  </si>
  <si>
    <t>Poznámka k položce:_x000d_
Na stavbě se provedou dvě sondy. V případě většího rozsahu se bude řešit na místě stavby. Jenda na stoce A a druhá na stoce B.</t>
  </si>
  <si>
    <t>-1733703911</t>
  </si>
  <si>
    <t>"sejmutí ornice" 77*1,50*0,15</t>
  </si>
  <si>
    <t>113106343</t>
  </si>
  <si>
    <t>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t>
  </si>
  <si>
    <t>819912063</t>
  </si>
  <si>
    <t>6*1,50</t>
  </si>
  <si>
    <t>113107171</t>
  </si>
  <si>
    <t>Odstranění podkladů nebo krytů strojně plochy jednotlivě přes 50 m2 do 200 m2 s přemístěním hmot na skládku na vzdálenost do 20 m nebo s naložením na dopravní prostředek z betonu prostého, o tl. vrstvy přes 100 do 150 mm</t>
  </si>
  <si>
    <t>401093111</t>
  </si>
  <si>
    <t>15*1,50</t>
  </si>
  <si>
    <t>1547329200</t>
  </si>
  <si>
    <t>"rýha: délka x šířka" 15*1,50</t>
  </si>
  <si>
    <t>-1819205536</t>
  </si>
  <si>
    <t>Poznámka k položce:_x000d_
Skutečné čerpaní se bude kontrolovat při stavbě.</t>
  </si>
  <si>
    <t>"dny x hodiny" 8*8</t>
  </si>
  <si>
    <t>132254205</t>
  </si>
  <si>
    <t>Hloubení zapažených rýh š do 2000 mm v hornině třídy těžitelnosti I skupiny 3 objem do 1000 m3</t>
  </si>
  <si>
    <t>337435845</t>
  </si>
  <si>
    <t>"rýha" 92,00*1,50*1,42</t>
  </si>
  <si>
    <t>"50% zeminy tř. 3" 195,96*0,50</t>
  </si>
  <si>
    <t>132354205</t>
  </si>
  <si>
    <t>Hloubení zapažených rýh š do 2000 mm v hornině třídy těžitelnosti II skupiny 4 objem do 1000 m3</t>
  </si>
  <si>
    <t>-1345090982</t>
  </si>
  <si>
    <t>"50% zeminy tř. 4" 195,96*0,50</t>
  </si>
  <si>
    <t>-748799453</t>
  </si>
  <si>
    <t>"ks x (délka x šířka x hloubka)" 3*(1*1,50*1,42)</t>
  </si>
  <si>
    <t>Zřízení příložného pažení a rozepření stěn rýh hl do 2 m</t>
  </si>
  <si>
    <t>1035958705</t>
  </si>
  <si>
    <t>"50% pažení rýhy: kusy x (délka x hloubka)" 92*1,42</t>
  </si>
  <si>
    <t>Odstranění příložného pažení a rozepření stěn rýh hl do 2 m</t>
  </si>
  <si>
    <t>-1932069678</t>
  </si>
  <si>
    <t>130,64</t>
  </si>
  <si>
    <t>-1816293139</t>
  </si>
  <si>
    <t>(17,04)/2</t>
  </si>
  <si>
    <t>-973846881</t>
  </si>
  <si>
    <t>Vodorovné přemístění do 10000 m výkopku/sypaniny z horniny třídy těžitelnosti I, skupiny 1 až 3</t>
  </si>
  <si>
    <t>-340529908</t>
  </si>
  <si>
    <t>(178,63)/2</t>
  </si>
  <si>
    <t>Vodorovné přemístění do 10000 m výkopku/sypaniny z horniny třídy těžitelnosti II, skupiny 4 a 5</t>
  </si>
  <si>
    <t>-252377439</t>
  </si>
  <si>
    <t>-463237660</t>
  </si>
  <si>
    <t>178,63/2</t>
  </si>
  <si>
    <t>893547181</t>
  </si>
  <si>
    <t>1402205097</t>
  </si>
  <si>
    <t>"uložení zeminy" 178,63</t>
  </si>
  <si>
    <t>-791928706</t>
  </si>
  <si>
    <t>"násobeno váhovým koeficientem 2" 178,63*2</t>
  </si>
  <si>
    <t>-1418438170</t>
  </si>
  <si>
    <t>"zásyp" 82,80</t>
  </si>
  <si>
    <t>1920761310</t>
  </si>
  <si>
    <t>"násobeno váhovým koeficientem 1,9" (82,80)*1,90</t>
  </si>
  <si>
    <t>-1021012938</t>
  </si>
  <si>
    <t>obsyp potrubí kanalizace DN400</t>
  </si>
  <si>
    <t>92*1,50*0,35</t>
  </si>
  <si>
    <t>-1149377732</t>
  </si>
  <si>
    <t>(48,30)*2,00</t>
  </si>
  <si>
    <t>-1413474187</t>
  </si>
  <si>
    <t>15*1,50*0,24</t>
  </si>
  <si>
    <t>77*1,50*0,38</t>
  </si>
  <si>
    <t>-168821851</t>
  </si>
  <si>
    <t>7*1,50</t>
  </si>
  <si>
    <t>347170485</t>
  </si>
  <si>
    <t>1403651477</t>
  </si>
  <si>
    <t>481618429</t>
  </si>
  <si>
    <t>596212220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</si>
  <si>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do 50 m2</t>
  </si>
  <si>
    <t>-628052722</t>
  </si>
  <si>
    <t xml:space="preserve"> Trubní vedení</t>
  </si>
  <si>
    <t>28612018R</t>
  </si>
  <si>
    <t xml:space="preserve"> DN400 CV 360 stupňů, železobetonová trouba s čedíčovou výstelkou</t>
  </si>
  <si>
    <t>-1506084962</t>
  </si>
  <si>
    <t>821391111</t>
  </si>
  <si>
    <t>Montáž potrubí z trub železobetonových (přímých) s polodrážkou v otevřeném výkopu ve sklonu do 20 % s integrovaným pryžovým těsněním DN 400</t>
  </si>
  <si>
    <t>1570432893</t>
  </si>
  <si>
    <t>11280011001R</t>
  </si>
  <si>
    <t>mazadlo pro hrdlové spoje 250 g</t>
  </si>
  <si>
    <t>1298574676</t>
  </si>
  <si>
    <t>1135101</t>
  </si>
  <si>
    <t>Dno 100/800 KOM tl. 15c nástupnice + kyneta čediče</t>
  </si>
  <si>
    <t>242379345</t>
  </si>
  <si>
    <t>894414111</t>
  </si>
  <si>
    <t>Osazení železobetonových dílců pro šachty skruží základových (dno)</t>
  </si>
  <si>
    <t>-2127714151</t>
  </si>
  <si>
    <t>1120104OZ</t>
  </si>
  <si>
    <t>Prstenec šachtový vyrovnávací 63/12</t>
  </si>
  <si>
    <t>-1737316413</t>
  </si>
  <si>
    <t>452112112</t>
  </si>
  <si>
    <t>Osazení betonových dílců prstenců nebo rámů pod poklopy a mříže, výšky do 100 mm</t>
  </si>
  <si>
    <t>-1338401005</t>
  </si>
  <si>
    <t>0000160R</t>
  </si>
  <si>
    <t xml:space="preserve">Poklop D 400  bez odvětrání</t>
  </si>
  <si>
    <t>-2126424293</t>
  </si>
  <si>
    <t>Osazení poklopů litinových a ocelových včetně rámů pro třídu zatížení D400, E600</t>
  </si>
  <si>
    <t>913160939</t>
  </si>
  <si>
    <t>72682826</t>
  </si>
  <si>
    <t>1122173AR</t>
  </si>
  <si>
    <t xml:space="preserve">Skruž  100/25</t>
  </si>
  <si>
    <t>-1694813384</t>
  </si>
  <si>
    <t>894411311</t>
  </si>
  <si>
    <t>Osazení železobetonových dílců pro šachty skruží rovných</t>
  </si>
  <si>
    <t>-1779449575</t>
  </si>
  <si>
    <t>1121601</t>
  </si>
  <si>
    <t>Deska zákrytová 100-63/17</t>
  </si>
  <si>
    <t>-171581589</t>
  </si>
  <si>
    <t>1121605OZR</t>
  </si>
  <si>
    <t>Deska zákrytová 230/120 - 800 L SP</t>
  </si>
  <si>
    <t>-1463057270</t>
  </si>
  <si>
    <t>894414211</t>
  </si>
  <si>
    <t>Osazení betonových nebo železobetonových dílců pro šachty desek zákrytových</t>
  </si>
  <si>
    <t>-1595930185</t>
  </si>
  <si>
    <t>949097132</t>
  </si>
  <si>
    <t>789546R</t>
  </si>
  <si>
    <t>Napojení do stávající šachty + úprava kynety (obložení čedičem)</t>
  </si>
  <si>
    <t>-638707544</t>
  </si>
  <si>
    <t>6597328R</t>
  </si>
  <si>
    <t>Seříznutí truby DN 400</t>
  </si>
  <si>
    <t>1787428526</t>
  </si>
  <si>
    <t>892392121</t>
  </si>
  <si>
    <t>Tlakové zkoušky vzduchem těsnícími vaky ucpávkovými DN 400</t>
  </si>
  <si>
    <t>-1818227189</t>
  </si>
  <si>
    <t>899722111</t>
  </si>
  <si>
    <t>Krytí potrubí z plastů výstražnou fólií z PVC 20 cm</t>
  </si>
  <si>
    <t>-1826388462</t>
  </si>
  <si>
    <t>Monitoring stoky jakékoli výšky na nové kanalizaci</t>
  </si>
  <si>
    <t>469277521</t>
  </si>
  <si>
    <t>Vyčištění stok</t>
  </si>
  <si>
    <t>1371796558</t>
  </si>
  <si>
    <t>-194852802</t>
  </si>
  <si>
    <t>2077997155</t>
  </si>
  <si>
    <t>12,263*9</t>
  </si>
  <si>
    <t>1082876886</t>
  </si>
  <si>
    <t>118463346</t>
  </si>
  <si>
    <t>12,263</t>
  </si>
  <si>
    <t>998274101</t>
  </si>
  <si>
    <t>Přesun hmot pro trubní vedení hloubené z trub betonových nebo železobetonových pro vodovody nebo kanalizace v otevřeném výkopu dopravní vzdálenost do 15 m</t>
  </si>
  <si>
    <t>-2053940680</t>
  </si>
  <si>
    <t>10,435</t>
  </si>
  <si>
    <t>53640668</t>
  </si>
  <si>
    <t>IO 11 - Veřejné osvětlení</t>
  </si>
  <si>
    <t>357637082</t>
  </si>
  <si>
    <t>390249749</t>
  </si>
  <si>
    <t>74121000R</t>
  </si>
  <si>
    <t>Připojení ke stávajícímu rozváděči VO</t>
  </si>
  <si>
    <t>-2020529253</t>
  </si>
  <si>
    <t>-109082645</t>
  </si>
  <si>
    <t>-1915400440</t>
  </si>
  <si>
    <t>-572020773</t>
  </si>
  <si>
    <t>291635075</t>
  </si>
  <si>
    <t>370668142</t>
  </si>
  <si>
    <t>738483823</t>
  </si>
  <si>
    <t>830102126</t>
  </si>
  <si>
    <t>-1203204650</t>
  </si>
  <si>
    <t>svítidlo veřejného osvětlení na výložník zdroj LED 19W 2287lm 4000K</t>
  </si>
  <si>
    <t>-110992030</t>
  </si>
  <si>
    <t>1722881660</t>
  </si>
  <si>
    <t>31674067</t>
  </si>
  <si>
    <t>stožár osvětlovací sadový Pz 133/89/60 v 6,0m</t>
  </si>
  <si>
    <t>-1936840103</t>
  </si>
  <si>
    <t>-240718599</t>
  </si>
  <si>
    <t>59262001</t>
  </si>
  <si>
    <t>patka železobetonová pro stožáry do výšky 6m</t>
  </si>
  <si>
    <t>-990576300</t>
  </si>
  <si>
    <t>Trubka základová pro sloupy Furowell 250 mm 800 mm</t>
  </si>
  <si>
    <t>511739495</t>
  </si>
  <si>
    <t>427895351</t>
  </si>
  <si>
    <t>1985805873</t>
  </si>
  <si>
    <t>výložník rovný jednoduchý k osvětlovacím stožárům uličním vyložení 1500mm</t>
  </si>
  <si>
    <t>342541118</t>
  </si>
  <si>
    <t>1066602723</t>
  </si>
  <si>
    <t>-1802104650</t>
  </si>
  <si>
    <t>-451357201</t>
  </si>
  <si>
    <t>1936119950</t>
  </si>
  <si>
    <t>-347915312</t>
  </si>
  <si>
    <t>1385297850</t>
  </si>
  <si>
    <t>-4376260</t>
  </si>
  <si>
    <t>666141798</t>
  </si>
  <si>
    <t>-247537388</t>
  </si>
  <si>
    <t>248108122</t>
  </si>
  <si>
    <t>1471291823</t>
  </si>
  <si>
    <t>-751957541</t>
  </si>
  <si>
    <t>VRN - VRN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</si>
  <si>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</si>
  <si>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</si>
  <si>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</si>
  <si>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</si>
  <si>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</si>
  <si>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</si>
  <si>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</si>
  <si>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</si>
  <si>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</si>
  <si>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010001000</t>
  </si>
  <si>
    <t>1024</t>
  </si>
  <si>
    <t>-1468468643</t>
  </si>
  <si>
    <t>https://podminky.urs.cz/item/CS_URS_2023_01/010001000</t>
  </si>
  <si>
    <t>013254000</t>
  </si>
  <si>
    <t>Dokumentace skutečného provedení stavby</t>
  </si>
  <si>
    <t>-188928388</t>
  </si>
  <si>
    <t>https://podminky.urs.cz/item/CS_URS_2023_01/013254000</t>
  </si>
  <si>
    <t>VRN2</t>
  </si>
  <si>
    <t>Příprava staveniště</t>
  </si>
  <si>
    <t>020001000</t>
  </si>
  <si>
    <t>289419248</t>
  </si>
  <si>
    <t>https://podminky.urs.cz/item/CS_URS_2023_01/020001000</t>
  </si>
  <si>
    <t>VRN3</t>
  </si>
  <si>
    <t>030001000</t>
  </si>
  <si>
    <t>-540476789</t>
  </si>
  <si>
    <t>https://podminky.urs.cz/item/CS_URS_2023_01/030001000</t>
  </si>
  <si>
    <t>032002000</t>
  </si>
  <si>
    <t>Vybavení staveniště</t>
  </si>
  <si>
    <t>1343941458</t>
  </si>
  <si>
    <t>https://podminky.urs.cz/item/CS_URS_2023_01/032002000</t>
  </si>
  <si>
    <t>033002000</t>
  </si>
  <si>
    <t>Připojení staveniště na inženýrské sítě</t>
  </si>
  <si>
    <t>1614811293</t>
  </si>
  <si>
    <t>https://podminky.urs.cz/item/CS_URS_2023_01/033002000</t>
  </si>
  <si>
    <t>033002000R</t>
  </si>
  <si>
    <t>Kolaudační rozhodnutí + první paraelní připojení FVE</t>
  </si>
  <si>
    <t>-1181814479</t>
  </si>
  <si>
    <t>034103000</t>
  </si>
  <si>
    <t>Oplocení staveniště</t>
  </si>
  <si>
    <t>394038031</t>
  </si>
  <si>
    <t>https://podminky.urs.cz/item/CS_URS_2023_01/034103000</t>
  </si>
  <si>
    <t>VRN4</t>
  </si>
  <si>
    <t>Inženýrská činnost</t>
  </si>
  <si>
    <t>040001000</t>
  </si>
  <si>
    <t>1679459669</t>
  </si>
  <si>
    <t>https://podminky.urs.cz/item/CS_URS_2023_01/040001000</t>
  </si>
  <si>
    <t>VRN9</t>
  </si>
  <si>
    <t>Ostatní náklady</t>
  </si>
  <si>
    <t>0001R</t>
  </si>
  <si>
    <t>Publicitní pamětní deska</t>
  </si>
  <si>
    <t>1378350690</t>
  </si>
  <si>
    <t>0002R</t>
  </si>
  <si>
    <t>Dočasný billboard - doporučení euroformát 5100x2400mm</t>
  </si>
  <si>
    <t>1610405763</t>
  </si>
  <si>
    <t>"od zahájení realizace projektu min. rozměr 2100x2200mm"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</si>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</sst>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pplyProtection="1">
      <alignment vertical="center" wrapText="1"/>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styles" Target="styles.xml" /><Relationship Id="rId35" Type="http://schemas.openxmlformats.org/officeDocument/2006/relationships/theme" Target="theme/theme1.xml" /><Relationship Id="rId36" Type="http://schemas.openxmlformats.org/officeDocument/2006/relationships/calcChain" Target="calcChain.xml" /><Relationship Id="rId3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1151103" TargetMode="External" /><Relationship Id="rId2" Type="http://schemas.openxmlformats.org/officeDocument/2006/relationships/hyperlink" Target="https://podminky.urs.cz/item/CS_URS_2023_01/121151123" TargetMode="External" /><Relationship Id="rId3" Type="http://schemas.openxmlformats.org/officeDocument/2006/relationships/hyperlink" Target="https://podminky.urs.cz/item/CS_URS_2023_01/122151104" TargetMode="External" /><Relationship Id="rId4" Type="http://schemas.openxmlformats.org/officeDocument/2006/relationships/hyperlink" Target="https://podminky.urs.cz/item/CS_URS_2023_01/132151104"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152501" TargetMode="External" /><Relationship Id="rId7" Type="http://schemas.openxmlformats.org/officeDocument/2006/relationships/hyperlink" Target="https://podminky.urs.cz/item/CS_URS_2023_01/271542211" TargetMode="External" /><Relationship Id="rId8" Type="http://schemas.openxmlformats.org/officeDocument/2006/relationships/hyperlink" Target="https://podminky.urs.cz/item/CS_URS_2023_01/273321511" TargetMode="External" /><Relationship Id="rId9" Type="http://schemas.openxmlformats.org/officeDocument/2006/relationships/hyperlink" Target="https://podminky.urs.cz/item/CS_URS_2023_01/273351121" TargetMode="External" /><Relationship Id="rId10" Type="http://schemas.openxmlformats.org/officeDocument/2006/relationships/hyperlink" Target="https://podminky.urs.cz/item/CS_URS_2023_01/273351122" TargetMode="External" /><Relationship Id="rId11" Type="http://schemas.openxmlformats.org/officeDocument/2006/relationships/hyperlink" Target="https://podminky.urs.cz/item/CS_URS_2023_01/273361821" TargetMode="External" /><Relationship Id="rId12" Type="http://schemas.openxmlformats.org/officeDocument/2006/relationships/hyperlink" Target="https://podminky.urs.cz/item/CS_URS_2023_01/274321511" TargetMode="External" /><Relationship Id="rId13" Type="http://schemas.openxmlformats.org/officeDocument/2006/relationships/hyperlink" Target="https://podminky.urs.cz/item/CS_URS_2023_01/274351121" TargetMode="External" /><Relationship Id="rId14" Type="http://schemas.openxmlformats.org/officeDocument/2006/relationships/hyperlink" Target="https://podminky.urs.cz/item/CS_URS_2023_01/274351122" TargetMode="External" /><Relationship Id="rId15" Type="http://schemas.openxmlformats.org/officeDocument/2006/relationships/hyperlink" Target="https://podminky.urs.cz/item/CS_URS_2023_01/274361821" TargetMode="External" /><Relationship Id="rId16" Type="http://schemas.openxmlformats.org/officeDocument/2006/relationships/hyperlink" Target="https://podminky.urs.cz/item/CS_URS_2023_01/317168011" TargetMode="External" /><Relationship Id="rId17" Type="http://schemas.openxmlformats.org/officeDocument/2006/relationships/hyperlink" Target="https://podminky.urs.cz/item/CS_URS_2023_01/317168012" TargetMode="External" /><Relationship Id="rId18" Type="http://schemas.openxmlformats.org/officeDocument/2006/relationships/hyperlink" Target="https://podminky.urs.cz/item/CS_URS_2023_01/317168015" TargetMode="External" /><Relationship Id="rId19" Type="http://schemas.openxmlformats.org/officeDocument/2006/relationships/hyperlink" Target="https://podminky.urs.cz/item/CS_URS_2023_01/317168017" TargetMode="External" /><Relationship Id="rId20" Type="http://schemas.openxmlformats.org/officeDocument/2006/relationships/hyperlink" Target="https://podminky.urs.cz/item/CS_URS_2023_01/317168022" TargetMode="External" /><Relationship Id="rId21" Type="http://schemas.openxmlformats.org/officeDocument/2006/relationships/hyperlink" Target="https://podminky.urs.cz/item/CS_URS_2023_01/317168025" TargetMode="External" /><Relationship Id="rId22" Type="http://schemas.openxmlformats.org/officeDocument/2006/relationships/hyperlink" Target="https://podminky.urs.cz/item/CS_URS_2023_01/317168026" TargetMode="External" /><Relationship Id="rId23" Type="http://schemas.openxmlformats.org/officeDocument/2006/relationships/hyperlink" Target="https://podminky.urs.cz/item/CS_URS_2023_01/317168051" TargetMode="External" /><Relationship Id="rId24" Type="http://schemas.openxmlformats.org/officeDocument/2006/relationships/hyperlink" Target="https://podminky.urs.cz/item/CS_URS_2023_01/317168052" TargetMode="External" /><Relationship Id="rId25" Type="http://schemas.openxmlformats.org/officeDocument/2006/relationships/hyperlink" Target="https://podminky.urs.cz/item/CS_URS_2023_01/317168054" TargetMode="External" /><Relationship Id="rId26" Type="http://schemas.openxmlformats.org/officeDocument/2006/relationships/hyperlink" Target="https://podminky.urs.cz/item/CS_URS_2023_01/317168055" TargetMode="External" /><Relationship Id="rId27" Type="http://schemas.openxmlformats.org/officeDocument/2006/relationships/hyperlink" Target="https://podminky.urs.cz/item/CS_URS_2023_01/317168056" TargetMode="External" /><Relationship Id="rId28" Type="http://schemas.openxmlformats.org/officeDocument/2006/relationships/hyperlink" Target="https://podminky.urs.cz/item/CS_URS_2023_01/317168057" TargetMode="External" /><Relationship Id="rId29" Type="http://schemas.openxmlformats.org/officeDocument/2006/relationships/hyperlink" Target="https://podminky.urs.cz/item/CS_URS_2023_01/317168057" TargetMode="External" /><Relationship Id="rId30" Type="http://schemas.openxmlformats.org/officeDocument/2006/relationships/hyperlink" Target="https://podminky.urs.cz/item/CS_URS_2023_01/317168059" TargetMode="External" /><Relationship Id="rId31" Type="http://schemas.openxmlformats.org/officeDocument/2006/relationships/hyperlink" Target="https://podminky.urs.cz/item/CS_URS_2023_01/317168060" TargetMode="External" /><Relationship Id="rId32" Type="http://schemas.openxmlformats.org/officeDocument/2006/relationships/hyperlink" Target="https://podminky.urs.cz/item/CS_URS_2023_01/317168061" TargetMode="External" /><Relationship Id="rId33" Type="http://schemas.openxmlformats.org/officeDocument/2006/relationships/hyperlink" Target="https://podminky.urs.cz/item/CS_URS_2023_01/317168443" TargetMode="External" /><Relationship Id="rId34" Type="http://schemas.openxmlformats.org/officeDocument/2006/relationships/hyperlink" Target="https://podminky.urs.cz/item/CS_URS_2023_01/330321410" TargetMode="External" /><Relationship Id="rId35" Type="http://schemas.openxmlformats.org/officeDocument/2006/relationships/hyperlink" Target="https://podminky.urs.cz/item/CS_URS_2023_01/331351115" TargetMode="External" /><Relationship Id="rId36" Type="http://schemas.openxmlformats.org/officeDocument/2006/relationships/hyperlink" Target="https://podminky.urs.cz/item/CS_URS_2023_01/331351116" TargetMode="External" /><Relationship Id="rId37" Type="http://schemas.openxmlformats.org/officeDocument/2006/relationships/hyperlink" Target="https://podminky.urs.cz/item/CS_URS_2023_01/331351315" TargetMode="External" /><Relationship Id="rId38" Type="http://schemas.openxmlformats.org/officeDocument/2006/relationships/hyperlink" Target="https://podminky.urs.cz/item/CS_URS_2023_01/331351316" TargetMode="External" /><Relationship Id="rId39" Type="http://schemas.openxmlformats.org/officeDocument/2006/relationships/hyperlink" Target="https://podminky.urs.cz/item/CS_URS_2023_01/331361821" TargetMode="External" /><Relationship Id="rId40" Type="http://schemas.openxmlformats.org/officeDocument/2006/relationships/hyperlink" Target="https://podminky.urs.cz/item/CS_URS_2023_01/311234241" TargetMode="External" /><Relationship Id="rId41" Type="http://schemas.openxmlformats.org/officeDocument/2006/relationships/hyperlink" Target="https://podminky.urs.cz/item/CS_URS_2023_01/311234281" TargetMode="External" /><Relationship Id="rId42" Type="http://schemas.openxmlformats.org/officeDocument/2006/relationships/hyperlink" Target="https://podminky.urs.cz/item/CS_URS_2023_01/342244201" TargetMode="External" /><Relationship Id="rId43" Type="http://schemas.openxmlformats.org/officeDocument/2006/relationships/hyperlink" Target="https://podminky.urs.cz/item/CS_URS_2023_01/342244211" TargetMode="External" /><Relationship Id="rId44" Type="http://schemas.openxmlformats.org/officeDocument/2006/relationships/hyperlink" Target="https://podminky.urs.cz/item/CS_URS_2023_01/342244221" TargetMode="External" /><Relationship Id="rId45" Type="http://schemas.openxmlformats.org/officeDocument/2006/relationships/hyperlink" Target="https://podminky.urs.cz/item/CS_URS_2023_01/342244311" TargetMode="External" /><Relationship Id="rId46" Type="http://schemas.openxmlformats.org/officeDocument/2006/relationships/hyperlink" Target="https://podminky.urs.cz/item/CS_URS_2023_01/380356211" TargetMode="External" /><Relationship Id="rId47" Type="http://schemas.openxmlformats.org/officeDocument/2006/relationships/hyperlink" Target="https://podminky.urs.cz/item/CS_URS_2023_01/380356212" TargetMode="External" /><Relationship Id="rId48" Type="http://schemas.openxmlformats.org/officeDocument/2006/relationships/hyperlink" Target="https://podminky.urs.cz/item/CS_URS_2023_01/380361006" TargetMode="External" /><Relationship Id="rId49" Type="http://schemas.openxmlformats.org/officeDocument/2006/relationships/hyperlink" Target="https://podminky.urs.cz/item/CS_URS_2023_01/411121125" TargetMode="External" /><Relationship Id="rId50" Type="http://schemas.openxmlformats.org/officeDocument/2006/relationships/hyperlink" Target="https://podminky.urs.cz/item/CS_URS_2023_01/411121127" TargetMode="External" /><Relationship Id="rId51" Type="http://schemas.openxmlformats.org/officeDocument/2006/relationships/hyperlink" Target="https://podminky.urs.cz/item/CS_URS_2023_01/413321414" TargetMode="External" /><Relationship Id="rId52" Type="http://schemas.openxmlformats.org/officeDocument/2006/relationships/hyperlink" Target="https://podminky.urs.cz/item/CS_URS_2023_01/413351121" TargetMode="External" /><Relationship Id="rId53" Type="http://schemas.openxmlformats.org/officeDocument/2006/relationships/hyperlink" Target="https://podminky.urs.cz/item/CS_URS_2023_01/413351122" TargetMode="External" /><Relationship Id="rId54" Type="http://schemas.openxmlformats.org/officeDocument/2006/relationships/hyperlink" Target="https://podminky.urs.cz/item/CS_URS_2023_01/413352115" TargetMode="External" /><Relationship Id="rId55" Type="http://schemas.openxmlformats.org/officeDocument/2006/relationships/hyperlink" Target="https://podminky.urs.cz/item/CS_URS_2023_01/413352116" TargetMode="External" /><Relationship Id="rId56" Type="http://schemas.openxmlformats.org/officeDocument/2006/relationships/hyperlink" Target="https://podminky.urs.cz/item/CS_URS_2023_01/413361821" TargetMode="External" /><Relationship Id="rId57" Type="http://schemas.openxmlformats.org/officeDocument/2006/relationships/hyperlink" Target="https://podminky.urs.cz/item/CS_URS_2023_01/417321515" TargetMode="External" /><Relationship Id="rId58" Type="http://schemas.openxmlformats.org/officeDocument/2006/relationships/hyperlink" Target="https://podminky.urs.cz/item/CS_URS_2023_01/417351115" TargetMode="External" /><Relationship Id="rId59" Type="http://schemas.openxmlformats.org/officeDocument/2006/relationships/hyperlink" Target="https://podminky.urs.cz/item/CS_URS_2023_01/417351116" TargetMode="External" /><Relationship Id="rId60" Type="http://schemas.openxmlformats.org/officeDocument/2006/relationships/hyperlink" Target="https://podminky.urs.cz/item/CS_URS_2023_01/417361821" TargetMode="External" /><Relationship Id="rId61" Type="http://schemas.openxmlformats.org/officeDocument/2006/relationships/hyperlink" Target="https://podminky.urs.cz/item/CS_URS_2023_01/430321001" TargetMode="External" /><Relationship Id="rId62" Type="http://schemas.openxmlformats.org/officeDocument/2006/relationships/hyperlink" Target="https://podminky.urs.cz/item/CS_URS_2023_01/611131300" TargetMode="External" /><Relationship Id="rId63" Type="http://schemas.openxmlformats.org/officeDocument/2006/relationships/hyperlink" Target="https://podminky.urs.cz/item/CS_URS_2023_01/611341321" TargetMode="External" /><Relationship Id="rId64" Type="http://schemas.openxmlformats.org/officeDocument/2006/relationships/hyperlink" Target="https://podminky.urs.cz/item/CS_URS_2023_01/612131300" TargetMode="External" /><Relationship Id="rId65" Type="http://schemas.openxmlformats.org/officeDocument/2006/relationships/hyperlink" Target="https://podminky.urs.cz/item/CS_URS_2023_01/612142001" TargetMode="External" /><Relationship Id="rId66" Type="http://schemas.openxmlformats.org/officeDocument/2006/relationships/hyperlink" Target="https://podminky.urs.cz/item/CS_URS_2023_01/612323311" TargetMode="External" /><Relationship Id="rId67" Type="http://schemas.openxmlformats.org/officeDocument/2006/relationships/hyperlink" Target="https://podminky.urs.cz/item/CS_URS_2023_01/612341321" TargetMode="External" /><Relationship Id="rId68" Type="http://schemas.openxmlformats.org/officeDocument/2006/relationships/hyperlink" Target="https://podminky.urs.cz/item/CS_URS_2023_01/621221041" TargetMode="External" /><Relationship Id="rId69" Type="http://schemas.openxmlformats.org/officeDocument/2006/relationships/hyperlink" Target="https://podminky.urs.cz/item/CS_URS_2023_01/621521012" TargetMode="External" /><Relationship Id="rId70" Type="http://schemas.openxmlformats.org/officeDocument/2006/relationships/hyperlink" Target="https://podminky.urs.cz/item/CS_URS_2023_01/622131121" TargetMode="External" /><Relationship Id="rId71" Type="http://schemas.openxmlformats.org/officeDocument/2006/relationships/hyperlink" Target="https://podminky.urs.cz/item/CS_URS_2023_01/622211041" TargetMode="External" /><Relationship Id="rId72" Type="http://schemas.openxmlformats.org/officeDocument/2006/relationships/hyperlink" Target="https://podminky.urs.cz/item/CS_URS_2023_01/622521012" TargetMode="External" /><Relationship Id="rId73" Type="http://schemas.openxmlformats.org/officeDocument/2006/relationships/hyperlink" Target="https://podminky.urs.cz/item/CS_URS_2023_01/622273001" TargetMode="External" /><Relationship Id="rId74" Type="http://schemas.openxmlformats.org/officeDocument/2006/relationships/hyperlink" Target="https://podminky.urs.cz/item/CS_URS_2023_01/632441114" TargetMode="External" /><Relationship Id="rId75" Type="http://schemas.openxmlformats.org/officeDocument/2006/relationships/hyperlink" Target="https://podminky.urs.cz/item/CS_URS_2023_01/632441119" TargetMode="External" /><Relationship Id="rId76" Type="http://schemas.openxmlformats.org/officeDocument/2006/relationships/hyperlink" Target="https://podminky.urs.cz/item/CS_URS_2023_01/631311126" TargetMode="External" /><Relationship Id="rId77" Type="http://schemas.openxmlformats.org/officeDocument/2006/relationships/hyperlink" Target="https://podminky.urs.cz/item/CS_URS_2023_01/631311136" TargetMode="External" /><Relationship Id="rId78" Type="http://schemas.openxmlformats.org/officeDocument/2006/relationships/hyperlink" Target="https://podminky.urs.cz/item/CS_URS_2023_01/631319203" TargetMode="External" /><Relationship Id="rId79" Type="http://schemas.openxmlformats.org/officeDocument/2006/relationships/hyperlink" Target="https://podminky.urs.cz/item/CS_URS_2023_01/633121112" TargetMode="External" /><Relationship Id="rId80" Type="http://schemas.openxmlformats.org/officeDocument/2006/relationships/hyperlink" Target="https://podminky.urs.cz/item/CS_URS_2023_01/633991111" TargetMode="External" /><Relationship Id="rId81" Type="http://schemas.openxmlformats.org/officeDocument/2006/relationships/hyperlink" Target="https://podminky.urs.cz/item/CS_URS_2023_01/634111113" TargetMode="External" /><Relationship Id="rId82" Type="http://schemas.openxmlformats.org/officeDocument/2006/relationships/hyperlink" Target="https://podminky.urs.cz/item/CS_URS_2023_01/632481213" TargetMode="External" /><Relationship Id="rId83" Type="http://schemas.openxmlformats.org/officeDocument/2006/relationships/hyperlink" Target="https://podminky.urs.cz/item/CS_URS_2023_01/634911114" TargetMode="External" /><Relationship Id="rId84" Type="http://schemas.openxmlformats.org/officeDocument/2006/relationships/hyperlink" Target="https://podminky.urs.cz/item/CS_URS_2023_01/634113113" TargetMode="External" /><Relationship Id="rId85" Type="http://schemas.openxmlformats.org/officeDocument/2006/relationships/hyperlink" Target="https://podminky.urs.cz/item/CS_URS_2023_01/631311113" TargetMode="External" /><Relationship Id="rId86" Type="http://schemas.openxmlformats.org/officeDocument/2006/relationships/hyperlink" Target="https://podminky.urs.cz/item/CS_URS_2023_01/636311111" TargetMode="External" /><Relationship Id="rId87" Type="http://schemas.openxmlformats.org/officeDocument/2006/relationships/hyperlink" Target="https://podminky.urs.cz/item/CS_URS_2023_01/642942111" TargetMode="External" /><Relationship Id="rId88" Type="http://schemas.openxmlformats.org/officeDocument/2006/relationships/hyperlink" Target="https://podminky.urs.cz/item/CS_URS_2023_01/642942221" TargetMode="External" /><Relationship Id="rId89" Type="http://schemas.openxmlformats.org/officeDocument/2006/relationships/hyperlink" Target="https://podminky.urs.cz/item/CS_URS_2023_01/642945111" TargetMode="External" /><Relationship Id="rId90" Type="http://schemas.openxmlformats.org/officeDocument/2006/relationships/hyperlink" Target="https://podminky.urs.cz/item/CS_URS_2023_01/642946111" TargetMode="External" /><Relationship Id="rId91" Type="http://schemas.openxmlformats.org/officeDocument/2006/relationships/hyperlink" Target="https://podminky.urs.cz/item/CS_URS_2023_01/919726122" TargetMode="External" /><Relationship Id="rId92" Type="http://schemas.openxmlformats.org/officeDocument/2006/relationships/hyperlink" Target="https://podminky.urs.cz/item/CS_URS_2023_01/935932116" TargetMode="External" /><Relationship Id="rId93" Type="http://schemas.openxmlformats.org/officeDocument/2006/relationships/hyperlink" Target="https://podminky.urs.cz/item/CS_URS_2023_01/935933112" TargetMode="External" /><Relationship Id="rId94" Type="http://schemas.openxmlformats.org/officeDocument/2006/relationships/hyperlink" Target="https://podminky.urs.cz/item/CS_URS_2023_01/998011002" TargetMode="External" /><Relationship Id="rId95" Type="http://schemas.openxmlformats.org/officeDocument/2006/relationships/hyperlink" Target="https://podminky.urs.cz/item/CS_URS_2023_01/711111001" TargetMode="External" /><Relationship Id="rId96" Type="http://schemas.openxmlformats.org/officeDocument/2006/relationships/hyperlink" Target="https://podminky.urs.cz/item/CS_URS_2023_01/711112001" TargetMode="External" /><Relationship Id="rId97" Type="http://schemas.openxmlformats.org/officeDocument/2006/relationships/hyperlink" Target="https://podminky.urs.cz/item/CS_URS_2023_01/711142559" TargetMode="External" /><Relationship Id="rId98" Type="http://schemas.openxmlformats.org/officeDocument/2006/relationships/hyperlink" Target="https://podminky.urs.cz/item/CS_URS_2023_01/711141559" TargetMode="External" /><Relationship Id="rId99" Type="http://schemas.openxmlformats.org/officeDocument/2006/relationships/hyperlink" Target="https://podminky.urs.cz/item/CS_URS_2023_01/998711202" TargetMode="External" /><Relationship Id="rId100" Type="http://schemas.openxmlformats.org/officeDocument/2006/relationships/hyperlink" Target="https://podminky.urs.cz/item/CS_URS_2023_01/712363115" TargetMode="External" /><Relationship Id="rId101" Type="http://schemas.openxmlformats.org/officeDocument/2006/relationships/hyperlink" Target="https://podminky.urs.cz/item/CS_URS_2023_01/712363607" TargetMode="External" /><Relationship Id="rId102" Type="http://schemas.openxmlformats.org/officeDocument/2006/relationships/hyperlink" Target="https://podminky.urs.cz/item/CS_URS_2023_01/712363608" TargetMode="External" /><Relationship Id="rId103" Type="http://schemas.openxmlformats.org/officeDocument/2006/relationships/hyperlink" Target="https://podminky.urs.cz/item/CS_URS_2023_01/712363609" TargetMode="External" /><Relationship Id="rId104" Type="http://schemas.openxmlformats.org/officeDocument/2006/relationships/hyperlink" Target="https://podminky.urs.cz/item/CS_URS_2023_01/712771401" TargetMode="External" /><Relationship Id="rId105" Type="http://schemas.openxmlformats.org/officeDocument/2006/relationships/hyperlink" Target="https://podminky.urs.cz/item/CS_URS_2023_01/712771521" TargetMode="External" /><Relationship Id="rId106" Type="http://schemas.openxmlformats.org/officeDocument/2006/relationships/hyperlink" Target="https://podminky.urs.cz/item/CS_URS_2023_01/712771611" TargetMode="External" /><Relationship Id="rId107" Type="http://schemas.openxmlformats.org/officeDocument/2006/relationships/hyperlink" Target="https://podminky.urs.cz/item/CS_URS_2023_01/998712202" TargetMode="External" /><Relationship Id="rId108" Type="http://schemas.openxmlformats.org/officeDocument/2006/relationships/hyperlink" Target="https://podminky.urs.cz/item/CS_URS_2023_01/713121111" TargetMode="External" /><Relationship Id="rId109" Type="http://schemas.openxmlformats.org/officeDocument/2006/relationships/hyperlink" Target="https://podminky.urs.cz/item/CS_URS_2023_01/713121121" TargetMode="External" /><Relationship Id="rId110" Type="http://schemas.openxmlformats.org/officeDocument/2006/relationships/hyperlink" Target="https://podminky.urs.cz/item/CS_URS_2023_01/622221051" TargetMode="External" /><Relationship Id="rId111" Type="http://schemas.openxmlformats.org/officeDocument/2006/relationships/hyperlink" Target="https://podminky.urs.cz/item/CS_URS_2023_01/713141152" TargetMode="External" /><Relationship Id="rId112" Type="http://schemas.openxmlformats.org/officeDocument/2006/relationships/hyperlink" Target="https://podminky.urs.cz/item/CS_URS_2023_01/713141311" TargetMode="External" /><Relationship Id="rId113" Type="http://schemas.openxmlformats.org/officeDocument/2006/relationships/hyperlink" Target="https://podminky.urs.cz/item/CS_URS_2023_01/998713202" TargetMode="External" /><Relationship Id="rId114" Type="http://schemas.openxmlformats.org/officeDocument/2006/relationships/hyperlink" Target="https://podminky.urs.cz/item/CS_URS_2023_01/762332131" TargetMode="External" /><Relationship Id="rId115" Type="http://schemas.openxmlformats.org/officeDocument/2006/relationships/hyperlink" Target="https://podminky.urs.cz/item/CS_URS_2023_01/762342316" TargetMode="External" /><Relationship Id="rId116" Type="http://schemas.openxmlformats.org/officeDocument/2006/relationships/hyperlink" Target="https://podminky.urs.cz/item/CS_URS_2023_01/762421014" TargetMode="External" /><Relationship Id="rId117" Type="http://schemas.openxmlformats.org/officeDocument/2006/relationships/hyperlink" Target="https://podminky.urs.cz/item/CS_URS_2023_01/763131411" TargetMode="External" /><Relationship Id="rId118" Type="http://schemas.openxmlformats.org/officeDocument/2006/relationships/hyperlink" Target="https://podminky.urs.cz/item/CS_URS_2023_01/763131451" TargetMode="External" /><Relationship Id="rId119" Type="http://schemas.openxmlformats.org/officeDocument/2006/relationships/hyperlink" Target="https://podminky.urs.cz/item/CS_URS_2023_01/763131766" TargetMode="External" /><Relationship Id="rId120" Type="http://schemas.openxmlformats.org/officeDocument/2006/relationships/hyperlink" Target="https://podminky.urs.cz/item/CS_URS_2023_01/763431002" TargetMode="External" /><Relationship Id="rId121" Type="http://schemas.openxmlformats.org/officeDocument/2006/relationships/hyperlink" Target="https://podminky.urs.cz/item/CS_URS_2023_01/763431041" TargetMode="External" /><Relationship Id="rId122" Type="http://schemas.openxmlformats.org/officeDocument/2006/relationships/hyperlink" Target="https://podminky.urs.cz/item/CS_URS_2023_01/763431201" TargetMode="External" /><Relationship Id="rId123" Type="http://schemas.openxmlformats.org/officeDocument/2006/relationships/hyperlink" Target="https://podminky.urs.cz/item/CS_URS_2023_01/998763402" TargetMode="External" /><Relationship Id="rId124" Type="http://schemas.openxmlformats.org/officeDocument/2006/relationships/hyperlink" Target="https://podminky.urs.cz/item/CS_URS_2023_01/764011401" TargetMode="External" /><Relationship Id="rId125" Type="http://schemas.openxmlformats.org/officeDocument/2006/relationships/hyperlink" Target="https://podminky.urs.cz/item/CS_URS_2023_01/764214609" TargetMode="External" /><Relationship Id="rId126" Type="http://schemas.openxmlformats.org/officeDocument/2006/relationships/hyperlink" Target="https://podminky.urs.cz/item/CS_URS_2023_01/764214611" TargetMode="External" /><Relationship Id="rId127" Type="http://schemas.openxmlformats.org/officeDocument/2006/relationships/hyperlink" Target="https://podminky.urs.cz/item/CS_URS_2023_01/764215646" TargetMode="External" /><Relationship Id="rId128" Type="http://schemas.openxmlformats.org/officeDocument/2006/relationships/hyperlink" Target="https://podminky.urs.cz/item/CS_URS_2023_01/764216643" TargetMode="External" /><Relationship Id="rId129" Type="http://schemas.openxmlformats.org/officeDocument/2006/relationships/hyperlink" Target="https://podminky.urs.cz/item/CS_URS_2023_01/764216644" TargetMode="External" /><Relationship Id="rId130" Type="http://schemas.openxmlformats.org/officeDocument/2006/relationships/hyperlink" Target="https://podminky.urs.cz/item/CS_URS_2023_01/998764202" TargetMode="External" /><Relationship Id="rId131" Type="http://schemas.openxmlformats.org/officeDocument/2006/relationships/hyperlink" Target="https://podminky.urs.cz/item/CS_URS_2023_01/766622131" TargetMode="External" /><Relationship Id="rId132" Type="http://schemas.openxmlformats.org/officeDocument/2006/relationships/hyperlink" Target="https://podminky.urs.cz/item/CS_URS_2023_01/766622132" TargetMode="External" /><Relationship Id="rId133" Type="http://schemas.openxmlformats.org/officeDocument/2006/relationships/hyperlink" Target="https://podminky.urs.cz/item/CS_URS_2023_01/766622216" TargetMode="External" /><Relationship Id="rId134" Type="http://schemas.openxmlformats.org/officeDocument/2006/relationships/hyperlink" Target="https://podminky.urs.cz/item/CS_URS_2023_01/766660001" TargetMode="External" /><Relationship Id="rId135" Type="http://schemas.openxmlformats.org/officeDocument/2006/relationships/hyperlink" Target="https://podminky.urs.cz/item/CS_URS_2023_01/766660021" TargetMode="External" /><Relationship Id="rId136" Type="http://schemas.openxmlformats.org/officeDocument/2006/relationships/hyperlink" Target="https://podminky.urs.cz/item/CS_URS_2023_01/766660022" TargetMode="External" /><Relationship Id="rId137" Type="http://schemas.openxmlformats.org/officeDocument/2006/relationships/hyperlink" Target="https://podminky.urs.cz/item/CS_URS_2023_01/766660311" TargetMode="External" /><Relationship Id="rId138" Type="http://schemas.openxmlformats.org/officeDocument/2006/relationships/hyperlink" Target="https://podminky.urs.cz/item/CS_URS_2023_01/766660717" TargetMode="External" /><Relationship Id="rId139" Type="http://schemas.openxmlformats.org/officeDocument/2006/relationships/hyperlink" Target="https://podminky.urs.cz/item/CS_URS_2023_01/766694126" TargetMode="External" /><Relationship Id="rId140" Type="http://schemas.openxmlformats.org/officeDocument/2006/relationships/hyperlink" Target="https://podminky.urs.cz/item/CS_URS_2023_01/998766202" TargetMode="External" /><Relationship Id="rId141" Type="http://schemas.openxmlformats.org/officeDocument/2006/relationships/hyperlink" Target="https://podminky.urs.cz/item/CS_URS_2023_01/767640111" TargetMode="External" /><Relationship Id="rId142" Type="http://schemas.openxmlformats.org/officeDocument/2006/relationships/hyperlink" Target="https://podminky.urs.cz/item/CS_URS_2023_01/767640221" TargetMode="External" /><Relationship Id="rId143" Type="http://schemas.openxmlformats.org/officeDocument/2006/relationships/hyperlink" Target="https://podminky.urs.cz/item/CS_URS_2023_01/767640223" TargetMode="External" /><Relationship Id="rId144" Type="http://schemas.openxmlformats.org/officeDocument/2006/relationships/hyperlink" Target="https://podminky.urs.cz/item/CS_URS_2023_01/767163101" TargetMode="External" /><Relationship Id="rId145" Type="http://schemas.openxmlformats.org/officeDocument/2006/relationships/hyperlink" Target="https://podminky.urs.cz/item/CS_URS_2023_01/767163221" TargetMode="External" /><Relationship Id="rId146" Type="http://schemas.openxmlformats.org/officeDocument/2006/relationships/hyperlink" Target="https://podminky.urs.cz/item/CS_URS_2023_01/767531111" TargetMode="External" /><Relationship Id="rId147" Type="http://schemas.openxmlformats.org/officeDocument/2006/relationships/hyperlink" Target="https://podminky.urs.cz/item/CS_URS_2023_01/767651113" TargetMode="External" /><Relationship Id="rId148" Type="http://schemas.openxmlformats.org/officeDocument/2006/relationships/hyperlink" Target="https://podminky.urs.cz/item/CS_URS_2023_01/767995115" TargetMode="External" /><Relationship Id="rId149" Type="http://schemas.openxmlformats.org/officeDocument/2006/relationships/hyperlink" Target="https://podminky.urs.cz/item/CS_URS_2023_01/998767202" TargetMode="External" /><Relationship Id="rId150" Type="http://schemas.openxmlformats.org/officeDocument/2006/relationships/hyperlink" Target="https://podminky.urs.cz/item/CS_URS_2023_01/771111011" TargetMode="External" /><Relationship Id="rId151" Type="http://schemas.openxmlformats.org/officeDocument/2006/relationships/hyperlink" Target="https://podminky.urs.cz/item/CS_URS_2023_01/771121011" TargetMode="External" /><Relationship Id="rId152" Type="http://schemas.openxmlformats.org/officeDocument/2006/relationships/hyperlink" Target="https://podminky.urs.cz/item/CS_URS_2023_01/771274123" TargetMode="External" /><Relationship Id="rId153" Type="http://schemas.openxmlformats.org/officeDocument/2006/relationships/hyperlink" Target="https://podminky.urs.cz/item/CS_URS_2023_01/771274232" TargetMode="External" /><Relationship Id="rId154" Type="http://schemas.openxmlformats.org/officeDocument/2006/relationships/hyperlink" Target="https://podminky.urs.cz/item/CS_URS_2023_01/771474112" TargetMode="External" /><Relationship Id="rId155" Type="http://schemas.openxmlformats.org/officeDocument/2006/relationships/hyperlink" Target="https://podminky.urs.cz/item/CS_URS_2023_01/771474132" TargetMode="External" /><Relationship Id="rId156" Type="http://schemas.openxmlformats.org/officeDocument/2006/relationships/hyperlink" Target="https://podminky.urs.cz/item/CS_URS_2023_01/771591115" TargetMode="External" /><Relationship Id="rId157" Type="http://schemas.openxmlformats.org/officeDocument/2006/relationships/hyperlink" Target="https://podminky.urs.cz/item/CS_URS_2023_01/771591112" TargetMode="External" /><Relationship Id="rId158" Type="http://schemas.openxmlformats.org/officeDocument/2006/relationships/hyperlink" Target="https://podminky.urs.cz/item/CS_URS_2023_01/771574262" TargetMode="External" /><Relationship Id="rId159" Type="http://schemas.openxmlformats.org/officeDocument/2006/relationships/hyperlink" Target="https://podminky.urs.cz/item/CS_URS_2023_01/998771202" TargetMode="External" /><Relationship Id="rId160" Type="http://schemas.openxmlformats.org/officeDocument/2006/relationships/hyperlink" Target="https://podminky.urs.cz/item/CS_URS_2023_01/776111311" TargetMode="External" /><Relationship Id="rId161" Type="http://schemas.openxmlformats.org/officeDocument/2006/relationships/hyperlink" Target="https://podminky.urs.cz/item/CS_URS_2023_01/776121112" TargetMode="External" /><Relationship Id="rId162" Type="http://schemas.openxmlformats.org/officeDocument/2006/relationships/hyperlink" Target="https://podminky.urs.cz/item/CS_URS_2023_01/776141114" TargetMode="External" /><Relationship Id="rId163" Type="http://schemas.openxmlformats.org/officeDocument/2006/relationships/hyperlink" Target="https://podminky.urs.cz/item/CS_URS_2023_01/776231111" TargetMode="External" /><Relationship Id="rId164" Type="http://schemas.openxmlformats.org/officeDocument/2006/relationships/hyperlink" Target="https://podminky.urs.cz/item/CS_URS_2023_01/998776202" TargetMode="External" /><Relationship Id="rId165" Type="http://schemas.openxmlformats.org/officeDocument/2006/relationships/hyperlink" Target="https://podminky.urs.cz/item/CS_URS_2023_01/781111011" TargetMode="External" /><Relationship Id="rId166" Type="http://schemas.openxmlformats.org/officeDocument/2006/relationships/hyperlink" Target="https://podminky.urs.cz/item/CS_URS_2023_01/781121011" TargetMode="External" /><Relationship Id="rId167" Type="http://schemas.openxmlformats.org/officeDocument/2006/relationships/hyperlink" Target="https://podminky.urs.cz/item/CS_URS_2023_01/781131112" TargetMode="External" /><Relationship Id="rId168" Type="http://schemas.openxmlformats.org/officeDocument/2006/relationships/hyperlink" Target="https://podminky.urs.cz/item/CS_URS_2023_01/781131237" TargetMode="External" /><Relationship Id="rId169" Type="http://schemas.openxmlformats.org/officeDocument/2006/relationships/hyperlink" Target="https://podminky.urs.cz/item/CS_URS_2023_01/781131247" TargetMode="External" /><Relationship Id="rId170" Type="http://schemas.openxmlformats.org/officeDocument/2006/relationships/hyperlink" Target="https://podminky.urs.cz/item/CS_URS_2023_01/781474112" TargetMode="External" /><Relationship Id="rId171" Type="http://schemas.openxmlformats.org/officeDocument/2006/relationships/hyperlink" Target="https://podminky.urs.cz/item/CS_URS_2023_01/781495115" TargetMode="External" /><Relationship Id="rId172" Type="http://schemas.openxmlformats.org/officeDocument/2006/relationships/hyperlink" Target="https://podminky.urs.cz/item/CS_URS_2023_01/781495211" TargetMode="External" /><Relationship Id="rId173" Type="http://schemas.openxmlformats.org/officeDocument/2006/relationships/hyperlink" Target="https://podminky.urs.cz/item/CS_URS_2023_01/998781202" TargetMode="External" /><Relationship Id="rId174" Type="http://schemas.openxmlformats.org/officeDocument/2006/relationships/hyperlink" Target="https://podminky.urs.cz/item/CS_URS_2023_01/783000103" TargetMode="External" /><Relationship Id="rId175" Type="http://schemas.openxmlformats.org/officeDocument/2006/relationships/hyperlink" Target="https://podminky.urs.cz/item/CS_URS_2023_01/783301313" TargetMode="External" /><Relationship Id="rId176" Type="http://schemas.openxmlformats.org/officeDocument/2006/relationships/hyperlink" Target="https://podminky.urs.cz/item/CS_URS_2023_01/783301401" TargetMode="External" /><Relationship Id="rId177" Type="http://schemas.openxmlformats.org/officeDocument/2006/relationships/hyperlink" Target="https://podminky.urs.cz/item/CS_URS_2023_01/783324101" TargetMode="External" /><Relationship Id="rId178" Type="http://schemas.openxmlformats.org/officeDocument/2006/relationships/hyperlink" Target="https://podminky.urs.cz/item/CS_URS_2023_01/783325101" TargetMode="External" /><Relationship Id="rId179" Type="http://schemas.openxmlformats.org/officeDocument/2006/relationships/hyperlink" Target="https://podminky.urs.cz/item/CS_URS_2023_01/783327101" TargetMode="External" /><Relationship Id="rId180" Type="http://schemas.openxmlformats.org/officeDocument/2006/relationships/hyperlink" Target="https://podminky.urs.cz/item/CS_URS_2023_01/784111001" TargetMode="External" /><Relationship Id="rId181" Type="http://schemas.openxmlformats.org/officeDocument/2006/relationships/hyperlink" Target="https://podminky.urs.cz/item/CS_URS_2023_01/784111007" TargetMode="External" /><Relationship Id="rId182" Type="http://schemas.openxmlformats.org/officeDocument/2006/relationships/hyperlink" Target="https://podminky.urs.cz/item/CS_URS_2023_01/784171101" TargetMode="External" /><Relationship Id="rId183" Type="http://schemas.openxmlformats.org/officeDocument/2006/relationships/hyperlink" Target="https://podminky.urs.cz/item/CS_URS_2023_01/784181101" TargetMode="External" /><Relationship Id="rId184" Type="http://schemas.openxmlformats.org/officeDocument/2006/relationships/hyperlink" Target="https://podminky.urs.cz/item/CS_URS_2023_01/784211101" TargetMode="External" /><Relationship Id="rId185" Type="http://schemas.openxmlformats.org/officeDocument/2006/relationships/hyperlink" Target="https://podminky.urs.cz/item/CS_URS_2023_01/784191001" TargetMode="External" /><Relationship Id="rId186" Type="http://schemas.openxmlformats.org/officeDocument/2006/relationships/hyperlink" Target="https://podminky.urs.cz/item/CS_URS_2023_01/784191005" TargetMode="External" /><Relationship Id="rId187" Type="http://schemas.openxmlformats.org/officeDocument/2006/relationships/hyperlink" Target="https://podminky.urs.cz/item/CS_URS_2023_01/784191007" TargetMode="External" /><Relationship Id="rId188" Type="http://schemas.openxmlformats.org/officeDocument/2006/relationships/hyperlink" Target="https://podminky.urs.cz/item/CS_URS_2023_01/784191009" TargetMode="External" /><Relationship Id="rId18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21151127" TargetMode="External" /><Relationship Id="rId2" Type="http://schemas.openxmlformats.org/officeDocument/2006/relationships/hyperlink" Target="https://podminky.urs.cz/item/CS_URS_2023_01/122151104" TargetMode="External" /><Relationship Id="rId3" Type="http://schemas.openxmlformats.org/officeDocument/2006/relationships/hyperlink" Target="https://podminky.urs.cz/item/CS_URS_2023_01/162251102"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51201" TargetMode="External" /><Relationship Id="rId7" Type="http://schemas.openxmlformats.org/officeDocument/2006/relationships/hyperlink" Target="https://podminky.urs.cz/item/CS_URS_2023_01/171251101" TargetMode="External" /><Relationship Id="rId8" Type="http://schemas.openxmlformats.org/officeDocument/2006/relationships/hyperlink" Target="https://podminky.urs.cz/item/CS_URS_2023_01/181351113" TargetMode="External" /><Relationship Id="rId9" Type="http://schemas.openxmlformats.org/officeDocument/2006/relationships/hyperlink" Target="https://podminky.urs.cz/item/CS_URS_2023_01/181451131" TargetMode="External" /><Relationship Id="rId10" Type="http://schemas.openxmlformats.org/officeDocument/2006/relationships/hyperlink" Target="https://podminky.urs.cz/item/CS_URS_2023_01/181951112" TargetMode="External" /><Relationship Id="rId11" Type="http://schemas.openxmlformats.org/officeDocument/2006/relationships/hyperlink" Target="https://podminky.urs.cz/item/CS_URS_2023_01/213141111" TargetMode="External" /><Relationship Id="rId12" Type="http://schemas.openxmlformats.org/officeDocument/2006/relationships/hyperlink" Target="https://podminky.urs.cz/item/CS_URS_2023_01/564871116" TargetMode="External" /><Relationship Id="rId13" Type="http://schemas.openxmlformats.org/officeDocument/2006/relationships/hyperlink" Target="https://podminky.urs.cz/item/CS_URS_2023_01/564871111" TargetMode="External" /><Relationship Id="rId14" Type="http://schemas.openxmlformats.org/officeDocument/2006/relationships/hyperlink" Target="https://podminky.urs.cz/item/CS_URS_2023_01/596412213" TargetMode="External" /><Relationship Id="rId15" Type="http://schemas.openxmlformats.org/officeDocument/2006/relationships/hyperlink" Target="https://podminky.urs.cz/item/CS_URS_2023_01/564861111" TargetMode="External" /><Relationship Id="rId16" Type="http://schemas.openxmlformats.org/officeDocument/2006/relationships/hyperlink" Target="https://podminky.urs.cz/item/CS_URS_2023_01/564952111" TargetMode="External" /><Relationship Id="rId17" Type="http://schemas.openxmlformats.org/officeDocument/2006/relationships/hyperlink" Target="https://podminky.urs.cz/item/CS_URS_2023_01/573191111" TargetMode="External" /><Relationship Id="rId18" Type="http://schemas.openxmlformats.org/officeDocument/2006/relationships/hyperlink" Target="https://podminky.urs.cz/item/CS_URS_2023_01/565165111" TargetMode="External" /><Relationship Id="rId19" Type="http://schemas.openxmlformats.org/officeDocument/2006/relationships/hyperlink" Target="https://podminky.urs.cz/item/CS_URS_2023_01/573211108" TargetMode="External" /><Relationship Id="rId20" Type="http://schemas.openxmlformats.org/officeDocument/2006/relationships/hyperlink" Target="https://podminky.urs.cz/item/CS_URS_2023_01/577134111" TargetMode="External" /><Relationship Id="rId21" Type="http://schemas.openxmlformats.org/officeDocument/2006/relationships/hyperlink" Target="https://podminky.urs.cz/item/CS_URS_2023_01/564851011" TargetMode="External" /><Relationship Id="rId22" Type="http://schemas.openxmlformats.org/officeDocument/2006/relationships/hyperlink" Target="https://podminky.urs.cz/item/CS_URS_2023_01/596212211" TargetMode="External" /><Relationship Id="rId23" Type="http://schemas.openxmlformats.org/officeDocument/2006/relationships/hyperlink" Target="https://podminky.urs.cz/item/CS_URS_2023_01/637121111" TargetMode="External" /><Relationship Id="rId24" Type="http://schemas.openxmlformats.org/officeDocument/2006/relationships/hyperlink" Target="https://podminky.urs.cz/item/CS_URS_2023_01/916131112" TargetMode="External" /><Relationship Id="rId25" Type="http://schemas.openxmlformats.org/officeDocument/2006/relationships/hyperlink" Target="https://podminky.urs.cz/item/CS_URS_2023_01/916231112" TargetMode="External" /><Relationship Id="rId26" Type="http://schemas.openxmlformats.org/officeDocument/2006/relationships/hyperlink" Target="https://podminky.urs.cz/item/CS_URS_2023_01/919726123" TargetMode="External" /><Relationship Id="rId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22151101" TargetMode="External" /><Relationship Id="rId2" Type="http://schemas.openxmlformats.org/officeDocument/2006/relationships/hyperlink" Target="https://podminky.urs.cz/item/CS_URS_2023_01/162751119" TargetMode="External" /><Relationship Id="rId3" Type="http://schemas.openxmlformats.org/officeDocument/2006/relationships/hyperlink" Target="https://podminky.urs.cz/item/CS_URS_2023_01/275311511" TargetMode="External" /><Relationship Id="rId4" Type="http://schemas.openxmlformats.org/officeDocument/2006/relationships/hyperlink" Target="https://podminky.urs.cz/item/CS_URS_2023_01/338171123" TargetMode="External" /><Relationship Id="rId5" Type="http://schemas.openxmlformats.org/officeDocument/2006/relationships/hyperlink" Target="https://podminky.urs.cz/item/CS_URS_2023_01/348121211" TargetMode="External" /><Relationship Id="rId6" Type="http://schemas.openxmlformats.org/officeDocument/2006/relationships/hyperlink" Target="https://podminky.urs.cz/item/CS_URS_2023_01/348171143" TargetMode="External" /><Relationship Id="rId7" Type="http://schemas.openxmlformats.org/officeDocument/2006/relationships/hyperlink" Target="https://podminky.urs.cz/item/CS_URS_2023_01/742320051" TargetMode="External" /><Relationship Id="rId8" Type="http://schemas.openxmlformats.org/officeDocument/2006/relationships/hyperlink" Target="https://podminky.urs.cz/item/CS_URS_2023_01/766411231" TargetMode="External" /><Relationship Id="rId9" Type="http://schemas.openxmlformats.org/officeDocument/2006/relationships/hyperlink" Target="https://podminky.urs.cz/item/CS_URS_2023_01/767821112" TargetMode="External" /><Relationship Id="rId10" Type="http://schemas.openxmlformats.org/officeDocument/2006/relationships/hyperlink" Target="https://podminky.urs.cz/item/CS_URS_2023_01/767995117" TargetMode="External" /><Relationship Id="rId11" Type="http://schemas.openxmlformats.org/officeDocument/2006/relationships/hyperlink" Target="https://podminky.urs.cz/item/CS_URS_2023_01/998767202" TargetMode="External" /><Relationship Id="rId1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3_01/113106132" TargetMode="External" /><Relationship Id="rId2" Type="http://schemas.openxmlformats.org/officeDocument/2006/relationships/hyperlink" Target="https://podminky.urs.cz/item/CS_URS_2023_01/113201112" TargetMode="External" /><Relationship Id="rId3" Type="http://schemas.openxmlformats.org/officeDocument/2006/relationships/hyperlink" Target="https://podminky.urs.cz/item/CS_URS_2023_01/121151127" TargetMode="External" /><Relationship Id="rId4" Type="http://schemas.openxmlformats.org/officeDocument/2006/relationships/hyperlink" Target="https://podminky.urs.cz/item/CS_URS_2023_01/122151102" TargetMode="External" /><Relationship Id="rId5" Type="http://schemas.openxmlformats.org/officeDocument/2006/relationships/hyperlink" Target="https://podminky.urs.cz/item/CS_URS_2023_01/171251101" TargetMode="External" /><Relationship Id="rId6" Type="http://schemas.openxmlformats.org/officeDocument/2006/relationships/hyperlink" Target="https://podminky.urs.cz/item/CS_URS_2023_01/181351003" TargetMode="External" /><Relationship Id="rId7" Type="http://schemas.openxmlformats.org/officeDocument/2006/relationships/hyperlink" Target="https://podminky.urs.cz/item/CS_URS_2023_01/181451131" TargetMode="External" /><Relationship Id="rId8" Type="http://schemas.openxmlformats.org/officeDocument/2006/relationships/hyperlink" Target="https://podminky.urs.cz/item/CS_URS_2023_01/181951112" TargetMode="External" /><Relationship Id="rId9" Type="http://schemas.openxmlformats.org/officeDocument/2006/relationships/hyperlink" Target="https://podminky.urs.cz/item/CS_URS_2023_01/182351023" TargetMode="External" /><Relationship Id="rId10" Type="http://schemas.openxmlformats.org/officeDocument/2006/relationships/hyperlink" Target="https://podminky.urs.cz/item/CS_URS_2023_01/212752402" TargetMode="External" /><Relationship Id="rId11" Type="http://schemas.openxmlformats.org/officeDocument/2006/relationships/hyperlink" Target="https://podminky.urs.cz/item/CS_URS_2023_01/213141111" TargetMode="External" /><Relationship Id="rId12" Type="http://schemas.openxmlformats.org/officeDocument/2006/relationships/hyperlink" Target="https://podminky.urs.cz/item/CS_URS_2023_01/564861111" TargetMode="External" /><Relationship Id="rId13" Type="http://schemas.openxmlformats.org/officeDocument/2006/relationships/hyperlink" Target="https://podminky.urs.cz/item/CS_URS_2023_01/564952111" TargetMode="External" /><Relationship Id="rId14" Type="http://schemas.openxmlformats.org/officeDocument/2006/relationships/hyperlink" Target="https://podminky.urs.cz/item/CS_URS_2023_01/573191111" TargetMode="External" /><Relationship Id="rId15" Type="http://schemas.openxmlformats.org/officeDocument/2006/relationships/hyperlink" Target="https://podminky.urs.cz/item/CS_URS_2023_01/565165111" TargetMode="External" /><Relationship Id="rId16" Type="http://schemas.openxmlformats.org/officeDocument/2006/relationships/hyperlink" Target="https://podminky.urs.cz/item/CS_URS_2023_01/573211108" TargetMode="External" /><Relationship Id="rId17" Type="http://schemas.openxmlformats.org/officeDocument/2006/relationships/hyperlink" Target="https://podminky.urs.cz/item/CS_URS_2023_01/577134111" TargetMode="External" /><Relationship Id="rId18" Type="http://schemas.openxmlformats.org/officeDocument/2006/relationships/hyperlink" Target="https://podminky.urs.cz/item/CS_URS_2023_01/564851011" TargetMode="External" /><Relationship Id="rId19" Type="http://schemas.openxmlformats.org/officeDocument/2006/relationships/hyperlink" Target="https://podminky.urs.cz/item/CS_URS_2023_01/596211110" TargetMode="External" /><Relationship Id="rId20" Type="http://schemas.openxmlformats.org/officeDocument/2006/relationships/hyperlink" Target="https://podminky.urs.cz/item/CS_URS_2023_01/596211111" TargetMode="External" /><Relationship Id="rId21" Type="http://schemas.openxmlformats.org/officeDocument/2006/relationships/hyperlink" Target="https://podminky.urs.cz/item/CS_URS_2023_01/915211111" TargetMode="External" /><Relationship Id="rId22" Type="http://schemas.openxmlformats.org/officeDocument/2006/relationships/hyperlink" Target="https://podminky.urs.cz/item/CS_URS_2023_01/915211121" TargetMode="External" /><Relationship Id="rId23" Type="http://schemas.openxmlformats.org/officeDocument/2006/relationships/hyperlink" Target="https://podminky.urs.cz/item/CS_URS_2023_01/915221111" TargetMode="External" /><Relationship Id="rId24" Type="http://schemas.openxmlformats.org/officeDocument/2006/relationships/hyperlink" Target="https://podminky.urs.cz/item/CS_URS_2023_01/915221121" TargetMode="External" /><Relationship Id="rId25" Type="http://schemas.openxmlformats.org/officeDocument/2006/relationships/hyperlink" Target="https://podminky.urs.cz/item/CS_URS_2023_01/916131112" TargetMode="External" /><Relationship Id="rId26" Type="http://schemas.openxmlformats.org/officeDocument/2006/relationships/hyperlink" Target="https://podminky.urs.cz/item/CS_URS_2023_01/916231112" TargetMode="External" /><Relationship Id="rId27" Type="http://schemas.openxmlformats.org/officeDocument/2006/relationships/hyperlink" Target="https://podminky.urs.cz/item/CS_URS_2023_01/919112.R" TargetMode="External" /><Relationship Id="rId28" Type="http://schemas.openxmlformats.org/officeDocument/2006/relationships/hyperlink" Target="https://podminky.urs.cz/item/CS_URS_2023_01/919726122" TargetMode="External" /><Relationship Id="rId29" Type="http://schemas.openxmlformats.org/officeDocument/2006/relationships/hyperlink" Target="https://podminky.urs.cz/item/CS_URS_2023_01/919732221" TargetMode="External" /><Relationship Id="rId30" Type="http://schemas.openxmlformats.org/officeDocument/2006/relationships/hyperlink" Target="https://podminky.urs.cz/item/CS_URS_2023_01/935112111" TargetMode="External" /><Relationship Id="rId3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3_01/741120201" TargetMode="External" /><Relationship Id="rId2" Type="http://schemas.openxmlformats.org/officeDocument/2006/relationships/hyperlink" Target="https://podminky.urs.cz/item/CS_URS_2023_01/HZS2231" TargetMode="External" /><Relationship Id="rId3" Type="http://schemas.openxmlformats.org/officeDocument/2006/relationships/hyperlink" Target="https://podminky.urs.cz/item/CS_URS_2023_01/HZS2232" TargetMode="External" /><Relationship Id="rId4" Type="http://schemas.openxmlformats.org/officeDocument/2006/relationships/hyperlink" Target="https://podminky.urs.cz/item/CS_URS_2023_01/HZS2492" TargetMode="External" /><Relationship Id="rId5" Type="http://schemas.openxmlformats.org/officeDocument/2006/relationships/hyperlink" Target="https://podminky.urs.cz/item/CS_URS_2023_01/HZS4211" TargetMode="External" /><Relationship Id="rId6"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3_01/010001000" TargetMode="External" /><Relationship Id="rId2" Type="http://schemas.openxmlformats.org/officeDocument/2006/relationships/hyperlink" Target="https://podminky.urs.cz/item/CS_URS_2023_01/013254000" TargetMode="External" /><Relationship Id="rId3" Type="http://schemas.openxmlformats.org/officeDocument/2006/relationships/hyperlink" Target="https://podminky.urs.cz/item/CS_URS_2023_01/020001000" TargetMode="External" /><Relationship Id="rId4" Type="http://schemas.openxmlformats.org/officeDocument/2006/relationships/hyperlink" Target="https://podminky.urs.cz/item/CS_URS_2023_01/030001000" TargetMode="External" /><Relationship Id="rId5" Type="http://schemas.openxmlformats.org/officeDocument/2006/relationships/hyperlink" Target="https://podminky.urs.cz/item/CS_URS_2023_01/032002000" TargetMode="External" /><Relationship Id="rId6" Type="http://schemas.openxmlformats.org/officeDocument/2006/relationships/hyperlink" Target="https://podminky.urs.cz/item/CS_URS_2023_01/033002000" TargetMode="External" /><Relationship Id="rId7" Type="http://schemas.openxmlformats.org/officeDocument/2006/relationships/hyperlink" Target="https://podminky.urs.cz/item/CS_URS_2023_01/034103000" TargetMode="External" /><Relationship Id="rId8" Type="http://schemas.openxmlformats.org/officeDocument/2006/relationships/hyperlink" Target="https://podminky.urs.cz/item/CS_URS_2023_01/040001000" TargetMode="External" /><Relationship Id="rId9"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2023-05-10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ZSS KHK Jičín - oprava</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Jičín</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10. 5. 2023</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Královéhradecký kraj</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PRISPO s.r.o.</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Michael Hlušek</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ROUND(AG55+SUM(AG56:AG58)+SUM(AG60:AG64)+AG73+SUM(AG81:AG88),2)</f>
        <v>0</v>
      </c>
      <c r="AH54" s="104"/>
      <c r="AI54" s="104"/>
      <c r="AJ54" s="104"/>
      <c r="AK54" s="104"/>
      <c r="AL54" s="104"/>
      <c r="AM54" s="104"/>
      <c r="AN54" s="105">
        <f>SUM(AG54,AT54)</f>
        <v>0</v>
      </c>
      <c r="AO54" s="105"/>
      <c r="AP54" s="105"/>
      <c r="AQ54" s="106" t="s">
        <v>19</v>
      </c>
      <c r="AR54" s="107"/>
      <c r="AS54" s="108">
        <f>ROUND(AS55+SUM(AS56:AS58)+SUM(AS60:AS64)+AS73+SUM(AS81:AS88),2)</f>
        <v>0</v>
      </c>
      <c r="AT54" s="109">
        <f>ROUND(SUM(AV54:AW54),2)</f>
        <v>0</v>
      </c>
      <c r="AU54" s="110">
        <f>ROUND(AU55+SUM(AU56:AU58)+SUM(AU60:AU64)+AU73+SUM(AU81:AU88),5)</f>
        <v>0</v>
      </c>
      <c r="AV54" s="109">
        <f>ROUND(AZ54*L29,2)</f>
        <v>0</v>
      </c>
      <c r="AW54" s="109">
        <f>ROUND(BA54*L30,2)</f>
        <v>0</v>
      </c>
      <c r="AX54" s="109">
        <f>ROUND(BB54*L29,2)</f>
        <v>0</v>
      </c>
      <c r="AY54" s="109">
        <f>ROUND(BC54*L30,2)</f>
        <v>0</v>
      </c>
      <c r="AZ54" s="109">
        <f>ROUND(AZ55+SUM(AZ56:AZ58)+SUM(AZ60:AZ64)+AZ73+SUM(AZ81:AZ88),2)</f>
        <v>0</v>
      </c>
      <c r="BA54" s="109">
        <f>ROUND(BA55+SUM(BA56:BA58)+SUM(BA60:BA64)+BA73+SUM(BA81:BA88),2)</f>
        <v>0</v>
      </c>
      <c r="BB54" s="109">
        <f>ROUND(BB55+SUM(BB56:BB58)+SUM(BB60:BB64)+BB73+SUM(BB81:BB88),2)</f>
        <v>0</v>
      </c>
      <c r="BC54" s="109">
        <f>ROUND(BC55+SUM(BC56:BC58)+SUM(BC60:BC64)+BC73+SUM(BC81:BC88),2)</f>
        <v>0</v>
      </c>
      <c r="BD54" s="111">
        <f>ROUND(BD55+SUM(BD56:BD58)+SUM(BD60:BD64)+BD73+SUM(BD81:BD88),2)</f>
        <v>0</v>
      </c>
      <c r="BE54" s="6"/>
      <c r="BS54" s="112" t="s">
        <v>75</v>
      </c>
      <c r="BT54" s="112" t="s">
        <v>76</v>
      </c>
      <c r="BU54" s="113" t="s">
        <v>77</v>
      </c>
      <c r="BV54" s="112" t="s">
        <v>78</v>
      </c>
      <c r="BW54" s="112" t="s">
        <v>5</v>
      </c>
      <c r="BX54" s="112" t="s">
        <v>79</v>
      </c>
      <c r="CL54" s="112" t="s">
        <v>19</v>
      </c>
    </row>
    <row r="55" s="7" customFormat="1" ht="16.5" customHeight="1">
      <c r="A55" s="114" t="s">
        <v>80</v>
      </c>
      <c r="B55" s="115"/>
      <c r="C55" s="116"/>
      <c r="D55" s="117" t="s">
        <v>81</v>
      </c>
      <c r="E55" s="117"/>
      <c r="F55" s="117"/>
      <c r="G55" s="117"/>
      <c r="H55" s="117"/>
      <c r="I55" s="118"/>
      <c r="J55" s="117" t="s">
        <v>82</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 01 - Budova ZZS'!J30</f>
        <v>0</v>
      </c>
      <c r="AH55" s="118"/>
      <c r="AI55" s="118"/>
      <c r="AJ55" s="118"/>
      <c r="AK55" s="118"/>
      <c r="AL55" s="118"/>
      <c r="AM55" s="118"/>
      <c r="AN55" s="119">
        <f>SUM(AG55,AT55)</f>
        <v>0</v>
      </c>
      <c r="AO55" s="118"/>
      <c r="AP55" s="118"/>
      <c r="AQ55" s="120" t="s">
        <v>83</v>
      </c>
      <c r="AR55" s="121"/>
      <c r="AS55" s="122">
        <v>0</v>
      </c>
      <c r="AT55" s="123">
        <f>ROUND(SUM(AV55:AW55),2)</f>
        <v>0</v>
      </c>
      <c r="AU55" s="124">
        <f>' 01 - Budova ZZS'!P102</f>
        <v>0</v>
      </c>
      <c r="AV55" s="123">
        <f>' 01 - Budova ZZS'!J33</f>
        <v>0</v>
      </c>
      <c r="AW55" s="123">
        <f>' 01 - Budova ZZS'!J34</f>
        <v>0</v>
      </c>
      <c r="AX55" s="123">
        <f>' 01 - Budova ZZS'!J35</f>
        <v>0</v>
      </c>
      <c r="AY55" s="123">
        <f>' 01 - Budova ZZS'!J36</f>
        <v>0</v>
      </c>
      <c r="AZ55" s="123">
        <f>' 01 - Budova ZZS'!F33</f>
        <v>0</v>
      </c>
      <c r="BA55" s="123">
        <f>' 01 - Budova ZZS'!F34</f>
        <v>0</v>
      </c>
      <c r="BB55" s="123">
        <f>' 01 - Budova ZZS'!F35</f>
        <v>0</v>
      </c>
      <c r="BC55" s="123">
        <f>' 01 - Budova ZZS'!F36</f>
        <v>0</v>
      </c>
      <c r="BD55" s="125">
        <f>' 01 - Budova ZZS'!F37</f>
        <v>0</v>
      </c>
      <c r="BE55" s="7"/>
      <c r="BT55" s="126" t="s">
        <v>84</v>
      </c>
      <c r="BV55" s="126" t="s">
        <v>78</v>
      </c>
      <c r="BW55" s="126" t="s">
        <v>85</v>
      </c>
      <c r="BX55" s="126" t="s">
        <v>5</v>
      </c>
      <c r="CL55" s="126" t="s">
        <v>19</v>
      </c>
      <c r="CM55" s="126" t="s">
        <v>86</v>
      </c>
    </row>
    <row r="56" s="7" customFormat="1" ht="16.5" customHeight="1">
      <c r="A56" s="114" t="s">
        <v>80</v>
      </c>
      <c r="B56" s="115"/>
      <c r="C56" s="116"/>
      <c r="D56" s="117" t="s">
        <v>87</v>
      </c>
      <c r="E56" s="117"/>
      <c r="F56" s="117"/>
      <c r="G56" s="117"/>
      <c r="H56" s="117"/>
      <c r="I56" s="118"/>
      <c r="J56" s="117" t="s">
        <v>88</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 02 - Areálová komunikace...'!J30</f>
        <v>0</v>
      </c>
      <c r="AH56" s="118"/>
      <c r="AI56" s="118"/>
      <c r="AJ56" s="118"/>
      <c r="AK56" s="118"/>
      <c r="AL56" s="118"/>
      <c r="AM56" s="118"/>
      <c r="AN56" s="119">
        <f>SUM(AG56,AT56)</f>
        <v>0</v>
      </c>
      <c r="AO56" s="118"/>
      <c r="AP56" s="118"/>
      <c r="AQ56" s="120" t="s">
        <v>83</v>
      </c>
      <c r="AR56" s="121"/>
      <c r="AS56" s="122">
        <v>0</v>
      </c>
      <c r="AT56" s="123">
        <f>ROUND(SUM(AV56:AW56),2)</f>
        <v>0</v>
      </c>
      <c r="AU56" s="124">
        <f>' 02 - Areálová komunikace...'!P86</f>
        <v>0</v>
      </c>
      <c r="AV56" s="123">
        <f>' 02 - Areálová komunikace...'!J33</f>
        <v>0</v>
      </c>
      <c r="AW56" s="123">
        <f>' 02 - Areálová komunikace...'!J34</f>
        <v>0</v>
      </c>
      <c r="AX56" s="123">
        <f>' 02 - Areálová komunikace...'!J35</f>
        <v>0</v>
      </c>
      <c r="AY56" s="123">
        <f>' 02 - Areálová komunikace...'!J36</f>
        <v>0</v>
      </c>
      <c r="AZ56" s="123">
        <f>' 02 - Areálová komunikace...'!F33</f>
        <v>0</v>
      </c>
      <c r="BA56" s="123">
        <f>' 02 - Areálová komunikace...'!F34</f>
        <v>0</v>
      </c>
      <c r="BB56" s="123">
        <f>' 02 - Areálová komunikace...'!F35</f>
        <v>0</v>
      </c>
      <c r="BC56" s="123">
        <f>' 02 - Areálová komunikace...'!F36</f>
        <v>0</v>
      </c>
      <c r="BD56" s="125">
        <f>' 02 - Areálová komunikace...'!F37</f>
        <v>0</v>
      </c>
      <c r="BE56" s="7"/>
      <c r="BT56" s="126" t="s">
        <v>84</v>
      </c>
      <c r="BV56" s="126" t="s">
        <v>78</v>
      </c>
      <c r="BW56" s="126" t="s">
        <v>89</v>
      </c>
      <c r="BX56" s="126" t="s">
        <v>5</v>
      </c>
      <c r="CL56" s="126" t="s">
        <v>19</v>
      </c>
      <c r="CM56" s="126" t="s">
        <v>86</v>
      </c>
    </row>
    <row r="57" s="7" customFormat="1" ht="16.5" customHeight="1">
      <c r="A57" s="114" t="s">
        <v>80</v>
      </c>
      <c r="B57" s="115"/>
      <c r="C57" s="116"/>
      <c r="D57" s="117" t="s">
        <v>90</v>
      </c>
      <c r="E57" s="117"/>
      <c r="F57" s="117"/>
      <c r="G57" s="117"/>
      <c r="H57" s="117"/>
      <c r="I57" s="118"/>
      <c r="J57" s="117" t="s">
        <v>91</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 03 - Oplocení a areálové...'!J30</f>
        <v>0</v>
      </c>
      <c r="AH57" s="118"/>
      <c r="AI57" s="118"/>
      <c r="AJ57" s="118"/>
      <c r="AK57" s="118"/>
      <c r="AL57" s="118"/>
      <c r="AM57" s="118"/>
      <c r="AN57" s="119">
        <f>SUM(AG57,AT57)</f>
        <v>0</v>
      </c>
      <c r="AO57" s="118"/>
      <c r="AP57" s="118"/>
      <c r="AQ57" s="120" t="s">
        <v>83</v>
      </c>
      <c r="AR57" s="121"/>
      <c r="AS57" s="122">
        <v>0</v>
      </c>
      <c r="AT57" s="123">
        <f>ROUND(SUM(AV57:AW57),2)</f>
        <v>0</v>
      </c>
      <c r="AU57" s="124">
        <f>' 03 - Oplocení a areálové...'!P87</f>
        <v>0</v>
      </c>
      <c r="AV57" s="123">
        <f>' 03 - Oplocení a areálové...'!J33</f>
        <v>0</v>
      </c>
      <c r="AW57" s="123">
        <f>' 03 - Oplocení a areálové...'!J34</f>
        <v>0</v>
      </c>
      <c r="AX57" s="123">
        <f>' 03 - Oplocení a areálové...'!J35</f>
        <v>0</v>
      </c>
      <c r="AY57" s="123">
        <f>' 03 - Oplocení a areálové...'!J36</f>
        <v>0</v>
      </c>
      <c r="AZ57" s="123">
        <f>' 03 - Oplocení a areálové...'!F33</f>
        <v>0</v>
      </c>
      <c r="BA57" s="123">
        <f>' 03 - Oplocení a areálové...'!F34</f>
        <v>0</v>
      </c>
      <c r="BB57" s="123">
        <f>' 03 - Oplocení a areálové...'!F35</f>
        <v>0</v>
      </c>
      <c r="BC57" s="123">
        <f>' 03 - Oplocení a areálové...'!F36</f>
        <v>0</v>
      </c>
      <c r="BD57" s="125">
        <f>' 03 - Oplocení a areálové...'!F37</f>
        <v>0</v>
      </c>
      <c r="BE57" s="7"/>
      <c r="BT57" s="126" t="s">
        <v>84</v>
      </c>
      <c r="BV57" s="126" t="s">
        <v>78</v>
      </c>
      <c r="BW57" s="126" t="s">
        <v>92</v>
      </c>
      <c r="BX57" s="126" t="s">
        <v>5</v>
      </c>
      <c r="CL57" s="126" t="s">
        <v>19</v>
      </c>
      <c r="CM57" s="126" t="s">
        <v>86</v>
      </c>
    </row>
    <row r="58" s="7" customFormat="1" ht="16.5" customHeight="1">
      <c r="A58" s="7"/>
      <c r="B58" s="115"/>
      <c r="C58" s="116"/>
      <c r="D58" s="117" t="s">
        <v>93</v>
      </c>
      <c r="E58" s="117"/>
      <c r="F58" s="117"/>
      <c r="G58" s="117"/>
      <c r="H58" s="117"/>
      <c r="I58" s="118"/>
      <c r="J58" s="117" t="s">
        <v>94</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ROUND(AG59,2)</f>
        <v>0</v>
      </c>
      <c r="AH58" s="118"/>
      <c r="AI58" s="118"/>
      <c r="AJ58" s="118"/>
      <c r="AK58" s="118"/>
      <c r="AL58" s="118"/>
      <c r="AM58" s="118"/>
      <c r="AN58" s="119">
        <f>SUM(AG58,AT58)</f>
        <v>0</v>
      </c>
      <c r="AO58" s="118"/>
      <c r="AP58" s="118"/>
      <c r="AQ58" s="120" t="s">
        <v>83</v>
      </c>
      <c r="AR58" s="121"/>
      <c r="AS58" s="122">
        <f>ROUND(AS59,2)</f>
        <v>0</v>
      </c>
      <c r="AT58" s="123">
        <f>ROUND(SUM(AV58:AW58),2)</f>
        <v>0</v>
      </c>
      <c r="AU58" s="124">
        <f>ROUND(AU59,5)</f>
        <v>0</v>
      </c>
      <c r="AV58" s="123">
        <f>ROUND(AZ58*L29,2)</f>
        <v>0</v>
      </c>
      <c r="AW58" s="123">
        <f>ROUND(BA58*L30,2)</f>
        <v>0</v>
      </c>
      <c r="AX58" s="123">
        <f>ROUND(BB58*L29,2)</f>
        <v>0</v>
      </c>
      <c r="AY58" s="123">
        <f>ROUND(BC58*L30,2)</f>
        <v>0</v>
      </c>
      <c r="AZ58" s="123">
        <f>ROUND(AZ59,2)</f>
        <v>0</v>
      </c>
      <c r="BA58" s="123">
        <f>ROUND(BA59,2)</f>
        <v>0</v>
      </c>
      <c r="BB58" s="123">
        <f>ROUND(BB59,2)</f>
        <v>0</v>
      </c>
      <c r="BC58" s="123">
        <f>ROUND(BC59,2)</f>
        <v>0</v>
      </c>
      <c r="BD58" s="125">
        <f>ROUND(BD59,2)</f>
        <v>0</v>
      </c>
      <c r="BE58" s="7"/>
      <c r="BS58" s="126" t="s">
        <v>75</v>
      </c>
      <c r="BT58" s="126" t="s">
        <v>84</v>
      </c>
      <c r="BU58" s="126" t="s">
        <v>77</v>
      </c>
      <c r="BV58" s="126" t="s">
        <v>78</v>
      </c>
      <c r="BW58" s="126" t="s">
        <v>95</v>
      </c>
      <c r="BX58" s="126" t="s">
        <v>5</v>
      </c>
      <c r="CL58" s="126" t="s">
        <v>19</v>
      </c>
      <c r="CM58" s="126" t="s">
        <v>86</v>
      </c>
    </row>
    <row r="59" s="4" customFormat="1" ht="16.5" customHeight="1">
      <c r="A59" s="114" t="s">
        <v>80</v>
      </c>
      <c r="B59" s="66"/>
      <c r="C59" s="128"/>
      <c r="D59" s="128"/>
      <c r="E59" s="129" t="s">
        <v>96</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'04.1 - VZT'!J32</f>
        <v>0</v>
      </c>
      <c r="AH59" s="128"/>
      <c r="AI59" s="128"/>
      <c r="AJ59" s="128"/>
      <c r="AK59" s="128"/>
      <c r="AL59" s="128"/>
      <c r="AM59" s="128"/>
      <c r="AN59" s="130">
        <f>SUM(AG59,AT59)</f>
        <v>0</v>
      </c>
      <c r="AO59" s="128"/>
      <c r="AP59" s="128"/>
      <c r="AQ59" s="131" t="s">
        <v>97</v>
      </c>
      <c r="AR59" s="68"/>
      <c r="AS59" s="132">
        <v>0</v>
      </c>
      <c r="AT59" s="133">
        <f>ROUND(SUM(AV59:AW59),2)</f>
        <v>0</v>
      </c>
      <c r="AU59" s="134">
        <f>'04.1 - VZT'!P95</f>
        <v>0</v>
      </c>
      <c r="AV59" s="133">
        <f>'04.1 - VZT'!J35</f>
        <v>0</v>
      </c>
      <c r="AW59" s="133">
        <f>'04.1 - VZT'!J36</f>
        <v>0</v>
      </c>
      <c r="AX59" s="133">
        <f>'04.1 - VZT'!J37</f>
        <v>0</v>
      </c>
      <c r="AY59" s="133">
        <f>'04.1 - VZT'!J38</f>
        <v>0</v>
      </c>
      <c r="AZ59" s="133">
        <f>'04.1 - VZT'!F35</f>
        <v>0</v>
      </c>
      <c r="BA59" s="133">
        <f>'04.1 - VZT'!F36</f>
        <v>0</v>
      </c>
      <c r="BB59" s="133">
        <f>'04.1 - VZT'!F37</f>
        <v>0</v>
      </c>
      <c r="BC59" s="133">
        <f>'04.1 - VZT'!F38</f>
        <v>0</v>
      </c>
      <c r="BD59" s="135">
        <f>'04.1 - VZT'!F39</f>
        <v>0</v>
      </c>
      <c r="BE59" s="4"/>
      <c r="BT59" s="136" t="s">
        <v>86</v>
      </c>
      <c r="BV59" s="136" t="s">
        <v>78</v>
      </c>
      <c r="BW59" s="136" t="s">
        <v>98</v>
      </c>
      <c r="BX59" s="136" t="s">
        <v>95</v>
      </c>
      <c r="CL59" s="136" t="s">
        <v>19</v>
      </c>
    </row>
    <row r="60" s="7" customFormat="1" ht="16.5" customHeight="1">
      <c r="A60" s="114" t="s">
        <v>80</v>
      </c>
      <c r="B60" s="115"/>
      <c r="C60" s="116"/>
      <c r="D60" s="117" t="s">
        <v>99</v>
      </c>
      <c r="E60" s="117"/>
      <c r="F60" s="117"/>
      <c r="G60" s="117"/>
      <c r="H60" s="117"/>
      <c r="I60" s="118"/>
      <c r="J60" s="117" t="s">
        <v>100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 05 - Vytápění'!J30</f>
        <v>0</v>
      </c>
      <c r="AH60" s="118"/>
      <c r="AI60" s="118"/>
      <c r="AJ60" s="118"/>
      <c r="AK60" s="118"/>
      <c r="AL60" s="118"/>
      <c r="AM60" s="118"/>
      <c r="AN60" s="119">
        <f>SUM(AG60,AT60)</f>
        <v>0</v>
      </c>
      <c r="AO60" s="118"/>
      <c r="AP60" s="118"/>
      <c r="AQ60" s="120" t="s">
        <v>83</v>
      </c>
      <c r="AR60" s="121"/>
      <c r="AS60" s="122">
        <v>0</v>
      </c>
      <c r="AT60" s="123">
        <f>ROUND(SUM(AV60:AW60),2)</f>
        <v>0</v>
      </c>
      <c r="AU60" s="124">
        <f>' 05 - Vytápění'!P88</f>
        <v>0</v>
      </c>
      <c r="AV60" s="123">
        <f>' 05 - Vytápění'!J33</f>
        <v>0</v>
      </c>
      <c r="AW60" s="123">
        <f>' 05 - Vytápění'!J34</f>
        <v>0</v>
      </c>
      <c r="AX60" s="123">
        <f>' 05 - Vytápění'!J35</f>
        <v>0</v>
      </c>
      <c r="AY60" s="123">
        <f>' 05 - Vytápění'!J36</f>
        <v>0</v>
      </c>
      <c r="AZ60" s="123">
        <f>' 05 - Vytápění'!F33</f>
        <v>0</v>
      </c>
      <c r="BA60" s="123">
        <f>' 05 - Vytápění'!F34</f>
        <v>0</v>
      </c>
      <c r="BB60" s="123">
        <f>' 05 - Vytápění'!F35</f>
        <v>0</v>
      </c>
      <c r="BC60" s="123">
        <f>' 05 - Vytápění'!F36</f>
        <v>0</v>
      </c>
      <c r="BD60" s="125">
        <f>' 05 - Vytápění'!F37</f>
        <v>0</v>
      </c>
      <c r="BE60" s="7"/>
      <c r="BT60" s="126" t="s">
        <v>84</v>
      </c>
      <c r="BV60" s="126" t="s">
        <v>78</v>
      </c>
      <c r="BW60" s="126" t="s">
        <v>101</v>
      </c>
      <c r="BX60" s="126" t="s">
        <v>5</v>
      </c>
      <c r="CL60" s="126" t="s">
        <v>19</v>
      </c>
      <c r="CM60" s="126" t="s">
        <v>86</v>
      </c>
    </row>
    <row r="61" s="7" customFormat="1" ht="16.5" customHeight="1">
      <c r="A61" s="114" t="s">
        <v>80</v>
      </c>
      <c r="B61" s="115"/>
      <c r="C61" s="116"/>
      <c r="D61" s="117" t="s">
        <v>102</v>
      </c>
      <c r="E61" s="117"/>
      <c r="F61" s="117"/>
      <c r="G61" s="117"/>
      <c r="H61" s="117"/>
      <c r="I61" s="118"/>
      <c r="J61" s="117" t="s">
        <v>103</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 06 - ZTI, voda, kanalizace'!J30</f>
        <v>0</v>
      </c>
      <c r="AH61" s="118"/>
      <c r="AI61" s="118"/>
      <c r="AJ61" s="118"/>
      <c r="AK61" s="118"/>
      <c r="AL61" s="118"/>
      <c r="AM61" s="118"/>
      <c r="AN61" s="119">
        <f>SUM(AG61,AT61)</f>
        <v>0</v>
      </c>
      <c r="AO61" s="118"/>
      <c r="AP61" s="118"/>
      <c r="AQ61" s="120" t="s">
        <v>83</v>
      </c>
      <c r="AR61" s="121"/>
      <c r="AS61" s="122">
        <v>0</v>
      </c>
      <c r="AT61" s="123">
        <f>ROUND(SUM(AV61:AW61),2)</f>
        <v>0</v>
      </c>
      <c r="AU61" s="124">
        <f>' 06 - ZTI, voda, kanalizace'!P91</f>
        <v>0</v>
      </c>
      <c r="AV61" s="123">
        <f>' 06 - ZTI, voda, kanalizace'!J33</f>
        <v>0</v>
      </c>
      <c r="AW61" s="123">
        <f>' 06 - ZTI, voda, kanalizace'!J34</f>
        <v>0</v>
      </c>
      <c r="AX61" s="123">
        <f>' 06 - ZTI, voda, kanalizace'!J35</f>
        <v>0</v>
      </c>
      <c r="AY61" s="123">
        <f>' 06 - ZTI, voda, kanalizace'!J36</f>
        <v>0</v>
      </c>
      <c r="AZ61" s="123">
        <f>' 06 - ZTI, voda, kanalizace'!F33</f>
        <v>0</v>
      </c>
      <c r="BA61" s="123">
        <f>' 06 - ZTI, voda, kanalizace'!F34</f>
        <v>0</v>
      </c>
      <c r="BB61" s="123">
        <f>' 06 - ZTI, voda, kanalizace'!F35</f>
        <v>0</v>
      </c>
      <c r="BC61" s="123">
        <f>' 06 - ZTI, voda, kanalizace'!F36</f>
        <v>0</v>
      </c>
      <c r="BD61" s="125">
        <f>' 06 - ZTI, voda, kanalizace'!F37</f>
        <v>0</v>
      </c>
      <c r="BE61" s="7"/>
      <c r="BT61" s="126" t="s">
        <v>84</v>
      </c>
      <c r="BV61" s="126" t="s">
        <v>78</v>
      </c>
      <c r="BW61" s="126" t="s">
        <v>104</v>
      </c>
      <c r="BX61" s="126" t="s">
        <v>5</v>
      </c>
      <c r="CL61" s="126" t="s">
        <v>19</v>
      </c>
      <c r="CM61" s="126" t="s">
        <v>86</v>
      </c>
    </row>
    <row r="62" s="7" customFormat="1" ht="16.5" customHeight="1">
      <c r="A62" s="114" t="s">
        <v>80</v>
      </c>
      <c r="B62" s="115"/>
      <c r="C62" s="116"/>
      <c r="D62" s="117" t="s">
        <v>105</v>
      </c>
      <c r="E62" s="117"/>
      <c r="F62" s="117"/>
      <c r="G62" s="117"/>
      <c r="H62" s="117"/>
      <c r="I62" s="118"/>
      <c r="J62" s="117" t="s">
        <v>106</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'IO 01 - Vodovodní přípojka'!J30</f>
        <v>0</v>
      </c>
      <c r="AH62" s="118"/>
      <c r="AI62" s="118"/>
      <c r="AJ62" s="118"/>
      <c r="AK62" s="118"/>
      <c r="AL62" s="118"/>
      <c r="AM62" s="118"/>
      <c r="AN62" s="119">
        <f>SUM(AG62,AT62)</f>
        <v>0</v>
      </c>
      <c r="AO62" s="118"/>
      <c r="AP62" s="118"/>
      <c r="AQ62" s="120" t="s">
        <v>83</v>
      </c>
      <c r="AR62" s="121"/>
      <c r="AS62" s="122">
        <v>0</v>
      </c>
      <c r="AT62" s="123">
        <f>ROUND(SUM(AV62:AW62),2)</f>
        <v>0</v>
      </c>
      <c r="AU62" s="124">
        <f>'IO 01 - Vodovodní přípojka'!P84</f>
        <v>0</v>
      </c>
      <c r="AV62" s="123">
        <f>'IO 01 - Vodovodní přípojka'!J33</f>
        <v>0</v>
      </c>
      <c r="AW62" s="123">
        <f>'IO 01 - Vodovodní přípojka'!J34</f>
        <v>0</v>
      </c>
      <c r="AX62" s="123">
        <f>'IO 01 - Vodovodní přípojka'!J35</f>
        <v>0</v>
      </c>
      <c r="AY62" s="123">
        <f>'IO 01 - Vodovodní přípojka'!J36</f>
        <v>0</v>
      </c>
      <c r="AZ62" s="123">
        <f>'IO 01 - Vodovodní přípojka'!F33</f>
        <v>0</v>
      </c>
      <c r="BA62" s="123">
        <f>'IO 01 - Vodovodní přípojka'!F34</f>
        <v>0</v>
      </c>
      <c r="BB62" s="123">
        <f>'IO 01 - Vodovodní přípojka'!F35</f>
        <v>0</v>
      </c>
      <c r="BC62" s="123">
        <f>'IO 01 - Vodovodní přípojka'!F36</f>
        <v>0</v>
      </c>
      <c r="BD62" s="125">
        <f>'IO 01 - Vodovodní přípojka'!F37</f>
        <v>0</v>
      </c>
      <c r="BE62" s="7"/>
      <c r="BT62" s="126" t="s">
        <v>84</v>
      </c>
      <c r="BV62" s="126" t="s">
        <v>78</v>
      </c>
      <c r="BW62" s="126" t="s">
        <v>107</v>
      </c>
      <c r="BX62" s="126" t="s">
        <v>5</v>
      </c>
      <c r="CL62" s="126" t="s">
        <v>19</v>
      </c>
      <c r="CM62" s="126" t="s">
        <v>86</v>
      </c>
    </row>
    <row r="63" s="7" customFormat="1" ht="16.5" customHeight="1">
      <c r="A63" s="114" t="s">
        <v>80</v>
      </c>
      <c r="B63" s="115"/>
      <c r="C63" s="116"/>
      <c r="D63" s="117" t="s">
        <v>108</v>
      </c>
      <c r="E63" s="117"/>
      <c r="F63" s="117"/>
      <c r="G63" s="117"/>
      <c r="H63" s="117"/>
      <c r="I63" s="118"/>
      <c r="J63" s="117" t="s">
        <v>109</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'IO 02 - Kanalizační přípojka'!J30</f>
        <v>0</v>
      </c>
      <c r="AH63" s="118"/>
      <c r="AI63" s="118"/>
      <c r="AJ63" s="118"/>
      <c r="AK63" s="118"/>
      <c r="AL63" s="118"/>
      <c r="AM63" s="118"/>
      <c r="AN63" s="119">
        <f>SUM(AG63,AT63)</f>
        <v>0</v>
      </c>
      <c r="AO63" s="118"/>
      <c r="AP63" s="118"/>
      <c r="AQ63" s="120" t="s">
        <v>83</v>
      </c>
      <c r="AR63" s="121"/>
      <c r="AS63" s="122">
        <v>0</v>
      </c>
      <c r="AT63" s="123">
        <f>ROUND(SUM(AV63:AW63),2)</f>
        <v>0</v>
      </c>
      <c r="AU63" s="124">
        <f>'IO 02 - Kanalizační přípojka'!P84</f>
        <v>0</v>
      </c>
      <c r="AV63" s="123">
        <f>'IO 02 - Kanalizační přípojka'!J33</f>
        <v>0</v>
      </c>
      <c r="AW63" s="123">
        <f>'IO 02 - Kanalizační přípojka'!J34</f>
        <v>0</v>
      </c>
      <c r="AX63" s="123">
        <f>'IO 02 - Kanalizační přípojka'!J35</f>
        <v>0</v>
      </c>
      <c r="AY63" s="123">
        <f>'IO 02 - Kanalizační přípojka'!J36</f>
        <v>0</v>
      </c>
      <c r="AZ63" s="123">
        <f>'IO 02 - Kanalizační přípojka'!F33</f>
        <v>0</v>
      </c>
      <c r="BA63" s="123">
        <f>'IO 02 - Kanalizační přípojka'!F34</f>
        <v>0</v>
      </c>
      <c r="BB63" s="123">
        <f>'IO 02 - Kanalizační přípojka'!F35</f>
        <v>0</v>
      </c>
      <c r="BC63" s="123">
        <f>'IO 02 - Kanalizační přípojka'!F36</f>
        <v>0</v>
      </c>
      <c r="BD63" s="125">
        <f>'IO 02 - Kanalizační přípojka'!F37</f>
        <v>0</v>
      </c>
      <c r="BE63" s="7"/>
      <c r="BT63" s="126" t="s">
        <v>84</v>
      </c>
      <c r="BV63" s="126" t="s">
        <v>78</v>
      </c>
      <c r="BW63" s="126" t="s">
        <v>110</v>
      </c>
      <c r="BX63" s="126" t="s">
        <v>5</v>
      </c>
      <c r="CL63" s="126" t="s">
        <v>19</v>
      </c>
      <c r="CM63" s="126" t="s">
        <v>86</v>
      </c>
    </row>
    <row r="64" s="7" customFormat="1" ht="16.5" customHeight="1">
      <c r="A64" s="7"/>
      <c r="B64" s="115"/>
      <c r="C64" s="116"/>
      <c r="D64" s="117" t="s">
        <v>111</v>
      </c>
      <c r="E64" s="117"/>
      <c r="F64" s="117"/>
      <c r="G64" s="117"/>
      <c r="H64" s="117"/>
      <c r="I64" s="118"/>
      <c r="J64" s="117" t="s">
        <v>112</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27">
        <f>ROUND(SUM(AG65:AG72),2)</f>
        <v>0</v>
      </c>
      <c r="AH64" s="118"/>
      <c r="AI64" s="118"/>
      <c r="AJ64" s="118"/>
      <c r="AK64" s="118"/>
      <c r="AL64" s="118"/>
      <c r="AM64" s="118"/>
      <c r="AN64" s="119">
        <f>SUM(AG64,AT64)</f>
        <v>0</v>
      </c>
      <c r="AO64" s="118"/>
      <c r="AP64" s="118"/>
      <c r="AQ64" s="120" t="s">
        <v>83</v>
      </c>
      <c r="AR64" s="121"/>
      <c r="AS64" s="122">
        <f>ROUND(SUM(AS65:AS72),2)</f>
        <v>0</v>
      </c>
      <c r="AT64" s="123">
        <f>ROUND(SUM(AV64:AW64),2)</f>
        <v>0</v>
      </c>
      <c r="AU64" s="124">
        <f>ROUND(SUM(AU65:AU72),5)</f>
        <v>0</v>
      </c>
      <c r="AV64" s="123">
        <f>ROUND(AZ64*L29,2)</f>
        <v>0</v>
      </c>
      <c r="AW64" s="123">
        <f>ROUND(BA64*L30,2)</f>
        <v>0</v>
      </c>
      <c r="AX64" s="123">
        <f>ROUND(BB64*L29,2)</f>
        <v>0</v>
      </c>
      <c r="AY64" s="123">
        <f>ROUND(BC64*L30,2)</f>
        <v>0</v>
      </c>
      <c r="AZ64" s="123">
        <f>ROUND(SUM(AZ65:AZ72),2)</f>
        <v>0</v>
      </c>
      <c r="BA64" s="123">
        <f>ROUND(SUM(BA65:BA72),2)</f>
        <v>0</v>
      </c>
      <c r="BB64" s="123">
        <f>ROUND(SUM(BB65:BB72),2)</f>
        <v>0</v>
      </c>
      <c r="BC64" s="123">
        <f>ROUND(SUM(BC65:BC72),2)</f>
        <v>0</v>
      </c>
      <c r="BD64" s="125">
        <f>ROUND(SUM(BD65:BD72),2)</f>
        <v>0</v>
      </c>
      <c r="BE64" s="7"/>
      <c r="BS64" s="126" t="s">
        <v>75</v>
      </c>
      <c r="BT64" s="126" t="s">
        <v>84</v>
      </c>
      <c r="BU64" s="126" t="s">
        <v>77</v>
      </c>
      <c r="BV64" s="126" t="s">
        <v>78</v>
      </c>
      <c r="BW64" s="126" t="s">
        <v>113</v>
      </c>
      <c r="BX64" s="126" t="s">
        <v>5</v>
      </c>
      <c r="CL64" s="126" t="s">
        <v>19</v>
      </c>
      <c r="CM64" s="126" t="s">
        <v>86</v>
      </c>
    </row>
    <row r="65" s="4" customFormat="1" ht="16.5" customHeight="1">
      <c r="A65" s="114" t="s">
        <v>80</v>
      </c>
      <c r="B65" s="66"/>
      <c r="C65" s="128"/>
      <c r="D65" s="128"/>
      <c r="E65" s="129" t="s">
        <v>114</v>
      </c>
      <c r="F65" s="129"/>
      <c r="G65" s="129"/>
      <c r="H65" s="129"/>
      <c r="I65" s="129"/>
      <c r="J65" s="128"/>
      <c r="K65" s="129" t="s">
        <v>115</v>
      </c>
      <c r="L65" s="129"/>
      <c r="M65" s="129"/>
      <c r="N65" s="129"/>
      <c r="O65" s="129"/>
      <c r="P65" s="129"/>
      <c r="Q65" s="129"/>
      <c r="R65" s="129"/>
      <c r="S65" s="129"/>
      <c r="T65" s="129"/>
      <c r="U65" s="129"/>
      <c r="V65" s="129"/>
      <c r="W65" s="129"/>
      <c r="X65" s="129"/>
      <c r="Y65" s="129"/>
      <c r="Z65" s="129"/>
      <c r="AA65" s="129"/>
      <c r="AB65" s="129"/>
      <c r="AC65" s="129"/>
      <c r="AD65" s="129"/>
      <c r="AE65" s="129"/>
      <c r="AF65" s="129"/>
      <c r="AG65" s="130">
        <f>'IO 03.1 - Uzemnění'!J32</f>
        <v>0</v>
      </c>
      <c r="AH65" s="128"/>
      <c r="AI65" s="128"/>
      <c r="AJ65" s="128"/>
      <c r="AK65" s="128"/>
      <c r="AL65" s="128"/>
      <c r="AM65" s="128"/>
      <c r="AN65" s="130">
        <f>SUM(AG65,AT65)</f>
        <v>0</v>
      </c>
      <c r="AO65" s="128"/>
      <c r="AP65" s="128"/>
      <c r="AQ65" s="131" t="s">
        <v>97</v>
      </c>
      <c r="AR65" s="68"/>
      <c r="AS65" s="132">
        <v>0</v>
      </c>
      <c r="AT65" s="133">
        <f>ROUND(SUM(AV65:AW65),2)</f>
        <v>0</v>
      </c>
      <c r="AU65" s="134">
        <f>'IO 03.1 - Uzemnění'!P87</f>
        <v>0</v>
      </c>
      <c r="AV65" s="133">
        <f>'IO 03.1 - Uzemnění'!J35</f>
        <v>0</v>
      </c>
      <c r="AW65" s="133">
        <f>'IO 03.1 - Uzemnění'!J36</f>
        <v>0</v>
      </c>
      <c r="AX65" s="133">
        <f>'IO 03.1 - Uzemnění'!J37</f>
        <v>0</v>
      </c>
      <c r="AY65" s="133">
        <f>'IO 03.1 - Uzemnění'!J38</f>
        <v>0</v>
      </c>
      <c r="AZ65" s="133">
        <f>'IO 03.1 - Uzemnění'!F35</f>
        <v>0</v>
      </c>
      <c r="BA65" s="133">
        <f>'IO 03.1 - Uzemnění'!F36</f>
        <v>0</v>
      </c>
      <c r="BB65" s="133">
        <f>'IO 03.1 - Uzemnění'!F37</f>
        <v>0</v>
      </c>
      <c r="BC65" s="133">
        <f>'IO 03.1 - Uzemnění'!F38</f>
        <v>0</v>
      </c>
      <c r="BD65" s="135">
        <f>'IO 03.1 - Uzemnění'!F39</f>
        <v>0</v>
      </c>
      <c r="BE65" s="4"/>
      <c r="BT65" s="136" t="s">
        <v>86</v>
      </c>
      <c r="BV65" s="136" t="s">
        <v>78</v>
      </c>
      <c r="BW65" s="136" t="s">
        <v>116</v>
      </c>
      <c r="BX65" s="136" t="s">
        <v>113</v>
      </c>
      <c r="CL65" s="136" t="s">
        <v>19</v>
      </c>
    </row>
    <row r="66" s="4" customFormat="1" ht="16.5" customHeight="1">
      <c r="A66" s="114" t="s">
        <v>80</v>
      </c>
      <c r="B66" s="66"/>
      <c r="C66" s="128"/>
      <c r="D66" s="128"/>
      <c r="E66" s="129" t="s">
        <v>117</v>
      </c>
      <c r="F66" s="129"/>
      <c r="G66" s="129"/>
      <c r="H66" s="129"/>
      <c r="I66" s="129"/>
      <c r="J66" s="128"/>
      <c r="K66" s="129" t="s">
        <v>118</v>
      </c>
      <c r="L66" s="129"/>
      <c r="M66" s="129"/>
      <c r="N66" s="129"/>
      <c r="O66" s="129"/>
      <c r="P66" s="129"/>
      <c r="Q66" s="129"/>
      <c r="R66" s="129"/>
      <c r="S66" s="129"/>
      <c r="T66" s="129"/>
      <c r="U66" s="129"/>
      <c r="V66" s="129"/>
      <c r="W66" s="129"/>
      <c r="X66" s="129"/>
      <c r="Y66" s="129"/>
      <c r="Z66" s="129"/>
      <c r="AA66" s="129"/>
      <c r="AB66" s="129"/>
      <c r="AC66" s="129"/>
      <c r="AD66" s="129"/>
      <c r="AE66" s="129"/>
      <c r="AF66" s="129"/>
      <c r="AG66" s="130">
        <f>'IO 03.2 - Elektroinstalac...'!J32</f>
        <v>0</v>
      </c>
      <c r="AH66" s="128"/>
      <c r="AI66" s="128"/>
      <c r="AJ66" s="128"/>
      <c r="AK66" s="128"/>
      <c r="AL66" s="128"/>
      <c r="AM66" s="128"/>
      <c r="AN66" s="130">
        <f>SUM(AG66,AT66)</f>
        <v>0</v>
      </c>
      <c r="AO66" s="128"/>
      <c r="AP66" s="128"/>
      <c r="AQ66" s="131" t="s">
        <v>97</v>
      </c>
      <c r="AR66" s="68"/>
      <c r="AS66" s="132">
        <v>0</v>
      </c>
      <c r="AT66" s="133">
        <f>ROUND(SUM(AV66:AW66),2)</f>
        <v>0</v>
      </c>
      <c r="AU66" s="134">
        <f>'IO 03.2 - Elektroinstalac...'!P89</f>
        <v>0</v>
      </c>
      <c r="AV66" s="133">
        <f>'IO 03.2 - Elektroinstalac...'!J35</f>
        <v>0</v>
      </c>
      <c r="AW66" s="133">
        <f>'IO 03.2 - Elektroinstalac...'!J36</f>
        <v>0</v>
      </c>
      <c r="AX66" s="133">
        <f>'IO 03.2 - Elektroinstalac...'!J37</f>
        <v>0</v>
      </c>
      <c r="AY66" s="133">
        <f>'IO 03.2 - Elektroinstalac...'!J38</f>
        <v>0</v>
      </c>
      <c r="AZ66" s="133">
        <f>'IO 03.2 - Elektroinstalac...'!F35</f>
        <v>0</v>
      </c>
      <c r="BA66" s="133">
        <f>'IO 03.2 - Elektroinstalac...'!F36</f>
        <v>0</v>
      </c>
      <c r="BB66" s="133">
        <f>'IO 03.2 - Elektroinstalac...'!F37</f>
        <v>0</v>
      </c>
      <c r="BC66" s="133">
        <f>'IO 03.2 - Elektroinstalac...'!F38</f>
        <v>0</v>
      </c>
      <c r="BD66" s="135">
        <f>'IO 03.2 - Elektroinstalac...'!F39</f>
        <v>0</v>
      </c>
      <c r="BE66" s="4"/>
      <c r="BT66" s="136" t="s">
        <v>86</v>
      </c>
      <c r="BV66" s="136" t="s">
        <v>78</v>
      </c>
      <c r="BW66" s="136" t="s">
        <v>119</v>
      </c>
      <c r="BX66" s="136" t="s">
        <v>113</v>
      </c>
      <c r="CL66" s="136" t="s">
        <v>19</v>
      </c>
    </row>
    <row r="67" s="4" customFormat="1" ht="16.5" customHeight="1">
      <c r="A67" s="114" t="s">
        <v>80</v>
      </c>
      <c r="B67" s="66"/>
      <c r="C67" s="128"/>
      <c r="D67" s="128"/>
      <c r="E67" s="129" t="s">
        <v>120</v>
      </c>
      <c r="F67" s="129"/>
      <c r="G67" s="129"/>
      <c r="H67" s="129"/>
      <c r="I67" s="129"/>
      <c r="J67" s="128"/>
      <c r="K67" s="129" t="s">
        <v>121</v>
      </c>
      <c r="L67" s="129"/>
      <c r="M67" s="129"/>
      <c r="N67" s="129"/>
      <c r="O67" s="129"/>
      <c r="P67" s="129"/>
      <c r="Q67" s="129"/>
      <c r="R67" s="129"/>
      <c r="S67" s="129"/>
      <c r="T67" s="129"/>
      <c r="U67" s="129"/>
      <c r="V67" s="129"/>
      <c r="W67" s="129"/>
      <c r="X67" s="129"/>
      <c r="Y67" s="129"/>
      <c r="Z67" s="129"/>
      <c r="AA67" s="129"/>
      <c r="AB67" s="129"/>
      <c r="AC67" s="129"/>
      <c r="AD67" s="129"/>
      <c r="AE67" s="129"/>
      <c r="AF67" s="129"/>
      <c r="AG67" s="130">
        <f>'IO 03.3 - Elektroinstalac...'!J32</f>
        <v>0</v>
      </c>
      <c r="AH67" s="128"/>
      <c r="AI67" s="128"/>
      <c r="AJ67" s="128"/>
      <c r="AK67" s="128"/>
      <c r="AL67" s="128"/>
      <c r="AM67" s="128"/>
      <c r="AN67" s="130">
        <f>SUM(AG67,AT67)</f>
        <v>0</v>
      </c>
      <c r="AO67" s="128"/>
      <c r="AP67" s="128"/>
      <c r="AQ67" s="131" t="s">
        <v>97</v>
      </c>
      <c r="AR67" s="68"/>
      <c r="AS67" s="132">
        <v>0</v>
      </c>
      <c r="AT67" s="133">
        <f>ROUND(SUM(AV67:AW67),2)</f>
        <v>0</v>
      </c>
      <c r="AU67" s="134">
        <f>'IO 03.3 - Elektroinstalac...'!P88</f>
        <v>0</v>
      </c>
      <c r="AV67" s="133">
        <f>'IO 03.3 - Elektroinstalac...'!J35</f>
        <v>0</v>
      </c>
      <c r="AW67" s="133">
        <f>'IO 03.3 - Elektroinstalac...'!J36</f>
        <v>0</v>
      </c>
      <c r="AX67" s="133">
        <f>'IO 03.3 - Elektroinstalac...'!J37</f>
        <v>0</v>
      </c>
      <c r="AY67" s="133">
        <f>'IO 03.3 - Elektroinstalac...'!J38</f>
        <v>0</v>
      </c>
      <c r="AZ67" s="133">
        <f>'IO 03.3 - Elektroinstalac...'!F35</f>
        <v>0</v>
      </c>
      <c r="BA67" s="133">
        <f>'IO 03.3 - Elektroinstalac...'!F36</f>
        <v>0</v>
      </c>
      <c r="BB67" s="133">
        <f>'IO 03.3 - Elektroinstalac...'!F37</f>
        <v>0</v>
      </c>
      <c r="BC67" s="133">
        <f>'IO 03.3 - Elektroinstalac...'!F38</f>
        <v>0</v>
      </c>
      <c r="BD67" s="135">
        <f>'IO 03.3 - Elektroinstalac...'!F39</f>
        <v>0</v>
      </c>
      <c r="BE67" s="4"/>
      <c r="BT67" s="136" t="s">
        <v>86</v>
      </c>
      <c r="BV67" s="136" t="s">
        <v>78</v>
      </c>
      <c r="BW67" s="136" t="s">
        <v>122</v>
      </c>
      <c r="BX67" s="136" t="s">
        <v>113</v>
      </c>
      <c r="CL67" s="136" t="s">
        <v>19</v>
      </c>
    </row>
    <row r="68" s="4" customFormat="1" ht="16.5" customHeight="1">
      <c r="A68" s="114" t="s">
        <v>80</v>
      </c>
      <c r="B68" s="66"/>
      <c r="C68" s="128"/>
      <c r="D68" s="128"/>
      <c r="E68" s="129" t="s">
        <v>123</v>
      </c>
      <c r="F68" s="129"/>
      <c r="G68" s="129"/>
      <c r="H68" s="129"/>
      <c r="I68" s="129"/>
      <c r="J68" s="128"/>
      <c r="K68" s="129" t="s">
        <v>124</v>
      </c>
      <c r="L68" s="129"/>
      <c r="M68" s="129"/>
      <c r="N68" s="129"/>
      <c r="O68" s="129"/>
      <c r="P68" s="129"/>
      <c r="Q68" s="129"/>
      <c r="R68" s="129"/>
      <c r="S68" s="129"/>
      <c r="T68" s="129"/>
      <c r="U68" s="129"/>
      <c r="V68" s="129"/>
      <c r="W68" s="129"/>
      <c r="X68" s="129"/>
      <c r="Y68" s="129"/>
      <c r="Z68" s="129"/>
      <c r="AA68" s="129"/>
      <c r="AB68" s="129"/>
      <c r="AC68" s="129"/>
      <c r="AD68" s="129"/>
      <c r="AE68" s="129"/>
      <c r="AF68" s="129"/>
      <c r="AG68" s="130">
        <f>'IO 03.4 - Rozváděč RH'!J32</f>
        <v>0</v>
      </c>
      <c r="AH68" s="128"/>
      <c r="AI68" s="128"/>
      <c r="AJ68" s="128"/>
      <c r="AK68" s="128"/>
      <c r="AL68" s="128"/>
      <c r="AM68" s="128"/>
      <c r="AN68" s="130">
        <f>SUM(AG68,AT68)</f>
        <v>0</v>
      </c>
      <c r="AO68" s="128"/>
      <c r="AP68" s="128"/>
      <c r="AQ68" s="131" t="s">
        <v>97</v>
      </c>
      <c r="AR68" s="68"/>
      <c r="AS68" s="132">
        <v>0</v>
      </c>
      <c r="AT68" s="133">
        <f>ROUND(SUM(AV68:AW68),2)</f>
        <v>0</v>
      </c>
      <c r="AU68" s="134">
        <f>'IO 03.4 - Rozváděč RH'!P87</f>
        <v>0</v>
      </c>
      <c r="AV68" s="133">
        <f>'IO 03.4 - Rozváděč RH'!J35</f>
        <v>0</v>
      </c>
      <c r="AW68" s="133">
        <f>'IO 03.4 - Rozváděč RH'!J36</f>
        <v>0</v>
      </c>
      <c r="AX68" s="133">
        <f>'IO 03.4 - Rozváděč RH'!J37</f>
        <v>0</v>
      </c>
      <c r="AY68" s="133">
        <f>'IO 03.4 - Rozváděč RH'!J38</f>
        <v>0</v>
      </c>
      <c r="AZ68" s="133">
        <f>'IO 03.4 - Rozváděč RH'!F35</f>
        <v>0</v>
      </c>
      <c r="BA68" s="133">
        <f>'IO 03.4 - Rozváděč RH'!F36</f>
        <v>0</v>
      </c>
      <c r="BB68" s="133">
        <f>'IO 03.4 - Rozváděč RH'!F37</f>
        <v>0</v>
      </c>
      <c r="BC68" s="133">
        <f>'IO 03.4 - Rozváděč RH'!F38</f>
        <v>0</v>
      </c>
      <c r="BD68" s="135">
        <f>'IO 03.4 - Rozváděč RH'!F39</f>
        <v>0</v>
      </c>
      <c r="BE68" s="4"/>
      <c r="BT68" s="136" t="s">
        <v>86</v>
      </c>
      <c r="BV68" s="136" t="s">
        <v>78</v>
      </c>
      <c r="BW68" s="136" t="s">
        <v>125</v>
      </c>
      <c r="BX68" s="136" t="s">
        <v>113</v>
      </c>
      <c r="CL68" s="136" t="s">
        <v>19</v>
      </c>
    </row>
    <row r="69" s="4" customFormat="1" ht="16.5" customHeight="1">
      <c r="A69" s="114" t="s">
        <v>80</v>
      </c>
      <c r="B69" s="66"/>
      <c r="C69" s="128"/>
      <c r="D69" s="128"/>
      <c r="E69" s="129" t="s">
        <v>126</v>
      </c>
      <c r="F69" s="129"/>
      <c r="G69" s="129"/>
      <c r="H69" s="129"/>
      <c r="I69" s="129"/>
      <c r="J69" s="128"/>
      <c r="K69" s="129" t="s">
        <v>127</v>
      </c>
      <c r="L69" s="129"/>
      <c r="M69" s="129"/>
      <c r="N69" s="129"/>
      <c r="O69" s="129"/>
      <c r="P69" s="129"/>
      <c r="Q69" s="129"/>
      <c r="R69" s="129"/>
      <c r="S69" s="129"/>
      <c r="T69" s="129"/>
      <c r="U69" s="129"/>
      <c r="V69" s="129"/>
      <c r="W69" s="129"/>
      <c r="X69" s="129"/>
      <c r="Y69" s="129"/>
      <c r="Z69" s="129"/>
      <c r="AA69" s="129"/>
      <c r="AB69" s="129"/>
      <c r="AC69" s="129"/>
      <c r="AD69" s="129"/>
      <c r="AE69" s="129"/>
      <c r="AF69" s="129"/>
      <c r="AG69" s="130">
        <f>'IO 03.5 - Rozváděč RK'!J32</f>
        <v>0</v>
      </c>
      <c r="AH69" s="128"/>
      <c r="AI69" s="128"/>
      <c r="AJ69" s="128"/>
      <c r="AK69" s="128"/>
      <c r="AL69" s="128"/>
      <c r="AM69" s="128"/>
      <c r="AN69" s="130">
        <f>SUM(AG69,AT69)</f>
        <v>0</v>
      </c>
      <c r="AO69" s="128"/>
      <c r="AP69" s="128"/>
      <c r="AQ69" s="131" t="s">
        <v>97</v>
      </c>
      <c r="AR69" s="68"/>
      <c r="AS69" s="132">
        <v>0</v>
      </c>
      <c r="AT69" s="133">
        <f>ROUND(SUM(AV69:AW69),2)</f>
        <v>0</v>
      </c>
      <c r="AU69" s="134">
        <f>'IO 03.5 - Rozváděč RK'!P87</f>
        <v>0</v>
      </c>
      <c r="AV69" s="133">
        <f>'IO 03.5 - Rozváděč RK'!J35</f>
        <v>0</v>
      </c>
      <c r="AW69" s="133">
        <f>'IO 03.5 - Rozváděč RK'!J36</f>
        <v>0</v>
      </c>
      <c r="AX69" s="133">
        <f>'IO 03.5 - Rozváděč RK'!J37</f>
        <v>0</v>
      </c>
      <c r="AY69" s="133">
        <f>'IO 03.5 - Rozváděč RK'!J38</f>
        <v>0</v>
      </c>
      <c r="AZ69" s="133">
        <f>'IO 03.5 - Rozváděč RK'!F35</f>
        <v>0</v>
      </c>
      <c r="BA69" s="133">
        <f>'IO 03.5 - Rozváděč RK'!F36</f>
        <v>0</v>
      </c>
      <c r="BB69" s="133">
        <f>'IO 03.5 - Rozváděč RK'!F37</f>
        <v>0</v>
      </c>
      <c r="BC69" s="133">
        <f>'IO 03.5 - Rozváděč RK'!F38</f>
        <v>0</v>
      </c>
      <c r="BD69" s="135">
        <f>'IO 03.5 - Rozváděč RK'!F39</f>
        <v>0</v>
      </c>
      <c r="BE69" s="4"/>
      <c r="BT69" s="136" t="s">
        <v>86</v>
      </c>
      <c r="BV69" s="136" t="s">
        <v>78</v>
      </c>
      <c r="BW69" s="136" t="s">
        <v>128</v>
      </c>
      <c r="BX69" s="136" t="s">
        <v>113</v>
      </c>
      <c r="CL69" s="136" t="s">
        <v>19</v>
      </c>
    </row>
    <row r="70" s="4" customFormat="1" ht="16.5" customHeight="1">
      <c r="A70" s="114" t="s">
        <v>80</v>
      </c>
      <c r="B70" s="66"/>
      <c r="C70" s="128"/>
      <c r="D70" s="128"/>
      <c r="E70" s="129" t="s">
        <v>129</v>
      </c>
      <c r="F70" s="129"/>
      <c r="G70" s="129"/>
      <c r="H70" s="129"/>
      <c r="I70" s="129"/>
      <c r="J70" s="128"/>
      <c r="K70" s="129" t="s">
        <v>130</v>
      </c>
      <c r="L70" s="129"/>
      <c r="M70" s="129"/>
      <c r="N70" s="129"/>
      <c r="O70" s="129"/>
      <c r="P70" s="129"/>
      <c r="Q70" s="129"/>
      <c r="R70" s="129"/>
      <c r="S70" s="129"/>
      <c r="T70" s="129"/>
      <c r="U70" s="129"/>
      <c r="V70" s="129"/>
      <c r="W70" s="129"/>
      <c r="X70" s="129"/>
      <c r="Y70" s="129"/>
      <c r="Z70" s="129"/>
      <c r="AA70" s="129"/>
      <c r="AB70" s="129"/>
      <c r="AC70" s="129"/>
      <c r="AD70" s="129"/>
      <c r="AE70" s="129"/>
      <c r="AF70" s="129"/>
      <c r="AG70" s="130">
        <f>'IO 03.6 - Rozváděč R_VYTÁ...'!J32</f>
        <v>0</v>
      </c>
      <c r="AH70" s="128"/>
      <c r="AI70" s="128"/>
      <c r="AJ70" s="128"/>
      <c r="AK70" s="128"/>
      <c r="AL70" s="128"/>
      <c r="AM70" s="128"/>
      <c r="AN70" s="130">
        <f>SUM(AG70,AT70)</f>
        <v>0</v>
      </c>
      <c r="AO70" s="128"/>
      <c r="AP70" s="128"/>
      <c r="AQ70" s="131" t="s">
        <v>97</v>
      </c>
      <c r="AR70" s="68"/>
      <c r="AS70" s="132">
        <v>0</v>
      </c>
      <c r="AT70" s="133">
        <f>ROUND(SUM(AV70:AW70),2)</f>
        <v>0</v>
      </c>
      <c r="AU70" s="134">
        <f>'IO 03.6 - Rozváděč R_VYTÁ...'!P87</f>
        <v>0</v>
      </c>
      <c r="AV70" s="133">
        <f>'IO 03.6 - Rozváděč R_VYTÁ...'!J35</f>
        <v>0</v>
      </c>
      <c r="AW70" s="133">
        <f>'IO 03.6 - Rozváděč R_VYTÁ...'!J36</f>
        <v>0</v>
      </c>
      <c r="AX70" s="133">
        <f>'IO 03.6 - Rozváděč R_VYTÁ...'!J37</f>
        <v>0</v>
      </c>
      <c r="AY70" s="133">
        <f>'IO 03.6 - Rozváděč R_VYTÁ...'!J38</f>
        <v>0</v>
      </c>
      <c r="AZ70" s="133">
        <f>'IO 03.6 - Rozváděč R_VYTÁ...'!F35</f>
        <v>0</v>
      </c>
      <c r="BA70" s="133">
        <f>'IO 03.6 - Rozváděč R_VYTÁ...'!F36</f>
        <v>0</v>
      </c>
      <c r="BB70" s="133">
        <f>'IO 03.6 - Rozváděč R_VYTÁ...'!F37</f>
        <v>0</v>
      </c>
      <c r="BC70" s="133">
        <f>'IO 03.6 - Rozváděč R_VYTÁ...'!F38</f>
        <v>0</v>
      </c>
      <c r="BD70" s="135">
        <f>'IO 03.6 - Rozváděč R_VYTÁ...'!F39</f>
        <v>0</v>
      </c>
      <c r="BE70" s="4"/>
      <c r="BT70" s="136" t="s">
        <v>86</v>
      </c>
      <c r="BV70" s="136" t="s">
        <v>78</v>
      </c>
      <c r="BW70" s="136" t="s">
        <v>131</v>
      </c>
      <c r="BX70" s="136" t="s">
        <v>113</v>
      </c>
      <c r="CL70" s="136" t="s">
        <v>19</v>
      </c>
    </row>
    <row r="71" s="4" customFormat="1" ht="16.5" customHeight="1">
      <c r="A71" s="114" t="s">
        <v>80</v>
      </c>
      <c r="B71" s="66"/>
      <c r="C71" s="128"/>
      <c r="D71" s="128"/>
      <c r="E71" s="129" t="s">
        <v>132</v>
      </c>
      <c r="F71" s="129"/>
      <c r="G71" s="129"/>
      <c r="H71" s="129"/>
      <c r="I71" s="129"/>
      <c r="J71" s="128"/>
      <c r="K71" s="129" t="s">
        <v>133</v>
      </c>
      <c r="L71" s="129"/>
      <c r="M71" s="129"/>
      <c r="N71" s="129"/>
      <c r="O71" s="129"/>
      <c r="P71" s="129"/>
      <c r="Q71" s="129"/>
      <c r="R71" s="129"/>
      <c r="S71" s="129"/>
      <c r="T71" s="129"/>
      <c r="U71" s="129"/>
      <c r="V71" s="129"/>
      <c r="W71" s="129"/>
      <c r="X71" s="129"/>
      <c r="Y71" s="129"/>
      <c r="Z71" s="129"/>
      <c r="AA71" s="129"/>
      <c r="AB71" s="129"/>
      <c r="AC71" s="129"/>
      <c r="AD71" s="129"/>
      <c r="AE71" s="129"/>
      <c r="AF71" s="129"/>
      <c r="AG71" s="130">
        <f>'IO 03.7 - Ochrana před bl...'!J32</f>
        <v>0</v>
      </c>
      <c r="AH71" s="128"/>
      <c r="AI71" s="128"/>
      <c r="AJ71" s="128"/>
      <c r="AK71" s="128"/>
      <c r="AL71" s="128"/>
      <c r="AM71" s="128"/>
      <c r="AN71" s="130">
        <f>SUM(AG71,AT71)</f>
        <v>0</v>
      </c>
      <c r="AO71" s="128"/>
      <c r="AP71" s="128"/>
      <c r="AQ71" s="131" t="s">
        <v>97</v>
      </c>
      <c r="AR71" s="68"/>
      <c r="AS71" s="132">
        <v>0</v>
      </c>
      <c r="AT71" s="133">
        <f>ROUND(SUM(AV71:AW71),2)</f>
        <v>0</v>
      </c>
      <c r="AU71" s="134">
        <f>'IO 03.7 - Ochrana před bl...'!P87</f>
        <v>0</v>
      </c>
      <c r="AV71" s="133">
        <f>'IO 03.7 - Ochrana před bl...'!J35</f>
        <v>0</v>
      </c>
      <c r="AW71" s="133">
        <f>'IO 03.7 - Ochrana před bl...'!J36</f>
        <v>0</v>
      </c>
      <c r="AX71" s="133">
        <f>'IO 03.7 - Ochrana před bl...'!J37</f>
        <v>0</v>
      </c>
      <c r="AY71" s="133">
        <f>'IO 03.7 - Ochrana před bl...'!J38</f>
        <v>0</v>
      </c>
      <c r="AZ71" s="133">
        <f>'IO 03.7 - Ochrana před bl...'!F35</f>
        <v>0</v>
      </c>
      <c r="BA71" s="133">
        <f>'IO 03.7 - Ochrana před bl...'!F36</f>
        <v>0</v>
      </c>
      <c r="BB71" s="133">
        <f>'IO 03.7 - Ochrana před bl...'!F37</f>
        <v>0</v>
      </c>
      <c r="BC71" s="133">
        <f>'IO 03.7 - Ochrana před bl...'!F38</f>
        <v>0</v>
      </c>
      <c r="BD71" s="135">
        <f>'IO 03.7 - Ochrana před bl...'!F39</f>
        <v>0</v>
      </c>
      <c r="BE71" s="4"/>
      <c r="BT71" s="136" t="s">
        <v>86</v>
      </c>
      <c r="BV71" s="136" t="s">
        <v>78</v>
      </c>
      <c r="BW71" s="136" t="s">
        <v>134</v>
      </c>
      <c r="BX71" s="136" t="s">
        <v>113</v>
      </c>
      <c r="CL71" s="136" t="s">
        <v>19</v>
      </c>
    </row>
    <row r="72" s="4" customFormat="1" ht="16.5" customHeight="1">
      <c r="A72" s="114" t="s">
        <v>80</v>
      </c>
      <c r="B72" s="66"/>
      <c r="C72" s="128"/>
      <c r="D72" s="128"/>
      <c r="E72" s="129" t="s">
        <v>135</v>
      </c>
      <c r="F72" s="129"/>
      <c r="G72" s="129"/>
      <c r="H72" s="129"/>
      <c r="I72" s="129"/>
      <c r="J72" s="128"/>
      <c r="K72" s="129" t="s">
        <v>136</v>
      </c>
      <c r="L72" s="129"/>
      <c r="M72" s="129"/>
      <c r="N72" s="129"/>
      <c r="O72" s="129"/>
      <c r="P72" s="129"/>
      <c r="Q72" s="129"/>
      <c r="R72" s="129"/>
      <c r="S72" s="129"/>
      <c r="T72" s="129"/>
      <c r="U72" s="129"/>
      <c r="V72" s="129"/>
      <c r="W72" s="129"/>
      <c r="X72" s="129"/>
      <c r="Y72" s="129"/>
      <c r="Z72" s="129"/>
      <c r="AA72" s="129"/>
      <c r="AB72" s="129"/>
      <c r="AC72" s="129"/>
      <c r="AD72" s="129"/>
      <c r="AE72" s="129"/>
      <c r="AF72" s="129"/>
      <c r="AG72" s="130">
        <f>'IO 03.8 - Dieselagregát'!J32</f>
        <v>0</v>
      </c>
      <c r="AH72" s="128"/>
      <c r="AI72" s="128"/>
      <c r="AJ72" s="128"/>
      <c r="AK72" s="128"/>
      <c r="AL72" s="128"/>
      <c r="AM72" s="128"/>
      <c r="AN72" s="130">
        <f>SUM(AG72,AT72)</f>
        <v>0</v>
      </c>
      <c r="AO72" s="128"/>
      <c r="AP72" s="128"/>
      <c r="AQ72" s="131" t="s">
        <v>97</v>
      </c>
      <c r="AR72" s="68"/>
      <c r="AS72" s="132">
        <v>0</v>
      </c>
      <c r="AT72" s="133">
        <f>ROUND(SUM(AV72:AW72),2)</f>
        <v>0</v>
      </c>
      <c r="AU72" s="134">
        <f>'IO 03.8 - Dieselagregát'!P85</f>
        <v>0</v>
      </c>
      <c r="AV72" s="133">
        <f>'IO 03.8 - Dieselagregát'!J35</f>
        <v>0</v>
      </c>
      <c r="AW72" s="133">
        <f>'IO 03.8 - Dieselagregát'!J36</f>
        <v>0</v>
      </c>
      <c r="AX72" s="133">
        <f>'IO 03.8 - Dieselagregát'!J37</f>
        <v>0</v>
      </c>
      <c r="AY72" s="133">
        <f>'IO 03.8 - Dieselagregát'!J38</f>
        <v>0</v>
      </c>
      <c r="AZ72" s="133">
        <f>'IO 03.8 - Dieselagregát'!F35</f>
        <v>0</v>
      </c>
      <c r="BA72" s="133">
        <f>'IO 03.8 - Dieselagregát'!F36</f>
        <v>0</v>
      </c>
      <c r="BB72" s="133">
        <f>'IO 03.8 - Dieselagregát'!F37</f>
        <v>0</v>
      </c>
      <c r="BC72" s="133">
        <f>'IO 03.8 - Dieselagregát'!F38</f>
        <v>0</v>
      </c>
      <c r="BD72" s="135">
        <f>'IO 03.8 - Dieselagregát'!F39</f>
        <v>0</v>
      </c>
      <c r="BE72" s="4"/>
      <c r="BT72" s="136" t="s">
        <v>86</v>
      </c>
      <c r="BV72" s="136" t="s">
        <v>78</v>
      </c>
      <c r="BW72" s="136" t="s">
        <v>137</v>
      </c>
      <c r="BX72" s="136" t="s">
        <v>113</v>
      </c>
      <c r="CL72" s="136" t="s">
        <v>19</v>
      </c>
    </row>
    <row r="73" s="7" customFormat="1" ht="16.5" customHeight="1">
      <c r="A73" s="7"/>
      <c r="B73" s="115"/>
      <c r="C73" s="116"/>
      <c r="D73" s="117" t="s">
        <v>138</v>
      </c>
      <c r="E73" s="117"/>
      <c r="F73" s="117"/>
      <c r="G73" s="117"/>
      <c r="H73" s="117"/>
      <c r="I73" s="118"/>
      <c r="J73" s="117" t="s">
        <v>139</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27">
        <f>ROUND(SUM(AG74:AG80),2)</f>
        <v>0</v>
      </c>
      <c r="AH73" s="118"/>
      <c r="AI73" s="118"/>
      <c r="AJ73" s="118"/>
      <c r="AK73" s="118"/>
      <c r="AL73" s="118"/>
      <c r="AM73" s="118"/>
      <c r="AN73" s="119">
        <f>SUM(AG73,AT73)</f>
        <v>0</v>
      </c>
      <c r="AO73" s="118"/>
      <c r="AP73" s="118"/>
      <c r="AQ73" s="120" t="s">
        <v>83</v>
      </c>
      <c r="AR73" s="121"/>
      <c r="AS73" s="122">
        <f>ROUND(SUM(AS74:AS80),2)</f>
        <v>0</v>
      </c>
      <c r="AT73" s="123">
        <f>ROUND(SUM(AV73:AW73),2)</f>
        <v>0</v>
      </c>
      <c r="AU73" s="124">
        <f>ROUND(SUM(AU74:AU80),5)</f>
        <v>0</v>
      </c>
      <c r="AV73" s="123">
        <f>ROUND(AZ73*L29,2)</f>
        <v>0</v>
      </c>
      <c r="AW73" s="123">
        <f>ROUND(BA73*L30,2)</f>
        <v>0</v>
      </c>
      <c r="AX73" s="123">
        <f>ROUND(BB73*L29,2)</f>
        <v>0</v>
      </c>
      <c r="AY73" s="123">
        <f>ROUND(BC73*L30,2)</f>
        <v>0</v>
      </c>
      <c r="AZ73" s="123">
        <f>ROUND(SUM(AZ74:AZ80),2)</f>
        <v>0</v>
      </c>
      <c r="BA73" s="123">
        <f>ROUND(SUM(BA74:BA80),2)</f>
        <v>0</v>
      </c>
      <c r="BB73" s="123">
        <f>ROUND(SUM(BB74:BB80),2)</f>
        <v>0</v>
      </c>
      <c r="BC73" s="123">
        <f>ROUND(SUM(BC74:BC80),2)</f>
        <v>0</v>
      </c>
      <c r="BD73" s="125">
        <f>ROUND(SUM(BD74:BD80),2)</f>
        <v>0</v>
      </c>
      <c r="BE73" s="7"/>
      <c r="BS73" s="126" t="s">
        <v>75</v>
      </c>
      <c r="BT73" s="126" t="s">
        <v>84</v>
      </c>
      <c r="BU73" s="126" t="s">
        <v>77</v>
      </c>
      <c r="BV73" s="126" t="s">
        <v>78</v>
      </c>
      <c r="BW73" s="126" t="s">
        <v>140</v>
      </c>
      <c r="BX73" s="126" t="s">
        <v>5</v>
      </c>
      <c r="CL73" s="126" t="s">
        <v>19</v>
      </c>
      <c r="CM73" s="126" t="s">
        <v>86</v>
      </c>
    </row>
    <row r="74" s="4" customFormat="1" ht="16.5" customHeight="1">
      <c r="A74" s="114" t="s">
        <v>80</v>
      </c>
      <c r="B74" s="66"/>
      <c r="C74" s="128"/>
      <c r="D74" s="128"/>
      <c r="E74" s="129" t="s">
        <v>141</v>
      </c>
      <c r="F74" s="129"/>
      <c r="G74" s="129"/>
      <c r="H74" s="129"/>
      <c r="I74" s="129"/>
      <c r="J74" s="128"/>
      <c r="K74" s="129" t="s">
        <v>142</v>
      </c>
      <c r="L74" s="129"/>
      <c r="M74" s="129"/>
      <c r="N74" s="129"/>
      <c r="O74" s="129"/>
      <c r="P74" s="129"/>
      <c r="Q74" s="129"/>
      <c r="R74" s="129"/>
      <c r="S74" s="129"/>
      <c r="T74" s="129"/>
      <c r="U74" s="129"/>
      <c r="V74" s="129"/>
      <c r="W74" s="129"/>
      <c r="X74" s="129"/>
      <c r="Y74" s="129"/>
      <c r="Z74" s="129"/>
      <c r="AA74" s="129"/>
      <c r="AB74" s="129"/>
      <c r="AC74" s="129"/>
      <c r="AD74" s="129"/>
      <c r="AE74" s="129"/>
      <c r="AF74" s="129"/>
      <c r="AG74" s="130">
        <f>'IO 04.1 - Přípojky na SEK'!J32</f>
        <v>0</v>
      </c>
      <c r="AH74" s="128"/>
      <c r="AI74" s="128"/>
      <c r="AJ74" s="128"/>
      <c r="AK74" s="128"/>
      <c r="AL74" s="128"/>
      <c r="AM74" s="128"/>
      <c r="AN74" s="130">
        <f>SUM(AG74,AT74)</f>
        <v>0</v>
      </c>
      <c r="AO74" s="128"/>
      <c r="AP74" s="128"/>
      <c r="AQ74" s="131" t="s">
        <v>97</v>
      </c>
      <c r="AR74" s="68"/>
      <c r="AS74" s="132">
        <v>0</v>
      </c>
      <c r="AT74" s="133">
        <f>ROUND(SUM(AV74:AW74),2)</f>
        <v>0</v>
      </c>
      <c r="AU74" s="134">
        <f>'IO 04.1 - Přípojky na SEK'!P89</f>
        <v>0</v>
      </c>
      <c r="AV74" s="133">
        <f>'IO 04.1 - Přípojky na SEK'!J35</f>
        <v>0</v>
      </c>
      <c r="AW74" s="133">
        <f>'IO 04.1 - Přípojky na SEK'!J36</f>
        <v>0</v>
      </c>
      <c r="AX74" s="133">
        <f>'IO 04.1 - Přípojky na SEK'!J37</f>
        <v>0</v>
      </c>
      <c r="AY74" s="133">
        <f>'IO 04.1 - Přípojky na SEK'!J38</f>
        <v>0</v>
      </c>
      <c r="AZ74" s="133">
        <f>'IO 04.1 - Přípojky na SEK'!F35</f>
        <v>0</v>
      </c>
      <c r="BA74" s="133">
        <f>'IO 04.1 - Přípojky na SEK'!F36</f>
        <v>0</v>
      </c>
      <c r="BB74" s="133">
        <f>'IO 04.1 - Přípojky na SEK'!F37</f>
        <v>0</v>
      </c>
      <c r="BC74" s="133">
        <f>'IO 04.1 - Přípojky na SEK'!F38</f>
        <v>0</v>
      </c>
      <c r="BD74" s="135">
        <f>'IO 04.1 - Přípojky na SEK'!F39</f>
        <v>0</v>
      </c>
      <c r="BE74" s="4"/>
      <c r="BT74" s="136" t="s">
        <v>86</v>
      </c>
      <c r="BV74" s="136" t="s">
        <v>78</v>
      </c>
      <c r="BW74" s="136" t="s">
        <v>143</v>
      </c>
      <c r="BX74" s="136" t="s">
        <v>140</v>
      </c>
      <c r="CL74" s="136" t="s">
        <v>19</v>
      </c>
    </row>
    <row r="75" s="4" customFormat="1" ht="16.5" customHeight="1">
      <c r="A75" s="114" t="s">
        <v>80</v>
      </c>
      <c r="B75" s="66"/>
      <c r="C75" s="128"/>
      <c r="D75" s="128"/>
      <c r="E75" s="129" t="s">
        <v>144</v>
      </c>
      <c r="F75" s="129"/>
      <c r="G75" s="129"/>
      <c r="H75" s="129"/>
      <c r="I75" s="129"/>
      <c r="J75" s="128"/>
      <c r="K75" s="129" t="s">
        <v>145</v>
      </c>
      <c r="L75" s="129"/>
      <c r="M75" s="129"/>
      <c r="N75" s="129"/>
      <c r="O75" s="129"/>
      <c r="P75" s="129"/>
      <c r="Q75" s="129"/>
      <c r="R75" s="129"/>
      <c r="S75" s="129"/>
      <c r="T75" s="129"/>
      <c r="U75" s="129"/>
      <c r="V75" s="129"/>
      <c r="W75" s="129"/>
      <c r="X75" s="129"/>
      <c r="Y75" s="129"/>
      <c r="Z75" s="129"/>
      <c r="AA75" s="129"/>
      <c r="AB75" s="129"/>
      <c r="AC75" s="129"/>
      <c r="AD75" s="129"/>
      <c r="AE75" s="129"/>
      <c r="AF75" s="129"/>
      <c r="AG75" s="130">
        <f>'IO 04.2 - SK'!J32</f>
        <v>0</v>
      </c>
      <c r="AH75" s="128"/>
      <c r="AI75" s="128"/>
      <c r="AJ75" s="128"/>
      <c r="AK75" s="128"/>
      <c r="AL75" s="128"/>
      <c r="AM75" s="128"/>
      <c r="AN75" s="130">
        <f>SUM(AG75,AT75)</f>
        <v>0</v>
      </c>
      <c r="AO75" s="128"/>
      <c r="AP75" s="128"/>
      <c r="AQ75" s="131" t="s">
        <v>97</v>
      </c>
      <c r="AR75" s="68"/>
      <c r="AS75" s="132">
        <v>0</v>
      </c>
      <c r="AT75" s="133">
        <f>ROUND(SUM(AV75:AW75),2)</f>
        <v>0</v>
      </c>
      <c r="AU75" s="134">
        <f>'IO 04.2 - SK'!P92</f>
        <v>0</v>
      </c>
      <c r="AV75" s="133">
        <f>'IO 04.2 - SK'!J35</f>
        <v>0</v>
      </c>
      <c r="AW75" s="133">
        <f>'IO 04.2 - SK'!J36</f>
        <v>0</v>
      </c>
      <c r="AX75" s="133">
        <f>'IO 04.2 - SK'!J37</f>
        <v>0</v>
      </c>
      <c r="AY75" s="133">
        <f>'IO 04.2 - SK'!J38</f>
        <v>0</v>
      </c>
      <c r="AZ75" s="133">
        <f>'IO 04.2 - SK'!F35</f>
        <v>0</v>
      </c>
      <c r="BA75" s="133">
        <f>'IO 04.2 - SK'!F36</f>
        <v>0</v>
      </c>
      <c r="BB75" s="133">
        <f>'IO 04.2 - SK'!F37</f>
        <v>0</v>
      </c>
      <c r="BC75" s="133">
        <f>'IO 04.2 - SK'!F38</f>
        <v>0</v>
      </c>
      <c r="BD75" s="135">
        <f>'IO 04.2 - SK'!F39</f>
        <v>0</v>
      </c>
      <c r="BE75" s="4"/>
      <c r="BT75" s="136" t="s">
        <v>86</v>
      </c>
      <c r="BV75" s="136" t="s">
        <v>78</v>
      </c>
      <c r="BW75" s="136" t="s">
        <v>146</v>
      </c>
      <c r="BX75" s="136" t="s">
        <v>140</v>
      </c>
      <c r="CL75" s="136" t="s">
        <v>19</v>
      </c>
    </row>
    <row r="76" s="4" customFormat="1" ht="16.5" customHeight="1">
      <c r="A76" s="114" t="s">
        <v>80</v>
      </c>
      <c r="B76" s="66"/>
      <c r="C76" s="128"/>
      <c r="D76" s="128"/>
      <c r="E76" s="129" t="s">
        <v>147</v>
      </c>
      <c r="F76" s="129"/>
      <c r="G76" s="129"/>
      <c r="H76" s="129"/>
      <c r="I76" s="129"/>
      <c r="J76" s="128"/>
      <c r="K76" s="129" t="s">
        <v>148</v>
      </c>
      <c r="L76" s="129"/>
      <c r="M76" s="129"/>
      <c r="N76" s="129"/>
      <c r="O76" s="129"/>
      <c r="P76" s="129"/>
      <c r="Q76" s="129"/>
      <c r="R76" s="129"/>
      <c r="S76" s="129"/>
      <c r="T76" s="129"/>
      <c r="U76" s="129"/>
      <c r="V76" s="129"/>
      <c r="W76" s="129"/>
      <c r="X76" s="129"/>
      <c r="Y76" s="129"/>
      <c r="Z76" s="129"/>
      <c r="AA76" s="129"/>
      <c r="AB76" s="129"/>
      <c r="AC76" s="129"/>
      <c r="AD76" s="129"/>
      <c r="AE76" s="129"/>
      <c r="AF76" s="129"/>
      <c r="AG76" s="130">
        <f>'IO 04.3 - TV'!J32</f>
        <v>0</v>
      </c>
      <c r="AH76" s="128"/>
      <c r="AI76" s="128"/>
      <c r="AJ76" s="128"/>
      <c r="AK76" s="128"/>
      <c r="AL76" s="128"/>
      <c r="AM76" s="128"/>
      <c r="AN76" s="130">
        <f>SUM(AG76,AT76)</f>
        <v>0</v>
      </c>
      <c r="AO76" s="128"/>
      <c r="AP76" s="128"/>
      <c r="AQ76" s="131" t="s">
        <v>97</v>
      </c>
      <c r="AR76" s="68"/>
      <c r="AS76" s="132">
        <v>0</v>
      </c>
      <c r="AT76" s="133">
        <f>ROUND(SUM(AV76:AW76),2)</f>
        <v>0</v>
      </c>
      <c r="AU76" s="134">
        <f>'IO 04.3 - TV'!P95</f>
        <v>0</v>
      </c>
      <c r="AV76" s="133">
        <f>'IO 04.3 - TV'!J35</f>
        <v>0</v>
      </c>
      <c r="AW76" s="133">
        <f>'IO 04.3 - TV'!J36</f>
        <v>0</v>
      </c>
      <c r="AX76" s="133">
        <f>'IO 04.3 - TV'!J37</f>
        <v>0</v>
      </c>
      <c r="AY76" s="133">
        <f>'IO 04.3 - TV'!J38</f>
        <v>0</v>
      </c>
      <c r="AZ76" s="133">
        <f>'IO 04.3 - TV'!F35</f>
        <v>0</v>
      </c>
      <c r="BA76" s="133">
        <f>'IO 04.3 - TV'!F36</f>
        <v>0</v>
      </c>
      <c r="BB76" s="133">
        <f>'IO 04.3 - TV'!F37</f>
        <v>0</v>
      </c>
      <c r="BC76" s="133">
        <f>'IO 04.3 - TV'!F38</f>
        <v>0</v>
      </c>
      <c r="BD76" s="135">
        <f>'IO 04.3 - TV'!F39</f>
        <v>0</v>
      </c>
      <c r="BE76" s="4"/>
      <c r="BT76" s="136" t="s">
        <v>86</v>
      </c>
      <c r="BV76" s="136" t="s">
        <v>78</v>
      </c>
      <c r="BW76" s="136" t="s">
        <v>149</v>
      </c>
      <c r="BX76" s="136" t="s">
        <v>140</v>
      </c>
      <c r="CL76" s="136" t="s">
        <v>19</v>
      </c>
    </row>
    <row r="77" s="4" customFormat="1" ht="16.5" customHeight="1">
      <c r="A77" s="114" t="s">
        <v>80</v>
      </c>
      <c r="B77" s="66"/>
      <c r="C77" s="128"/>
      <c r="D77" s="128"/>
      <c r="E77" s="129" t="s">
        <v>150</v>
      </c>
      <c r="F77" s="129"/>
      <c r="G77" s="129"/>
      <c r="H77" s="129"/>
      <c r="I77" s="129"/>
      <c r="J77" s="128"/>
      <c r="K77" s="129" t="s">
        <v>151</v>
      </c>
      <c r="L77" s="129"/>
      <c r="M77" s="129"/>
      <c r="N77" s="129"/>
      <c r="O77" s="129"/>
      <c r="P77" s="129"/>
      <c r="Q77" s="129"/>
      <c r="R77" s="129"/>
      <c r="S77" s="129"/>
      <c r="T77" s="129"/>
      <c r="U77" s="129"/>
      <c r="V77" s="129"/>
      <c r="W77" s="129"/>
      <c r="X77" s="129"/>
      <c r="Y77" s="129"/>
      <c r="Z77" s="129"/>
      <c r="AA77" s="129"/>
      <c r="AB77" s="129"/>
      <c r="AC77" s="129"/>
      <c r="AD77" s="129"/>
      <c r="AE77" s="129"/>
      <c r="AF77" s="129"/>
      <c r="AG77" s="130">
        <f>'IO 04.4 - AP'!J32</f>
        <v>0</v>
      </c>
      <c r="AH77" s="128"/>
      <c r="AI77" s="128"/>
      <c r="AJ77" s="128"/>
      <c r="AK77" s="128"/>
      <c r="AL77" s="128"/>
      <c r="AM77" s="128"/>
      <c r="AN77" s="130">
        <f>SUM(AG77,AT77)</f>
        <v>0</v>
      </c>
      <c r="AO77" s="128"/>
      <c r="AP77" s="128"/>
      <c r="AQ77" s="131" t="s">
        <v>97</v>
      </c>
      <c r="AR77" s="68"/>
      <c r="AS77" s="132">
        <v>0</v>
      </c>
      <c r="AT77" s="133">
        <f>ROUND(SUM(AV77:AW77),2)</f>
        <v>0</v>
      </c>
      <c r="AU77" s="134">
        <f>'IO 04.4 - AP'!P89</f>
        <v>0</v>
      </c>
      <c r="AV77" s="133">
        <f>'IO 04.4 - AP'!J35</f>
        <v>0</v>
      </c>
      <c r="AW77" s="133">
        <f>'IO 04.4 - AP'!J36</f>
        <v>0</v>
      </c>
      <c r="AX77" s="133">
        <f>'IO 04.4 - AP'!J37</f>
        <v>0</v>
      </c>
      <c r="AY77" s="133">
        <f>'IO 04.4 - AP'!J38</f>
        <v>0</v>
      </c>
      <c r="AZ77" s="133">
        <f>'IO 04.4 - AP'!F35</f>
        <v>0</v>
      </c>
      <c r="BA77" s="133">
        <f>'IO 04.4 - AP'!F36</f>
        <v>0</v>
      </c>
      <c r="BB77" s="133">
        <f>'IO 04.4 - AP'!F37</f>
        <v>0</v>
      </c>
      <c r="BC77" s="133">
        <f>'IO 04.4 - AP'!F38</f>
        <v>0</v>
      </c>
      <c r="BD77" s="135">
        <f>'IO 04.4 - AP'!F39</f>
        <v>0</v>
      </c>
      <c r="BE77" s="4"/>
      <c r="BT77" s="136" t="s">
        <v>86</v>
      </c>
      <c r="BV77" s="136" t="s">
        <v>78</v>
      </c>
      <c r="BW77" s="136" t="s">
        <v>152</v>
      </c>
      <c r="BX77" s="136" t="s">
        <v>140</v>
      </c>
      <c r="CL77" s="136" t="s">
        <v>19</v>
      </c>
    </row>
    <row r="78" s="4" customFormat="1" ht="16.5" customHeight="1">
      <c r="A78" s="114" t="s">
        <v>80</v>
      </c>
      <c r="B78" s="66"/>
      <c r="C78" s="128"/>
      <c r="D78" s="128"/>
      <c r="E78" s="129" t="s">
        <v>153</v>
      </c>
      <c r="F78" s="129"/>
      <c r="G78" s="129"/>
      <c r="H78" s="129"/>
      <c r="I78" s="129"/>
      <c r="J78" s="128"/>
      <c r="K78" s="129" t="s">
        <v>154</v>
      </c>
      <c r="L78" s="129"/>
      <c r="M78" s="129"/>
      <c r="N78" s="129"/>
      <c r="O78" s="129"/>
      <c r="P78" s="129"/>
      <c r="Q78" s="129"/>
      <c r="R78" s="129"/>
      <c r="S78" s="129"/>
      <c r="T78" s="129"/>
      <c r="U78" s="129"/>
      <c r="V78" s="129"/>
      <c r="W78" s="129"/>
      <c r="X78" s="129"/>
      <c r="Y78" s="129"/>
      <c r="Z78" s="129"/>
      <c r="AA78" s="129"/>
      <c r="AB78" s="129"/>
      <c r="AC78" s="129"/>
      <c r="AD78" s="129"/>
      <c r="AE78" s="129"/>
      <c r="AF78" s="129"/>
      <c r="AG78" s="130">
        <f>'IO 04.5 - Kamerový systém'!J32</f>
        <v>0</v>
      </c>
      <c r="AH78" s="128"/>
      <c r="AI78" s="128"/>
      <c r="AJ78" s="128"/>
      <c r="AK78" s="128"/>
      <c r="AL78" s="128"/>
      <c r="AM78" s="128"/>
      <c r="AN78" s="130">
        <f>SUM(AG78,AT78)</f>
        <v>0</v>
      </c>
      <c r="AO78" s="128"/>
      <c r="AP78" s="128"/>
      <c r="AQ78" s="131" t="s">
        <v>97</v>
      </c>
      <c r="AR78" s="68"/>
      <c r="AS78" s="132">
        <v>0</v>
      </c>
      <c r="AT78" s="133">
        <f>ROUND(SUM(AV78:AW78),2)</f>
        <v>0</v>
      </c>
      <c r="AU78" s="134">
        <f>'IO 04.5 - Kamerový systém'!P92</f>
        <v>0</v>
      </c>
      <c r="AV78" s="133">
        <f>'IO 04.5 - Kamerový systém'!J35</f>
        <v>0</v>
      </c>
      <c r="AW78" s="133">
        <f>'IO 04.5 - Kamerový systém'!J36</f>
        <v>0</v>
      </c>
      <c r="AX78" s="133">
        <f>'IO 04.5 - Kamerový systém'!J37</f>
        <v>0</v>
      </c>
      <c r="AY78" s="133">
        <f>'IO 04.5 - Kamerový systém'!J38</f>
        <v>0</v>
      </c>
      <c r="AZ78" s="133">
        <f>'IO 04.5 - Kamerový systém'!F35</f>
        <v>0</v>
      </c>
      <c r="BA78" s="133">
        <f>'IO 04.5 - Kamerový systém'!F36</f>
        <v>0</v>
      </c>
      <c r="BB78" s="133">
        <f>'IO 04.5 - Kamerový systém'!F37</f>
        <v>0</v>
      </c>
      <c r="BC78" s="133">
        <f>'IO 04.5 - Kamerový systém'!F38</f>
        <v>0</v>
      </c>
      <c r="BD78" s="135">
        <f>'IO 04.5 - Kamerový systém'!F39</f>
        <v>0</v>
      </c>
      <c r="BE78" s="4"/>
      <c r="BT78" s="136" t="s">
        <v>86</v>
      </c>
      <c r="BV78" s="136" t="s">
        <v>78</v>
      </c>
      <c r="BW78" s="136" t="s">
        <v>155</v>
      </c>
      <c r="BX78" s="136" t="s">
        <v>140</v>
      </c>
      <c r="CL78" s="136" t="s">
        <v>19</v>
      </c>
    </row>
    <row r="79" s="4" customFormat="1" ht="16.5" customHeight="1">
      <c r="A79" s="114" t="s">
        <v>80</v>
      </c>
      <c r="B79" s="66"/>
      <c r="C79" s="128"/>
      <c r="D79" s="128"/>
      <c r="E79" s="129" t="s">
        <v>156</v>
      </c>
      <c r="F79" s="129"/>
      <c r="G79" s="129"/>
      <c r="H79" s="129"/>
      <c r="I79" s="129"/>
      <c r="J79" s="128"/>
      <c r="K79" s="129" t="s">
        <v>157</v>
      </c>
      <c r="L79" s="129"/>
      <c r="M79" s="129"/>
      <c r="N79" s="129"/>
      <c r="O79" s="129"/>
      <c r="P79" s="129"/>
      <c r="Q79" s="129"/>
      <c r="R79" s="129"/>
      <c r="S79" s="129"/>
      <c r="T79" s="129"/>
      <c r="U79" s="129"/>
      <c r="V79" s="129"/>
      <c r="W79" s="129"/>
      <c r="X79" s="129"/>
      <c r="Y79" s="129"/>
      <c r="Z79" s="129"/>
      <c r="AA79" s="129"/>
      <c r="AB79" s="129"/>
      <c r="AC79" s="129"/>
      <c r="AD79" s="129"/>
      <c r="AE79" s="129"/>
      <c r="AF79" s="129"/>
      <c r="AG79" s="130">
        <f>'IO 04.6 - Dveřní interkom'!J32</f>
        <v>0</v>
      </c>
      <c r="AH79" s="128"/>
      <c r="AI79" s="128"/>
      <c r="AJ79" s="128"/>
      <c r="AK79" s="128"/>
      <c r="AL79" s="128"/>
      <c r="AM79" s="128"/>
      <c r="AN79" s="130">
        <f>SUM(AG79,AT79)</f>
        <v>0</v>
      </c>
      <c r="AO79" s="128"/>
      <c r="AP79" s="128"/>
      <c r="AQ79" s="131" t="s">
        <v>97</v>
      </c>
      <c r="AR79" s="68"/>
      <c r="AS79" s="132">
        <v>0</v>
      </c>
      <c r="AT79" s="133">
        <f>ROUND(SUM(AV79:AW79),2)</f>
        <v>0</v>
      </c>
      <c r="AU79" s="134">
        <f>'IO 04.6 - Dveřní interkom'!P88</f>
        <v>0</v>
      </c>
      <c r="AV79" s="133">
        <f>'IO 04.6 - Dveřní interkom'!J35</f>
        <v>0</v>
      </c>
      <c r="AW79" s="133">
        <f>'IO 04.6 - Dveřní interkom'!J36</f>
        <v>0</v>
      </c>
      <c r="AX79" s="133">
        <f>'IO 04.6 - Dveřní interkom'!J37</f>
        <v>0</v>
      </c>
      <c r="AY79" s="133">
        <f>'IO 04.6 - Dveřní interkom'!J38</f>
        <v>0</v>
      </c>
      <c r="AZ79" s="133">
        <f>'IO 04.6 - Dveřní interkom'!F35</f>
        <v>0</v>
      </c>
      <c r="BA79" s="133">
        <f>'IO 04.6 - Dveřní interkom'!F36</f>
        <v>0</v>
      </c>
      <c r="BB79" s="133">
        <f>'IO 04.6 - Dveřní interkom'!F37</f>
        <v>0</v>
      </c>
      <c r="BC79" s="133">
        <f>'IO 04.6 - Dveřní interkom'!F38</f>
        <v>0</v>
      </c>
      <c r="BD79" s="135">
        <f>'IO 04.6 - Dveřní interkom'!F39</f>
        <v>0</v>
      </c>
      <c r="BE79" s="4"/>
      <c r="BT79" s="136" t="s">
        <v>86</v>
      </c>
      <c r="BV79" s="136" t="s">
        <v>78</v>
      </c>
      <c r="BW79" s="136" t="s">
        <v>158</v>
      </c>
      <c r="BX79" s="136" t="s">
        <v>140</v>
      </c>
      <c r="CL79" s="136" t="s">
        <v>19</v>
      </c>
    </row>
    <row r="80" s="4" customFormat="1" ht="16.5" customHeight="1">
      <c r="A80" s="114" t="s">
        <v>80</v>
      </c>
      <c r="B80" s="66"/>
      <c r="C80" s="128"/>
      <c r="D80" s="128"/>
      <c r="E80" s="129" t="s">
        <v>159</v>
      </c>
      <c r="F80" s="129"/>
      <c r="G80" s="129"/>
      <c r="H80" s="129"/>
      <c r="I80" s="129"/>
      <c r="J80" s="128"/>
      <c r="K80" s="129" t="s">
        <v>160</v>
      </c>
      <c r="L80" s="129"/>
      <c r="M80" s="129"/>
      <c r="N80" s="129"/>
      <c r="O80" s="129"/>
      <c r="P80" s="129"/>
      <c r="Q80" s="129"/>
      <c r="R80" s="129"/>
      <c r="S80" s="129"/>
      <c r="T80" s="129"/>
      <c r="U80" s="129"/>
      <c r="V80" s="129"/>
      <c r="W80" s="129"/>
      <c r="X80" s="129"/>
      <c r="Y80" s="129"/>
      <c r="Z80" s="129"/>
      <c r="AA80" s="129"/>
      <c r="AB80" s="129"/>
      <c r="AC80" s="129"/>
      <c r="AD80" s="129"/>
      <c r="AE80" s="129"/>
      <c r="AF80" s="129"/>
      <c r="AG80" s="130">
        <f>'IO 04.7 - AV technika'!J32</f>
        <v>0</v>
      </c>
      <c r="AH80" s="128"/>
      <c r="AI80" s="128"/>
      <c r="AJ80" s="128"/>
      <c r="AK80" s="128"/>
      <c r="AL80" s="128"/>
      <c r="AM80" s="128"/>
      <c r="AN80" s="130">
        <f>SUM(AG80,AT80)</f>
        <v>0</v>
      </c>
      <c r="AO80" s="128"/>
      <c r="AP80" s="128"/>
      <c r="AQ80" s="131" t="s">
        <v>97</v>
      </c>
      <c r="AR80" s="68"/>
      <c r="AS80" s="132">
        <v>0</v>
      </c>
      <c r="AT80" s="133">
        <f>ROUND(SUM(AV80:AW80),2)</f>
        <v>0</v>
      </c>
      <c r="AU80" s="134">
        <f>'IO 04.7 - AV technika'!P90</f>
        <v>0</v>
      </c>
      <c r="AV80" s="133">
        <f>'IO 04.7 - AV technika'!J35</f>
        <v>0</v>
      </c>
      <c r="AW80" s="133">
        <f>'IO 04.7 - AV technika'!J36</f>
        <v>0</v>
      </c>
      <c r="AX80" s="133">
        <f>'IO 04.7 - AV technika'!J37</f>
        <v>0</v>
      </c>
      <c r="AY80" s="133">
        <f>'IO 04.7 - AV technika'!J38</f>
        <v>0</v>
      </c>
      <c r="AZ80" s="133">
        <f>'IO 04.7 - AV technika'!F35</f>
        <v>0</v>
      </c>
      <c r="BA80" s="133">
        <f>'IO 04.7 - AV technika'!F36</f>
        <v>0</v>
      </c>
      <c r="BB80" s="133">
        <f>'IO 04.7 - AV technika'!F37</f>
        <v>0</v>
      </c>
      <c r="BC80" s="133">
        <f>'IO 04.7 - AV technika'!F38</f>
        <v>0</v>
      </c>
      <c r="BD80" s="135">
        <f>'IO 04.7 - AV technika'!F39</f>
        <v>0</v>
      </c>
      <c r="BE80" s="4"/>
      <c r="BT80" s="136" t="s">
        <v>86</v>
      </c>
      <c r="BV80" s="136" t="s">
        <v>78</v>
      </c>
      <c r="BW80" s="136" t="s">
        <v>161</v>
      </c>
      <c r="BX80" s="136" t="s">
        <v>140</v>
      </c>
      <c r="CL80" s="136" t="s">
        <v>19</v>
      </c>
    </row>
    <row r="81" s="7" customFormat="1" ht="16.5" customHeight="1">
      <c r="A81" s="114" t="s">
        <v>80</v>
      </c>
      <c r="B81" s="115"/>
      <c r="C81" s="116"/>
      <c r="D81" s="117" t="s">
        <v>162</v>
      </c>
      <c r="E81" s="117"/>
      <c r="F81" s="117"/>
      <c r="G81" s="117"/>
      <c r="H81" s="117"/>
      <c r="I81" s="118"/>
      <c r="J81" s="117" t="s">
        <v>163</v>
      </c>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9">
        <f>'IO 05 - Dešťová kanalizac...'!J30</f>
        <v>0</v>
      </c>
      <c r="AH81" s="118"/>
      <c r="AI81" s="118"/>
      <c r="AJ81" s="118"/>
      <c r="AK81" s="118"/>
      <c r="AL81" s="118"/>
      <c r="AM81" s="118"/>
      <c r="AN81" s="119">
        <f>SUM(AG81,AT81)</f>
        <v>0</v>
      </c>
      <c r="AO81" s="118"/>
      <c r="AP81" s="118"/>
      <c r="AQ81" s="120" t="s">
        <v>83</v>
      </c>
      <c r="AR81" s="121"/>
      <c r="AS81" s="122">
        <v>0</v>
      </c>
      <c r="AT81" s="123">
        <f>ROUND(SUM(AV81:AW81),2)</f>
        <v>0</v>
      </c>
      <c r="AU81" s="124">
        <f>'IO 05 - Dešťová kanalizac...'!P84</f>
        <v>0</v>
      </c>
      <c r="AV81" s="123">
        <f>'IO 05 - Dešťová kanalizac...'!J33</f>
        <v>0</v>
      </c>
      <c r="AW81" s="123">
        <f>'IO 05 - Dešťová kanalizac...'!J34</f>
        <v>0</v>
      </c>
      <c r="AX81" s="123">
        <f>'IO 05 - Dešťová kanalizac...'!J35</f>
        <v>0</v>
      </c>
      <c r="AY81" s="123">
        <f>'IO 05 - Dešťová kanalizac...'!J36</f>
        <v>0</v>
      </c>
      <c r="AZ81" s="123">
        <f>'IO 05 - Dešťová kanalizac...'!F33</f>
        <v>0</v>
      </c>
      <c r="BA81" s="123">
        <f>'IO 05 - Dešťová kanalizac...'!F34</f>
        <v>0</v>
      </c>
      <c r="BB81" s="123">
        <f>'IO 05 - Dešťová kanalizac...'!F35</f>
        <v>0</v>
      </c>
      <c r="BC81" s="123">
        <f>'IO 05 - Dešťová kanalizac...'!F36</f>
        <v>0</v>
      </c>
      <c r="BD81" s="125">
        <f>'IO 05 - Dešťová kanalizac...'!F37</f>
        <v>0</v>
      </c>
      <c r="BE81" s="7"/>
      <c r="BT81" s="126" t="s">
        <v>84</v>
      </c>
      <c r="BV81" s="126" t="s">
        <v>78</v>
      </c>
      <c r="BW81" s="126" t="s">
        <v>164</v>
      </c>
      <c r="BX81" s="126" t="s">
        <v>5</v>
      </c>
      <c r="CL81" s="126" t="s">
        <v>19</v>
      </c>
      <c r="CM81" s="126" t="s">
        <v>86</v>
      </c>
    </row>
    <row r="82" s="7" customFormat="1" ht="16.5" customHeight="1">
      <c r="A82" s="114" t="s">
        <v>80</v>
      </c>
      <c r="B82" s="115"/>
      <c r="C82" s="116"/>
      <c r="D82" s="117" t="s">
        <v>165</v>
      </c>
      <c r="E82" s="117"/>
      <c r="F82" s="117"/>
      <c r="G82" s="117"/>
      <c r="H82" s="117"/>
      <c r="I82" s="118"/>
      <c r="J82" s="117" t="s">
        <v>166</v>
      </c>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9">
        <f>'IO 06 - Areálový rozvod a VO'!J30</f>
        <v>0</v>
      </c>
      <c r="AH82" s="118"/>
      <c r="AI82" s="118"/>
      <c r="AJ82" s="118"/>
      <c r="AK82" s="118"/>
      <c r="AL82" s="118"/>
      <c r="AM82" s="118"/>
      <c r="AN82" s="119">
        <f>SUM(AG82,AT82)</f>
        <v>0</v>
      </c>
      <c r="AO82" s="118"/>
      <c r="AP82" s="118"/>
      <c r="AQ82" s="120" t="s">
        <v>83</v>
      </c>
      <c r="AR82" s="121"/>
      <c r="AS82" s="122">
        <v>0</v>
      </c>
      <c r="AT82" s="123">
        <f>ROUND(SUM(AV82:AW82),2)</f>
        <v>0</v>
      </c>
      <c r="AU82" s="124">
        <f>'IO 06 - Areálový rozvod a VO'!P85</f>
        <v>0</v>
      </c>
      <c r="AV82" s="123">
        <f>'IO 06 - Areálový rozvod a VO'!J33</f>
        <v>0</v>
      </c>
      <c r="AW82" s="123">
        <f>'IO 06 - Areálový rozvod a VO'!J34</f>
        <v>0</v>
      </c>
      <c r="AX82" s="123">
        <f>'IO 06 - Areálový rozvod a VO'!J35</f>
        <v>0</v>
      </c>
      <c r="AY82" s="123">
        <f>'IO 06 - Areálový rozvod a VO'!J36</f>
        <v>0</v>
      </c>
      <c r="AZ82" s="123">
        <f>'IO 06 - Areálový rozvod a VO'!F33</f>
        <v>0</v>
      </c>
      <c r="BA82" s="123">
        <f>'IO 06 - Areálový rozvod a VO'!F34</f>
        <v>0</v>
      </c>
      <c r="BB82" s="123">
        <f>'IO 06 - Areálový rozvod a VO'!F35</f>
        <v>0</v>
      </c>
      <c r="BC82" s="123">
        <f>'IO 06 - Areálový rozvod a VO'!F36</f>
        <v>0</v>
      </c>
      <c r="BD82" s="125">
        <f>'IO 06 - Areálový rozvod a VO'!F37</f>
        <v>0</v>
      </c>
      <c r="BE82" s="7"/>
      <c r="BT82" s="126" t="s">
        <v>84</v>
      </c>
      <c r="BV82" s="126" t="s">
        <v>78</v>
      </c>
      <c r="BW82" s="126" t="s">
        <v>167</v>
      </c>
      <c r="BX82" s="126" t="s">
        <v>5</v>
      </c>
      <c r="CL82" s="126" t="s">
        <v>19</v>
      </c>
      <c r="CM82" s="126" t="s">
        <v>86</v>
      </c>
    </row>
    <row r="83" s="7" customFormat="1" ht="16.5" customHeight="1">
      <c r="A83" s="114" t="s">
        <v>80</v>
      </c>
      <c r="B83" s="115"/>
      <c r="C83" s="116"/>
      <c r="D83" s="117" t="s">
        <v>168</v>
      </c>
      <c r="E83" s="117"/>
      <c r="F83" s="117"/>
      <c r="G83" s="117"/>
      <c r="H83" s="117"/>
      <c r="I83" s="118"/>
      <c r="J83" s="117" t="s">
        <v>169</v>
      </c>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9">
        <f>'IO 07 - Komunikace příjez...'!J30</f>
        <v>0</v>
      </c>
      <c r="AH83" s="118"/>
      <c r="AI83" s="118"/>
      <c r="AJ83" s="118"/>
      <c r="AK83" s="118"/>
      <c r="AL83" s="118"/>
      <c r="AM83" s="118"/>
      <c r="AN83" s="119">
        <f>SUM(AG83,AT83)</f>
        <v>0</v>
      </c>
      <c r="AO83" s="118"/>
      <c r="AP83" s="118"/>
      <c r="AQ83" s="120" t="s">
        <v>83</v>
      </c>
      <c r="AR83" s="121"/>
      <c r="AS83" s="122">
        <v>0</v>
      </c>
      <c r="AT83" s="123">
        <f>ROUND(SUM(AV83:AW83),2)</f>
        <v>0</v>
      </c>
      <c r="AU83" s="124">
        <f>'IO 07 - Komunikace příjez...'!P87</f>
        <v>0</v>
      </c>
      <c r="AV83" s="123">
        <f>'IO 07 - Komunikace příjez...'!J33</f>
        <v>0</v>
      </c>
      <c r="AW83" s="123">
        <f>'IO 07 - Komunikace příjez...'!J34</f>
        <v>0</v>
      </c>
      <c r="AX83" s="123">
        <f>'IO 07 - Komunikace příjez...'!J35</f>
        <v>0</v>
      </c>
      <c r="AY83" s="123">
        <f>'IO 07 - Komunikace příjez...'!J36</f>
        <v>0</v>
      </c>
      <c r="AZ83" s="123">
        <f>'IO 07 - Komunikace příjez...'!F33</f>
        <v>0</v>
      </c>
      <c r="BA83" s="123">
        <f>'IO 07 - Komunikace příjez...'!F34</f>
        <v>0</v>
      </c>
      <c r="BB83" s="123">
        <f>'IO 07 - Komunikace příjez...'!F35</f>
        <v>0</v>
      </c>
      <c r="BC83" s="123">
        <f>'IO 07 - Komunikace příjez...'!F36</f>
        <v>0</v>
      </c>
      <c r="BD83" s="125">
        <f>'IO 07 - Komunikace příjez...'!F37</f>
        <v>0</v>
      </c>
      <c r="BE83" s="7"/>
      <c r="BT83" s="126" t="s">
        <v>84</v>
      </c>
      <c r="BV83" s="126" t="s">
        <v>78</v>
      </c>
      <c r="BW83" s="126" t="s">
        <v>170</v>
      </c>
      <c r="BX83" s="126" t="s">
        <v>5</v>
      </c>
      <c r="CL83" s="126" t="s">
        <v>19</v>
      </c>
      <c r="CM83" s="126" t="s">
        <v>86</v>
      </c>
    </row>
    <row r="84" s="7" customFormat="1" ht="16.5" customHeight="1">
      <c r="A84" s="114" t="s">
        <v>80</v>
      </c>
      <c r="B84" s="115"/>
      <c r="C84" s="116"/>
      <c r="D84" s="117" t="s">
        <v>171</v>
      </c>
      <c r="E84" s="117"/>
      <c r="F84" s="117"/>
      <c r="G84" s="117"/>
      <c r="H84" s="117"/>
      <c r="I84" s="118"/>
      <c r="J84" s="117" t="s">
        <v>172</v>
      </c>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9">
        <f>'IO 08 - Fotovoltaika'!J30</f>
        <v>0</v>
      </c>
      <c r="AH84" s="118"/>
      <c r="AI84" s="118"/>
      <c r="AJ84" s="118"/>
      <c r="AK84" s="118"/>
      <c r="AL84" s="118"/>
      <c r="AM84" s="118"/>
      <c r="AN84" s="119">
        <f>SUM(AG84,AT84)</f>
        <v>0</v>
      </c>
      <c r="AO84" s="118"/>
      <c r="AP84" s="118"/>
      <c r="AQ84" s="120" t="s">
        <v>83</v>
      </c>
      <c r="AR84" s="121"/>
      <c r="AS84" s="122">
        <v>0</v>
      </c>
      <c r="AT84" s="123">
        <f>ROUND(SUM(AV84:AW84),2)</f>
        <v>0</v>
      </c>
      <c r="AU84" s="124">
        <f>'IO 08 - Fotovoltaika'!P82</f>
        <v>0</v>
      </c>
      <c r="AV84" s="123">
        <f>'IO 08 - Fotovoltaika'!J33</f>
        <v>0</v>
      </c>
      <c r="AW84" s="123">
        <f>'IO 08 - Fotovoltaika'!J34</f>
        <v>0</v>
      </c>
      <c r="AX84" s="123">
        <f>'IO 08 - Fotovoltaika'!J35</f>
        <v>0</v>
      </c>
      <c r="AY84" s="123">
        <f>'IO 08 - Fotovoltaika'!J36</f>
        <v>0</v>
      </c>
      <c r="AZ84" s="123">
        <f>'IO 08 - Fotovoltaika'!F33</f>
        <v>0</v>
      </c>
      <c r="BA84" s="123">
        <f>'IO 08 - Fotovoltaika'!F34</f>
        <v>0</v>
      </c>
      <c r="BB84" s="123">
        <f>'IO 08 - Fotovoltaika'!F35</f>
        <v>0</v>
      </c>
      <c r="BC84" s="123">
        <f>'IO 08 - Fotovoltaika'!F36</f>
        <v>0</v>
      </c>
      <c r="BD84" s="125">
        <f>'IO 08 - Fotovoltaika'!F37</f>
        <v>0</v>
      </c>
      <c r="BE84" s="7"/>
      <c r="BT84" s="126" t="s">
        <v>84</v>
      </c>
      <c r="BV84" s="126" t="s">
        <v>78</v>
      </c>
      <c r="BW84" s="126" t="s">
        <v>173</v>
      </c>
      <c r="BX84" s="126" t="s">
        <v>5</v>
      </c>
      <c r="CL84" s="126" t="s">
        <v>19</v>
      </c>
      <c r="CM84" s="126" t="s">
        <v>86</v>
      </c>
    </row>
    <row r="85" s="7" customFormat="1" ht="16.5" customHeight="1">
      <c r="A85" s="114" t="s">
        <v>80</v>
      </c>
      <c r="B85" s="115"/>
      <c r="C85" s="116"/>
      <c r="D85" s="117" t="s">
        <v>174</v>
      </c>
      <c r="E85" s="117"/>
      <c r="F85" s="117"/>
      <c r="G85" s="117"/>
      <c r="H85" s="117"/>
      <c r="I85" s="118"/>
      <c r="J85" s="117" t="s">
        <v>175</v>
      </c>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9">
        <f>'IO 09 - Prodloužení vodov...'!J30</f>
        <v>0</v>
      </c>
      <c r="AH85" s="118"/>
      <c r="AI85" s="118"/>
      <c r="AJ85" s="118"/>
      <c r="AK85" s="118"/>
      <c r="AL85" s="118"/>
      <c r="AM85" s="118"/>
      <c r="AN85" s="119">
        <f>SUM(AG85,AT85)</f>
        <v>0</v>
      </c>
      <c r="AO85" s="118"/>
      <c r="AP85" s="118"/>
      <c r="AQ85" s="120" t="s">
        <v>83</v>
      </c>
      <c r="AR85" s="121"/>
      <c r="AS85" s="122">
        <v>0</v>
      </c>
      <c r="AT85" s="123">
        <f>ROUND(SUM(AV85:AW85),2)</f>
        <v>0</v>
      </c>
      <c r="AU85" s="124">
        <f>'IO 09 - Prodloužení vodov...'!P87</f>
        <v>0</v>
      </c>
      <c r="AV85" s="123">
        <f>'IO 09 - Prodloužení vodov...'!J33</f>
        <v>0</v>
      </c>
      <c r="AW85" s="123">
        <f>'IO 09 - Prodloužení vodov...'!J34</f>
        <v>0</v>
      </c>
      <c r="AX85" s="123">
        <f>'IO 09 - Prodloužení vodov...'!J35</f>
        <v>0</v>
      </c>
      <c r="AY85" s="123">
        <f>'IO 09 - Prodloužení vodov...'!J36</f>
        <v>0</v>
      </c>
      <c r="AZ85" s="123">
        <f>'IO 09 - Prodloužení vodov...'!F33</f>
        <v>0</v>
      </c>
      <c r="BA85" s="123">
        <f>'IO 09 - Prodloužení vodov...'!F34</f>
        <v>0</v>
      </c>
      <c r="BB85" s="123">
        <f>'IO 09 - Prodloužení vodov...'!F35</f>
        <v>0</v>
      </c>
      <c r="BC85" s="123">
        <f>'IO 09 - Prodloužení vodov...'!F36</f>
        <v>0</v>
      </c>
      <c r="BD85" s="125">
        <f>'IO 09 - Prodloužení vodov...'!F37</f>
        <v>0</v>
      </c>
      <c r="BE85" s="7"/>
      <c r="BT85" s="126" t="s">
        <v>84</v>
      </c>
      <c r="BV85" s="126" t="s">
        <v>78</v>
      </c>
      <c r="BW85" s="126" t="s">
        <v>176</v>
      </c>
      <c r="BX85" s="126" t="s">
        <v>5</v>
      </c>
      <c r="CL85" s="126" t="s">
        <v>19</v>
      </c>
      <c r="CM85" s="126" t="s">
        <v>86</v>
      </c>
    </row>
    <row r="86" s="7" customFormat="1" ht="16.5" customHeight="1">
      <c r="A86" s="114" t="s">
        <v>80</v>
      </c>
      <c r="B86" s="115"/>
      <c r="C86" s="116"/>
      <c r="D86" s="117" t="s">
        <v>177</v>
      </c>
      <c r="E86" s="117"/>
      <c r="F86" s="117"/>
      <c r="G86" s="117"/>
      <c r="H86" s="117"/>
      <c r="I86" s="118"/>
      <c r="J86" s="117" t="s">
        <v>178</v>
      </c>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9">
        <f>'IO 10 - Prodloužení kanal...'!J30</f>
        <v>0</v>
      </c>
      <c r="AH86" s="118"/>
      <c r="AI86" s="118"/>
      <c r="AJ86" s="118"/>
      <c r="AK86" s="118"/>
      <c r="AL86" s="118"/>
      <c r="AM86" s="118"/>
      <c r="AN86" s="119">
        <f>SUM(AG86,AT86)</f>
        <v>0</v>
      </c>
      <c r="AO86" s="118"/>
      <c r="AP86" s="118"/>
      <c r="AQ86" s="120" t="s">
        <v>83</v>
      </c>
      <c r="AR86" s="121"/>
      <c r="AS86" s="122">
        <v>0</v>
      </c>
      <c r="AT86" s="123">
        <f>ROUND(SUM(AV86:AW86),2)</f>
        <v>0</v>
      </c>
      <c r="AU86" s="124">
        <f>'IO 10 - Prodloužení kanal...'!P86</f>
        <v>0</v>
      </c>
      <c r="AV86" s="123">
        <f>'IO 10 - Prodloužení kanal...'!J33</f>
        <v>0</v>
      </c>
      <c r="AW86" s="123">
        <f>'IO 10 - Prodloužení kanal...'!J34</f>
        <v>0</v>
      </c>
      <c r="AX86" s="123">
        <f>'IO 10 - Prodloužení kanal...'!J35</f>
        <v>0</v>
      </c>
      <c r="AY86" s="123">
        <f>'IO 10 - Prodloužení kanal...'!J36</f>
        <v>0</v>
      </c>
      <c r="AZ86" s="123">
        <f>'IO 10 - Prodloužení kanal...'!F33</f>
        <v>0</v>
      </c>
      <c r="BA86" s="123">
        <f>'IO 10 - Prodloužení kanal...'!F34</f>
        <v>0</v>
      </c>
      <c r="BB86" s="123">
        <f>'IO 10 - Prodloužení kanal...'!F35</f>
        <v>0</v>
      </c>
      <c r="BC86" s="123">
        <f>'IO 10 - Prodloužení kanal...'!F36</f>
        <v>0</v>
      </c>
      <c r="BD86" s="125">
        <f>'IO 10 - Prodloužení kanal...'!F37</f>
        <v>0</v>
      </c>
      <c r="BE86" s="7"/>
      <c r="BT86" s="126" t="s">
        <v>84</v>
      </c>
      <c r="BV86" s="126" t="s">
        <v>78</v>
      </c>
      <c r="BW86" s="126" t="s">
        <v>179</v>
      </c>
      <c r="BX86" s="126" t="s">
        <v>5</v>
      </c>
      <c r="CL86" s="126" t="s">
        <v>19</v>
      </c>
      <c r="CM86" s="126" t="s">
        <v>86</v>
      </c>
    </row>
    <row r="87" s="7" customFormat="1" ht="16.5" customHeight="1">
      <c r="A87" s="114" t="s">
        <v>80</v>
      </c>
      <c r="B87" s="115"/>
      <c r="C87" s="116"/>
      <c r="D87" s="117" t="s">
        <v>180</v>
      </c>
      <c r="E87" s="117"/>
      <c r="F87" s="117"/>
      <c r="G87" s="117"/>
      <c r="H87" s="117"/>
      <c r="I87" s="118"/>
      <c r="J87" s="117" t="s">
        <v>181</v>
      </c>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9">
        <f>'IO 11 - Veřejné osvětlení'!J30</f>
        <v>0</v>
      </c>
      <c r="AH87" s="118"/>
      <c r="AI87" s="118"/>
      <c r="AJ87" s="118"/>
      <c r="AK87" s="118"/>
      <c r="AL87" s="118"/>
      <c r="AM87" s="118"/>
      <c r="AN87" s="119">
        <f>SUM(AG87,AT87)</f>
        <v>0</v>
      </c>
      <c r="AO87" s="118"/>
      <c r="AP87" s="118"/>
      <c r="AQ87" s="120" t="s">
        <v>83</v>
      </c>
      <c r="AR87" s="121"/>
      <c r="AS87" s="122">
        <v>0</v>
      </c>
      <c r="AT87" s="123">
        <f>ROUND(SUM(AV87:AW87),2)</f>
        <v>0</v>
      </c>
      <c r="AU87" s="124">
        <f>'IO 11 - Veřejné osvětlení'!P85</f>
        <v>0</v>
      </c>
      <c r="AV87" s="123">
        <f>'IO 11 - Veřejné osvětlení'!J33</f>
        <v>0</v>
      </c>
      <c r="AW87" s="123">
        <f>'IO 11 - Veřejné osvětlení'!J34</f>
        <v>0</v>
      </c>
      <c r="AX87" s="123">
        <f>'IO 11 - Veřejné osvětlení'!J35</f>
        <v>0</v>
      </c>
      <c r="AY87" s="123">
        <f>'IO 11 - Veřejné osvětlení'!J36</f>
        <v>0</v>
      </c>
      <c r="AZ87" s="123">
        <f>'IO 11 - Veřejné osvětlení'!F33</f>
        <v>0</v>
      </c>
      <c r="BA87" s="123">
        <f>'IO 11 - Veřejné osvětlení'!F34</f>
        <v>0</v>
      </c>
      <c r="BB87" s="123">
        <f>'IO 11 - Veřejné osvětlení'!F35</f>
        <v>0</v>
      </c>
      <c r="BC87" s="123">
        <f>'IO 11 - Veřejné osvětlení'!F36</f>
        <v>0</v>
      </c>
      <c r="BD87" s="125">
        <f>'IO 11 - Veřejné osvětlení'!F37</f>
        <v>0</v>
      </c>
      <c r="BE87" s="7"/>
      <c r="BT87" s="126" t="s">
        <v>84</v>
      </c>
      <c r="BV87" s="126" t="s">
        <v>78</v>
      </c>
      <c r="BW87" s="126" t="s">
        <v>182</v>
      </c>
      <c r="BX87" s="126" t="s">
        <v>5</v>
      </c>
      <c r="CL87" s="126" t="s">
        <v>19</v>
      </c>
      <c r="CM87" s="126" t="s">
        <v>86</v>
      </c>
    </row>
    <row r="88" s="7" customFormat="1" ht="16.5" customHeight="1">
      <c r="A88" s="114" t="s">
        <v>80</v>
      </c>
      <c r="B88" s="115"/>
      <c r="C88" s="116"/>
      <c r="D88" s="117" t="s">
        <v>183</v>
      </c>
      <c r="E88" s="117"/>
      <c r="F88" s="117"/>
      <c r="G88" s="117"/>
      <c r="H88" s="117"/>
      <c r="I88" s="118"/>
      <c r="J88" s="117" t="s">
        <v>183</v>
      </c>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9">
        <f>'VRN - VRN'!J30</f>
        <v>0</v>
      </c>
      <c r="AH88" s="118"/>
      <c r="AI88" s="118"/>
      <c r="AJ88" s="118"/>
      <c r="AK88" s="118"/>
      <c r="AL88" s="118"/>
      <c r="AM88" s="118"/>
      <c r="AN88" s="119">
        <f>SUM(AG88,AT88)</f>
        <v>0</v>
      </c>
      <c r="AO88" s="118"/>
      <c r="AP88" s="118"/>
      <c r="AQ88" s="120" t="s">
        <v>83</v>
      </c>
      <c r="AR88" s="121"/>
      <c r="AS88" s="137">
        <v>0</v>
      </c>
      <c r="AT88" s="138">
        <f>ROUND(SUM(AV88:AW88),2)</f>
        <v>0</v>
      </c>
      <c r="AU88" s="139">
        <f>'VRN - VRN'!P85</f>
        <v>0</v>
      </c>
      <c r="AV88" s="138">
        <f>'VRN - VRN'!J33</f>
        <v>0</v>
      </c>
      <c r="AW88" s="138">
        <f>'VRN - VRN'!J34</f>
        <v>0</v>
      </c>
      <c r="AX88" s="138">
        <f>'VRN - VRN'!J35</f>
        <v>0</v>
      </c>
      <c r="AY88" s="138">
        <f>'VRN - VRN'!J36</f>
        <v>0</v>
      </c>
      <c r="AZ88" s="138">
        <f>'VRN - VRN'!F33</f>
        <v>0</v>
      </c>
      <c r="BA88" s="138">
        <f>'VRN - VRN'!F34</f>
        <v>0</v>
      </c>
      <c r="BB88" s="138">
        <f>'VRN - VRN'!F35</f>
        <v>0</v>
      </c>
      <c r="BC88" s="138">
        <f>'VRN - VRN'!F36</f>
        <v>0</v>
      </c>
      <c r="BD88" s="140">
        <f>'VRN - VRN'!F37</f>
        <v>0</v>
      </c>
      <c r="BE88" s="7"/>
      <c r="BT88" s="126" t="s">
        <v>84</v>
      </c>
      <c r="BV88" s="126" t="s">
        <v>78</v>
      </c>
      <c r="BW88" s="126" t="s">
        <v>184</v>
      </c>
      <c r="BX88" s="126" t="s">
        <v>5</v>
      </c>
      <c r="CL88" s="126" t="s">
        <v>19</v>
      </c>
      <c r="CM88" s="126" t="s">
        <v>86</v>
      </c>
    </row>
    <row r="89" s="2" customFormat="1" ht="30" customHeight="1">
      <c r="A89" s="41"/>
      <c r="B89" s="42"/>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7"/>
      <c r="AS89" s="41"/>
      <c r="AT89" s="41"/>
      <c r="AU89" s="41"/>
      <c r="AV89" s="41"/>
      <c r="AW89" s="41"/>
      <c r="AX89" s="41"/>
      <c r="AY89" s="41"/>
      <c r="AZ89" s="41"/>
      <c r="BA89" s="41"/>
      <c r="BB89" s="41"/>
      <c r="BC89" s="41"/>
      <c r="BD89" s="41"/>
      <c r="BE89" s="41"/>
    </row>
    <row r="90" s="2" customFormat="1" ht="6.96" customHeight="1">
      <c r="A90" s="41"/>
      <c r="B90" s="62"/>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47"/>
      <c r="AS90" s="41"/>
      <c r="AT90" s="41"/>
      <c r="AU90" s="41"/>
      <c r="AV90" s="41"/>
      <c r="AW90" s="41"/>
      <c r="AX90" s="41"/>
      <c r="AY90" s="41"/>
      <c r="AZ90" s="41"/>
      <c r="BA90" s="41"/>
      <c r="BB90" s="41"/>
      <c r="BC90" s="41"/>
      <c r="BD90" s="41"/>
      <c r="BE90" s="41"/>
    </row>
  </sheetData>
  <sheetProtection sheet="1" formatColumns="0" formatRows="0" objects="1" scenarios="1" spinCount="100000" saltValue="IOK+HzXWozIUkJAFdm8rEzSzbfHQFdAkN2UJJPfqJoVpyYnIJXmPHNTkWLixDKmPPO4Mar8lv3D1n6jlCxjzYw==" hashValue="VRCrFhjiaz2Lrw+LVB93Se45a1bkswKc8IEdhBSern7nc0tqvsiBtb6XONPBF0zd1Y1DiUlbwyxvHlTgaiKWWw==" algorithmName="SHA-512" password="C763"/>
  <mergeCells count="17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70:AM70"/>
    <mergeCell ref="AN70:AP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G77:AM77"/>
    <mergeCell ref="AN77:AP77"/>
    <mergeCell ref="AN78:AP78"/>
    <mergeCell ref="AG78:AM78"/>
    <mergeCell ref="AG79:AM79"/>
    <mergeCell ref="AN79:AP79"/>
    <mergeCell ref="AN80:AP80"/>
    <mergeCell ref="AG80:AM80"/>
    <mergeCell ref="AG81:AM81"/>
    <mergeCell ref="AN81:AP81"/>
    <mergeCell ref="AG82:AM82"/>
    <mergeCell ref="AN82:AP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L45:AO45"/>
    <mergeCell ref="I52:AF52"/>
    <mergeCell ref="C52:G52"/>
    <mergeCell ref="J55:AF55"/>
    <mergeCell ref="D55:H55"/>
    <mergeCell ref="J56:AF56"/>
    <mergeCell ref="D56:H56"/>
    <mergeCell ref="D57:H57"/>
    <mergeCell ref="J57:AF57"/>
    <mergeCell ref="D58:H58"/>
    <mergeCell ref="J58:AF58"/>
    <mergeCell ref="K59:AF59"/>
    <mergeCell ref="E59:I59"/>
    <mergeCell ref="J60:AF60"/>
    <mergeCell ref="D60:H60"/>
    <mergeCell ref="D61:H61"/>
    <mergeCell ref="J61:AF61"/>
    <mergeCell ref="J62:AF62"/>
    <mergeCell ref="D62:H62"/>
    <mergeCell ref="J63:AF63"/>
    <mergeCell ref="D63:H63"/>
    <mergeCell ref="AM47:AN47"/>
    <mergeCell ref="AM49:AP49"/>
    <mergeCell ref="AS49:AT51"/>
    <mergeCell ref="AM50:AP50"/>
    <mergeCell ref="AG52:AM52"/>
    <mergeCell ref="AN52:AP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J64:AF64"/>
    <mergeCell ref="D64:H64"/>
    <mergeCell ref="K65:AF65"/>
    <mergeCell ref="E65:I65"/>
    <mergeCell ref="K66:AF66"/>
    <mergeCell ref="E66:I66"/>
    <mergeCell ref="E67:I67"/>
    <mergeCell ref="K67:AF67"/>
    <mergeCell ref="E68:I68"/>
    <mergeCell ref="K68:AF68"/>
    <mergeCell ref="E69:I69"/>
    <mergeCell ref="K69:AF69"/>
    <mergeCell ref="K70:AF70"/>
    <mergeCell ref="E70:I70"/>
    <mergeCell ref="E71:I71"/>
    <mergeCell ref="K71:AF71"/>
    <mergeCell ref="K72:AF72"/>
    <mergeCell ref="E72:I72"/>
    <mergeCell ref="J73:AF73"/>
    <mergeCell ref="D73:H73"/>
    <mergeCell ref="K74:AF74"/>
    <mergeCell ref="E74:I74"/>
    <mergeCell ref="E75:I75"/>
    <mergeCell ref="K75:AF75"/>
    <mergeCell ref="K76:AF76"/>
    <mergeCell ref="E76:I76"/>
    <mergeCell ref="K77:AF77"/>
    <mergeCell ref="E77:I77"/>
    <mergeCell ref="E78:I78"/>
    <mergeCell ref="K78:AF78"/>
    <mergeCell ref="E79:I79"/>
    <mergeCell ref="K79:AF79"/>
    <mergeCell ref="E80:I80"/>
    <mergeCell ref="K80:AF80"/>
    <mergeCell ref="D81:H81"/>
    <mergeCell ref="J81:AF81"/>
    <mergeCell ref="D82:H82"/>
    <mergeCell ref="J82:AF82"/>
    <mergeCell ref="D83:H83"/>
    <mergeCell ref="J83:AF83"/>
    <mergeCell ref="D84:H84"/>
    <mergeCell ref="J84:AF84"/>
    <mergeCell ref="D85:H85"/>
    <mergeCell ref="J85:AF85"/>
    <mergeCell ref="D86:H86"/>
    <mergeCell ref="J86:AF86"/>
    <mergeCell ref="D87:H87"/>
    <mergeCell ref="J87:AF87"/>
    <mergeCell ref="D88:H88"/>
    <mergeCell ref="J88:AF88"/>
  </mergeCells>
  <hyperlinks>
    <hyperlink ref="A55" location="' 01 - Budova ZZS'!C2" display="/"/>
    <hyperlink ref="A56" location="' 02 - Areálová komunikace...'!C2" display="/"/>
    <hyperlink ref="A57" location="' 03 - Oplocení a areálové...'!C2" display="/"/>
    <hyperlink ref="A59" location="'04.1 - VZT'!C2" display="/"/>
    <hyperlink ref="A60" location="' 05 - Vytápění'!C2" display="/"/>
    <hyperlink ref="A61" location="' 06 - ZTI, voda, kanalizace'!C2" display="/"/>
    <hyperlink ref="A62" location="'IO 01 - Vodovodní přípojka'!C2" display="/"/>
    <hyperlink ref="A63" location="'IO 02 - Kanalizační přípojka'!C2" display="/"/>
    <hyperlink ref="A65" location="'IO 03.1 - Uzemnění'!C2" display="/"/>
    <hyperlink ref="A66" location="'IO 03.2 - Elektroinstalac...'!C2" display="/"/>
    <hyperlink ref="A67" location="'IO 03.3 - Elektroinstalac...'!C2" display="/"/>
    <hyperlink ref="A68" location="'IO 03.4 - Rozváděč RH'!C2" display="/"/>
    <hyperlink ref="A69" location="'IO 03.5 - Rozváděč RK'!C2" display="/"/>
    <hyperlink ref="A70" location="'IO 03.6 - Rozváděč R_VYTÁ...'!C2" display="/"/>
    <hyperlink ref="A71" location="'IO 03.7 - Ochrana před bl...'!C2" display="/"/>
    <hyperlink ref="A72" location="'IO 03.8 - Dieselagregát'!C2" display="/"/>
    <hyperlink ref="A74" location="'IO 04.1 - Přípojky na SEK'!C2" display="/"/>
    <hyperlink ref="A75" location="'IO 04.2 - SK'!C2" display="/"/>
    <hyperlink ref="A76" location="'IO 04.3 - TV'!C2" display="/"/>
    <hyperlink ref="A77" location="'IO 04.4 - AP'!C2" display="/"/>
    <hyperlink ref="A78" location="'IO 04.5 - Kamerový systém'!C2" display="/"/>
    <hyperlink ref="A79" location="'IO 04.6 - Dveřní interkom'!C2" display="/"/>
    <hyperlink ref="A80" location="'IO 04.7 - AV technika'!C2" display="/"/>
    <hyperlink ref="A81" location="'IO 05 - Dešťová kanalizac...'!C2" display="/"/>
    <hyperlink ref="A82" location="'IO 06 - Areálový rozvod a VO'!C2" display="/"/>
    <hyperlink ref="A83" location="'IO 07 - Komunikace příjez...'!C2" display="/"/>
    <hyperlink ref="A84" location="'IO 08 - Fotovoltaika'!C2" display="/"/>
    <hyperlink ref="A85" location="'IO 09 - Prodloužení vodov...'!C2" display="/"/>
    <hyperlink ref="A86" location="'IO 10 - Prodloužení kanal...'!C2" display="/"/>
    <hyperlink ref="A87" location="'IO 11 - Veřejné osvětlení'!C2" display="/"/>
    <hyperlink ref="A88" location="'VRN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187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ROUND(J102,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ROUND((SUM(BE102:BE1582)),  2)</f>
        <v>0</v>
      </c>
      <c r="G33" s="41"/>
      <c r="H33" s="41"/>
      <c r="I33" s="160">
        <v>0.20999999999999999</v>
      </c>
      <c r="J33" s="159">
        <f>ROUND(((SUM(BE102:BE1582))*I33),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ROUND((SUM(BF102:BF1582)),  2)</f>
        <v>0</v>
      </c>
      <c r="G34" s="41"/>
      <c r="H34" s="41"/>
      <c r="I34" s="160">
        <v>0.14999999999999999</v>
      </c>
      <c r="J34" s="159">
        <f>ROUND(((SUM(BF102:BF1582))*I34),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ROUND((SUM(BG102:BG1582)),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ROUND((SUM(BH102:BH1582)),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ROUND((SUM(BI102:BI1582)),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01 - Budova ZZS</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J102</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J103</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J104</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J126</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196</v>
      </c>
      <c r="E63" s="185"/>
      <c r="F63" s="185"/>
      <c r="G63" s="185"/>
      <c r="H63" s="185"/>
      <c r="I63" s="185"/>
      <c r="J63" s="186">
        <f>J178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197</v>
      </c>
      <c r="E64" s="185"/>
      <c r="F64" s="185"/>
      <c r="G64" s="185"/>
      <c r="H64" s="185"/>
      <c r="I64" s="185"/>
      <c r="J64" s="186">
        <f>J319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198</v>
      </c>
      <c r="E65" s="185"/>
      <c r="F65" s="185"/>
      <c r="G65" s="185"/>
      <c r="H65" s="185"/>
      <c r="I65" s="185"/>
      <c r="J65" s="186">
        <f>J455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199</v>
      </c>
      <c r="E66" s="185"/>
      <c r="F66" s="185"/>
      <c r="G66" s="185"/>
      <c r="H66" s="185"/>
      <c r="I66" s="185"/>
      <c r="J66" s="186">
        <f>J726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200</v>
      </c>
      <c r="E67" s="185"/>
      <c r="F67" s="185"/>
      <c r="G67" s="185"/>
      <c r="H67" s="185"/>
      <c r="I67" s="185"/>
      <c r="J67" s="186">
        <f>J738</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201</v>
      </c>
      <c r="E68" s="180"/>
      <c r="F68" s="180"/>
      <c r="G68" s="180"/>
      <c r="H68" s="180"/>
      <c r="I68" s="180"/>
      <c r="J68" s="181">
        <f>J741</f>
        <v>0</v>
      </c>
      <c r="K68" s="178"/>
      <c r="L68" s="182"/>
      <c r="S68" s="9"/>
      <c r="T68" s="9"/>
      <c r="U68" s="9"/>
      <c r="V68" s="9"/>
      <c r="W68" s="9"/>
      <c r="X68" s="9"/>
      <c r="Y68" s="9"/>
      <c r="Z68" s="9"/>
      <c r="AA68" s="9"/>
      <c r="AB68" s="9"/>
      <c r="AC68" s="9"/>
      <c r="AD68" s="9"/>
      <c r="AE68" s="9"/>
    </row>
    <row r="69" s="10" customFormat="1" ht="19.92" customHeight="1">
      <c r="A69" s="10"/>
      <c r="B69" s="183"/>
      <c r="C69" s="128"/>
      <c r="D69" s="184" t="s">
        <v>202</v>
      </c>
      <c r="E69" s="185"/>
      <c r="F69" s="185"/>
      <c r="G69" s="185"/>
      <c r="H69" s="185"/>
      <c r="I69" s="185"/>
      <c r="J69" s="186">
        <f>J742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203</v>
      </c>
      <c r="E70" s="185"/>
      <c r="F70" s="185"/>
      <c r="G70" s="185"/>
      <c r="H70" s="185"/>
      <c r="I70" s="185"/>
      <c r="J70" s="186">
        <f>J777</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204</v>
      </c>
      <c r="E71" s="185"/>
      <c r="F71" s="185"/>
      <c r="G71" s="185"/>
      <c r="H71" s="185"/>
      <c r="I71" s="185"/>
      <c r="J71" s="186">
        <f>J827</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205</v>
      </c>
      <c r="E72" s="185"/>
      <c r="F72" s="185"/>
      <c r="G72" s="185"/>
      <c r="H72" s="185"/>
      <c r="I72" s="185"/>
      <c r="J72" s="186">
        <f>J920</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206</v>
      </c>
      <c r="E73" s="185"/>
      <c r="F73" s="185"/>
      <c r="G73" s="185"/>
      <c r="H73" s="185"/>
      <c r="I73" s="185"/>
      <c r="J73" s="186">
        <f>J936</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207</v>
      </c>
      <c r="E74" s="185"/>
      <c r="F74" s="185"/>
      <c r="G74" s="185"/>
      <c r="H74" s="185"/>
      <c r="I74" s="185"/>
      <c r="J74" s="186">
        <f>J974</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208</v>
      </c>
      <c r="E75" s="185"/>
      <c r="F75" s="185"/>
      <c r="G75" s="185"/>
      <c r="H75" s="185"/>
      <c r="I75" s="185"/>
      <c r="J75" s="186">
        <f>J1011</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209</v>
      </c>
      <c r="E76" s="185"/>
      <c r="F76" s="185"/>
      <c r="G76" s="185"/>
      <c r="H76" s="185"/>
      <c r="I76" s="185"/>
      <c r="J76" s="186">
        <f>J1105</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210</v>
      </c>
      <c r="E77" s="185"/>
      <c r="F77" s="185"/>
      <c r="G77" s="185"/>
      <c r="H77" s="185"/>
      <c r="I77" s="185"/>
      <c r="J77" s="186">
        <f>J1213</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211</v>
      </c>
      <c r="E78" s="185"/>
      <c r="F78" s="185"/>
      <c r="G78" s="185"/>
      <c r="H78" s="185"/>
      <c r="I78" s="185"/>
      <c r="J78" s="186">
        <f>J1377</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212</v>
      </c>
      <c r="E79" s="185"/>
      <c r="F79" s="185"/>
      <c r="G79" s="185"/>
      <c r="H79" s="185"/>
      <c r="I79" s="185"/>
      <c r="J79" s="186">
        <f>J1410</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213</v>
      </c>
      <c r="E80" s="185"/>
      <c r="F80" s="185"/>
      <c r="G80" s="185"/>
      <c r="H80" s="185"/>
      <c r="I80" s="185"/>
      <c r="J80" s="186">
        <f>J1459</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214</v>
      </c>
      <c r="E81" s="185"/>
      <c r="F81" s="185"/>
      <c r="G81" s="185"/>
      <c r="H81" s="185"/>
      <c r="I81" s="185"/>
      <c r="J81" s="186">
        <f>J1490</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215</v>
      </c>
      <c r="E82" s="185"/>
      <c r="F82" s="185"/>
      <c r="G82" s="185"/>
      <c r="H82" s="185"/>
      <c r="I82" s="185"/>
      <c r="J82" s="186">
        <f>J1572</f>
        <v>0</v>
      </c>
      <c r="K82" s="128"/>
      <c r="L82" s="187"/>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7"/>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7"/>
      <c r="S88" s="41"/>
      <c r="T88" s="41"/>
      <c r="U88" s="41"/>
      <c r="V88" s="41"/>
      <c r="W88" s="41"/>
      <c r="X88" s="41"/>
      <c r="Y88" s="41"/>
      <c r="Z88" s="41"/>
      <c r="AA88" s="41"/>
      <c r="AB88" s="41"/>
      <c r="AC88" s="41"/>
      <c r="AD88" s="41"/>
      <c r="AE88" s="41"/>
    </row>
    <row r="89" s="2" customFormat="1" ht="24.96" customHeight="1">
      <c r="A89" s="41"/>
      <c r="B89" s="42"/>
      <c r="C89" s="26" t="s">
        <v>216</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172" t="str">
        <f>E7</f>
        <v>ZSS KHK Jičín - oprava</v>
      </c>
      <c r="F92" s="35"/>
      <c r="G92" s="35"/>
      <c r="H92" s="35"/>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186</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72" t="str">
        <f>E9</f>
        <v xml:space="preserve"> 01 - Budova ZZS</v>
      </c>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F12</f>
        <v xml:space="preserve"> </v>
      </c>
      <c r="G96" s="43"/>
      <c r="H96" s="43"/>
      <c r="I96" s="35" t="s">
        <v>23</v>
      </c>
      <c r="J96" s="75" t="str">
        <f>IF(J12="","",J12)</f>
        <v>10. 5. 2023</v>
      </c>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5.15" customHeight="1">
      <c r="A98" s="41"/>
      <c r="B98" s="42"/>
      <c r="C98" s="35" t="s">
        <v>25</v>
      </c>
      <c r="D98" s="43"/>
      <c r="E98" s="43"/>
      <c r="F98" s="30" t="str">
        <f>E15</f>
        <v>Královéhradecký kraj</v>
      </c>
      <c r="G98" s="43"/>
      <c r="H98" s="43"/>
      <c r="I98" s="35" t="s">
        <v>33</v>
      </c>
      <c r="J98" s="39" t="str">
        <f>E21</f>
        <v>PRISPO s.r.o.</v>
      </c>
      <c r="K98" s="43"/>
      <c r="L98" s="147"/>
      <c r="S98" s="41"/>
      <c r="T98" s="41"/>
      <c r="U98" s="41"/>
      <c r="V98" s="41"/>
      <c r="W98" s="41"/>
      <c r="X98" s="41"/>
      <c r="Y98" s="41"/>
      <c r="Z98" s="41"/>
      <c r="AA98" s="41"/>
      <c r="AB98" s="41"/>
      <c r="AC98" s="41"/>
      <c r="AD98" s="41"/>
      <c r="AE98" s="41"/>
    </row>
    <row r="99" s="2" customFormat="1" ht="15.15" customHeight="1">
      <c r="A99" s="41"/>
      <c r="B99" s="42"/>
      <c r="C99" s="35" t="s">
        <v>31</v>
      </c>
      <c r="D99" s="43"/>
      <c r="E99" s="43"/>
      <c r="F99" s="30" t="str">
        <f>IF(E18="","",E18)</f>
        <v>Vyplň údaj</v>
      </c>
      <c r="G99" s="43"/>
      <c r="H99" s="43"/>
      <c r="I99" s="35" t="s">
        <v>38</v>
      </c>
      <c r="J99" s="39" t="str">
        <f>E24</f>
        <v>Michael Hlušek</v>
      </c>
      <c r="K99" s="43"/>
      <c r="L99" s="14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11" customFormat="1" ht="29.28" customHeight="1">
      <c r="A101" s="188"/>
      <c r="B101" s="189"/>
      <c r="C101" s="190" t="s">
        <v>217</v>
      </c>
      <c r="D101" s="191" t="s">
        <v>61</v>
      </c>
      <c r="E101" s="191" t="s">
        <v>57</v>
      </c>
      <c r="F101" s="191" t="s">
        <v>58</v>
      </c>
      <c r="G101" s="191" t="s">
        <v>218</v>
      </c>
      <c r="H101" s="191" t="s">
        <v>219</v>
      </c>
      <c r="I101" s="191" t="s">
        <v>220</v>
      </c>
      <c r="J101" s="191" t="s">
        <v>191</v>
      </c>
      <c r="K101" s="192" t="s">
        <v>221</v>
      </c>
      <c r="L101" s="193"/>
      <c r="M101" s="95" t="s">
        <v>19</v>
      </c>
      <c r="N101" s="96" t="s">
        <v>46</v>
      </c>
      <c r="O101" s="96" t="s">
        <v>222</v>
      </c>
      <c r="P101" s="96" t="s">
        <v>223</v>
      </c>
      <c r="Q101" s="96" t="s">
        <v>224</v>
      </c>
      <c r="R101" s="96" t="s">
        <v>225</v>
      </c>
      <c r="S101" s="96" t="s">
        <v>226</v>
      </c>
      <c r="T101" s="97" t="s">
        <v>227</v>
      </c>
      <c r="U101" s="188"/>
      <c r="V101" s="188"/>
      <c r="W101" s="188"/>
      <c r="X101" s="188"/>
      <c r="Y101" s="188"/>
      <c r="Z101" s="188"/>
      <c r="AA101" s="188"/>
      <c r="AB101" s="188"/>
      <c r="AC101" s="188"/>
      <c r="AD101" s="188"/>
      <c r="AE101" s="188"/>
    </row>
    <row r="102" s="2" customFormat="1" ht="22.8" customHeight="1">
      <c r="A102" s="41"/>
      <c r="B102" s="42"/>
      <c r="C102" s="102" t="s">
        <v>228</v>
      </c>
      <c r="D102" s="43"/>
      <c r="E102" s="43"/>
      <c r="F102" s="43"/>
      <c r="G102" s="43"/>
      <c r="H102" s="43"/>
      <c r="I102" s="43"/>
      <c r="J102" s="194">
        <f>BK102</f>
        <v>0</v>
      </c>
      <c r="K102" s="43"/>
      <c r="L102" s="47"/>
      <c r="M102" s="98"/>
      <c r="N102" s="195"/>
      <c r="O102" s="99"/>
      <c r="P102" s="196">
        <f>P103+P741</f>
        <v>0</v>
      </c>
      <c r="Q102" s="99"/>
      <c r="R102" s="196">
        <f>R103+R741</f>
        <v>2883.6507351982214</v>
      </c>
      <c r="S102" s="99"/>
      <c r="T102" s="197">
        <f>T103+T741</f>
        <v>0</v>
      </c>
      <c r="U102" s="41"/>
      <c r="V102" s="41"/>
      <c r="W102" s="41"/>
      <c r="X102" s="41"/>
      <c r="Y102" s="41"/>
      <c r="Z102" s="41"/>
      <c r="AA102" s="41"/>
      <c r="AB102" s="41"/>
      <c r="AC102" s="41"/>
      <c r="AD102" s="41"/>
      <c r="AE102" s="41"/>
      <c r="AT102" s="20" t="s">
        <v>75</v>
      </c>
      <c r="AU102" s="20" t="s">
        <v>192</v>
      </c>
      <c r="BK102" s="198">
        <f>BK103+BK741</f>
        <v>0</v>
      </c>
    </row>
    <row r="103" s="12" customFormat="1" ht="25.92" customHeight="1">
      <c r="A103" s="12"/>
      <c r="B103" s="199"/>
      <c r="C103" s="200"/>
      <c r="D103" s="201" t="s">
        <v>75</v>
      </c>
      <c r="E103" s="202" t="s">
        <v>229</v>
      </c>
      <c r="F103" s="202" t="s">
        <v>230</v>
      </c>
      <c r="G103" s="200"/>
      <c r="H103" s="200"/>
      <c r="I103" s="203"/>
      <c r="J103" s="204">
        <f>BK103</f>
        <v>0</v>
      </c>
      <c r="K103" s="200"/>
      <c r="L103" s="205"/>
      <c r="M103" s="206"/>
      <c r="N103" s="207"/>
      <c r="O103" s="207"/>
      <c r="P103" s="208">
        <f>P104+P126+P178+P319+P455+P726+P738</f>
        <v>0</v>
      </c>
      <c r="Q103" s="207"/>
      <c r="R103" s="208">
        <f>R104+R126+R178+R319+R455+R726+R738</f>
        <v>2789.7612395482215</v>
      </c>
      <c r="S103" s="207"/>
      <c r="T103" s="209">
        <f>T104+T126+T178+T319+T455+T726+T738</f>
        <v>0</v>
      </c>
      <c r="U103" s="12"/>
      <c r="V103" s="12"/>
      <c r="W103" s="12"/>
      <c r="X103" s="12"/>
      <c r="Y103" s="12"/>
      <c r="Z103" s="12"/>
      <c r="AA103" s="12"/>
      <c r="AB103" s="12"/>
      <c r="AC103" s="12"/>
      <c r="AD103" s="12"/>
      <c r="AE103" s="12"/>
      <c r="AR103" s="210" t="s">
        <v>84</v>
      </c>
      <c r="AT103" s="211" t="s">
        <v>75</v>
      </c>
      <c r="AU103" s="211" t="s">
        <v>76</v>
      </c>
      <c r="AY103" s="210" t="s">
        <v>231</v>
      </c>
      <c r="BK103" s="212">
        <f>BK104+BK126+BK178+BK319+BK455+BK726+BK738</f>
        <v>0</v>
      </c>
    </row>
    <row r="104" s="12" customFormat="1" ht="22.8" customHeight="1">
      <c r="A104" s="12"/>
      <c r="B104" s="199"/>
      <c r="C104" s="200"/>
      <c r="D104" s="201" t="s">
        <v>75</v>
      </c>
      <c r="E104" s="213" t="s">
        <v>84</v>
      </c>
      <c r="F104" s="213" t="s">
        <v>232</v>
      </c>
      <c r="G104" s="200"/>
      <c r="H104" s="200"/>
      <c r="I104" s="203"/>
      <c r="J104" s="214">
        <f>BK104</f>
        <v>0</v>
      </c>
      <c r="K104" s="200"/>
      <c r="L104" s="205"/>
      <c r="M104" s="206"/>
      <c r="N104" s="207"/>
      <c r="O104" s="207"/>
      <c r="P104" s="208">
        <f>SUM(P105:P125)</f>
        <v>0</v>
      </c>
      <c r="Q104" s="207"/>
      <c r="R104" s="208">
        <f>SUM(R105:R125)</f>
        <v>0</v>
      </c>
      <c r="S104" s="207"/>
      <c r="T104" s="209">
        <f>SUM(T105:T125)</f>
        <v>0</v>
      </c>
      <c r="U104" s="12"/>
      <c r="V104" s="12"/>
      <c r="W104" s="12"/>
      <c r="X104" s="12"/>
      <c r="Y104" s="12"/>
      <c r="Z104" s="12"/>
      <c r="AA104" s="12"/>
      <c r="AB104" s="12"/>
      <c r="AC104" s="12"/>
      <c r="AD104" s="12"/>
      <c r="AE104" s="12"/>
      <c r="AR104" s="210" t="s">
        <v>84</v>
      </c>
      <c r="AT104" s="211" t="s">
        <v>75</v>
      </c>
      <c r="AU104" s="211" t="s">
        <v>84</v>
      </c>
      <c r="AY104" s="210" t="s">
        <v>231</v>
      </c>
      <c r="BK104" s="212">
        <f>SUM(BK105:BK125)</f>
        <v>0</v>
      </c>
    </row>
    <row r="105" s="2" customFormat="1" ht="24.15" customHeight="1">
      <c r="A105" s="41"/>
      <c r="B105" s="42"/>
      <c r="C105" s="215" t="s">
        <v>84</v>
      </c>
      <c r="D105" s="215" t="s">
        <v>233</v>
      </c>
      <c r="E105" s="216" t="s">
        <v>234</v>
      </c>
      <c r="F105" s="217" t="s">
        <v>235</v>
      </c>
      <c r="G105" s="218" t="s">
        <v>236</v>
      </c>
      <c r="H105" s="219">
        <v>616</v>
      </c>
      <c r="I105" s="220"/>
      <c r="J105" s="221">
        <f>ROUND(I105*H105,2)</f>
        <v>0</v>
      </c>
      <c r="K105" s="217" t="s">
        <v>237</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239</v>
      </c>
    </row>
    <row r="106" s="2" customFormat="1">
      <c r="A106" s="41"/>
      <c r="B106" s="42"/>
      <c r="C106" s="43"/>
      <c r="D106" s="228" t="s">
        <v>240</v>
      </c>
      <c r="E106" s="43"/>
      <c r="F106" s="229" t="s">
        <v>241</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240</v>
      </c>
      <c r="AU106" s="20" t="s">
        <v>86</v>
      </c>
    </row>
    <row r="107" s="13" customFormat="1">
      <c r="A107" s="13"/>
      <c r="B107" s="233"/>
      <c r="C107" s="234"/>
      <c r="D107" s="235" t="s">
        <v>242</v>
      </c>
      <c r="E107" s="236" t="s">
        <v>19</v>
      </c>
      <c r="F107" s="237" t="s">
        <v>243</v>
      </c>
      <c r="G107" s="234"/>
      <c r="H107" s="238">
        <v>616</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84</v>
      </c>
      <c r="AY107" s="244" t="s">
        <v>231</v>
      </c>
    </row>
    <row r="108" s="2" customFormat="1" ht="24.15" customHeight="1">
      <c r="A108" s="41"/>
      <c r="B108" s="42"/>
      <c r="C108" s="215" t="s">
        <v>86</v>
      </c>
      <c r="D108" s="215" t="s">
        <v>233</v>
      </c>
      <c r="E108" s="216" t="s">
        <v>244</v>
      </c>
      <c r="F108" s="217" t="s">
        <v>245</v>
      </c>
      <c r="G108" s="218" t="s">
        <v>236</v>
      </c>
      <c r="H108" s="219">
        <v>616</v>
      </c>
      <c r="I108" s="220"/>
      <c r="J108" s="221">
        <f>ROUND(I108*H108,2)</f>
        <v>0</v>
      </c>
      <c r="K108" s="217" t="s">
        <v>237</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246</v>
      </c>
    </row>
    <row r="109" s="2" customFormat="1">
      <c r="A109" s="41"/>
      <c r="B109" s="42"/>
      <c r="C109" s="43"/>
      <c r="D109" s="228" t="s">
        <v>240</v>
      </c>
      <c r="E109" s="43"/>
      <c r="F109" s="229" t="s">
        <v>247</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240</v>
      </c>
      <c r="AU109" s="20" t="s">
        <v>86</v>
      </c>
    </row>
    <row r="110" s="2" customFormat="1" ht="33" customHeight="1">
      <c r="A110" s="41"/>
      <c r="B110" s="42"/>
      <c r="C110" s="215" t="s">
        <v>248</v>
      </c>
      <c r="D110" s="215" t="s">
        <v>233</v>
      </c>
      <c r="E110" s="216" t="s">
        <v>249</v>
      </c>
      <c r="F110" s="217" t="s">
        <v>250</v>
      </c>
      <c r="G110" s="218" t="s">
        <v>251</v>
      </c>
      <c r="H110" s="219">
        <v>283.36000000000001</v>
      </c>
      <c r="I110" s="220"/>
      <c r="J110" s="221">
        <f>ROUND(I110*H110,2)</f>
        <v>0</v>
      </c>
      <c r="K110" s="217" t="s">
        <v>237</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252</v>
      </c>
    </row>
    <row r="111" s="2" customFormat="1">
      <c r="A111" s="41"/>
      <c r="B111" s="42"/>
      <c r="C111" s="43"/>
      <c r="D111" s="228" t="s">
        <v>240</v>
      </c>
      <c r="E111" s="43"/>
      <c r="F111" s="229" t="s">
        <v>253</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240</v>
      </c>
      <c r="AU111" s="20" t="s">
        <v>86</v>
      </c>
    </row>
    <row r="112" s="13" customFormat="1">
      <c r="A112" s="13"/>
      <c r="B112" s="233"/>
      <c r="C112" s="234"/>
      <c r="D112" s="235" t="s">
        <v>242</v>
      </c>
      <c r="E112" s="236" t="s">
        <v>19</v>
      </c>
      <c r="F112" s="237" t="s">
        <v>254</v>
      </c>
      <c r="G112" s="234"/>
      <c r="H112" s="238">
        <v>283.36000000000001</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86</v>
      </c>
      <c r="AV112" s="13" t="s">
        <v>86</v>
      </c>
      <c r="AW112" s="13" t="s">
        <v>37</v>
      </c>
      <c r="AX112" s="13" t="s">
        <v>84</v>
      </c>
      <c r="AY112" s="244" t="s">
        <v>231</v>
      </c>
    </row>
    <row r="113" s="2" customFormat="1" ht="44.25" customHeight="1">
      <c r="A113" s="41"/>
      <c r="B113" s="42"/>
      <c r="C113" s="215" t="s">
        <v>238</v>
      </c>
      <c r="D113" s="215" t="s">
        <v>233</v>
      </c>
      <c r="E113" s="216" t="s">
        <v>255</v>
      </c>
      <c r="F113" s="217" t="s">
        <v>256</v>
      </c>
      <c r="G113" s="218" t="s">
        <v>251</v>
      </c>
      <c r="H113" s="219">
        <v>107.187</v>
      </c>
      <c r="I113" s="220"/>
      <c r="J113" s="221">
        <f>ROUND(I113*H113,2)</f>
        <v>0</v>
      </c>
      <c r="K113" s="217" t="s">
        <v>237</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257</v>
      </c>
    </row>
    <row r="114" s="2" customFormat="1">
      <c r="A114" s="41"/>
      <c r="B114" s="42"/>
      <c r="C114" s="43"/>
      <c r="D114" s="228" t="s">
        <v>240</v>
      </c>
      <c r="E114" s="43"/>
      <c r="F114" s="229" t="s">
        <v>258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240</v>
      </c>
      <c r="AU114" s="20" t="s">
        <v>86</v>
      </c>
    </row>
    <row r="115" s="13" customFormat="1">
      <c r="A115" s="13"/>
      <c r="B115" s="233"/>
      <c r="C115" s="234"/>
      <c r="D115" s="235" t="s">
        <v>242</v>
      </c>
      <c r="E115" s="236" t="s">
        <v>19</v>
      </c>
      <c r="F115" s="237" t="s">
        <v>259</v>
      </c>
      <c r="G115" s="234"/>
      <c r="H115" s="238">
        <v>107.187</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84</v>
      </c>
      <c r="AY115" s="244" t="s">
        <v>231</v>
      </c>
    </row>
    <row r="116" s="2" customFormat="1" ht="37.8" customHeight="1">
      <c r="A116" s="41"/>
      <c r="B116" s="42"/>
      <c r="C116" s="215" t="s">
        <v>260</v>
      </c>
      <c r="D116" s="215" t="s">
        <v>233</v>
      </c>
      <c r="E116" s="216" t="s">
        <v>261</v>
      </c>
      <c r="F116" s="217" t="s">
        <v>262</v>
      </c>
      <c r="G116" s="218" t="s">
        <v>251</v>
      </c>
      <c r="H116" s="219">
        <v>513.74699999999996</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263</v>
      </c>
    </row>
    <row r="117" s="13" customFormat="1">
      <c r="A117" s="13"/>
      <c r="B117" s="233"/>
      <c r="C117" s="234"/>
      <c r="D117" s="235" t="s">
        <v>242</v>
      </c>
      <c r="E117" s="236" t="s">
        <v>19</v>
      </c>
      <c r="F117" s="237" t="s">
        <v>264</v>
      </c>
      <c r="G117" s="234"/>
      <c r="H117" s="238">
        <v>513.74699999999996</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84</v>
      </c>
      <c r="AY117" s="244" t="s">
        <v>231</v>
      </c>
    </row>
    <row r="118" s="2" customFormat="1" ht="66.75" customHeight="1">
      <c r="A118" s="41"/>
      <c r="B118" s="42"/>
      <c r="C118" s="215" t="s">
        <v>265</v>
      </c>
      <c r="D118" s="215" t="s">
        <v>233</v>
      </c>
      <c r="E118" s="216" t="s">
        <v>266</v>
      </c>
      <c r="F118" s="217" t="s">
        <v>267</v>
      </c>
      <c r="G118" s="218" t="s">
        <v>251</v>
      </c>
      <c r="H118" s="219">
        <v>17467.398000000001</v>
      </c>
      <c r="I118" s="220"/>
      <c r="J118" s="221">
        <f>ROUND(I118*H118,2)</f>
        <v>0</v>
      </c>
      <c r="K118" s="217" t="s">
        <v>237</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268</v>
      </c>
    </row>
    <row r="119" s="2" customFormat="1">
      <c r="A119" s="41"/>
      <c r="B119" s="42"/>
      <c r="C119" s="43"/>
      <c r="D119" s="228" t="s">
        <v>240</v>
      </c>
      <c r="E119" s="43"/>
      <c r="F119" s="229" t="s">
        <v>269</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240</v>
      </c>
      <c r="AU119" s="20" t="s">
        <v>86</v>
      </c>
    </row>
    <row r="120" s="13" customFormat="1">
      <c r="A120" s="13"/>
      <c r="B120" s="233"/>
      <c r="C120" s="234"/>
      <c r="D120" s="235" t="s">
        <v>242</v>
      </c>
      <c r="E120" s="236" t="s">
        <v>19</v>
      </c>
      <c r="F120" s="237" t="s">
        <v>270</v>
      </c>
      <c r="G120" s="234"/>
      <c r="H120" s="238">
        <v>17467.398000000001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242</v>
      </c>
      <c r="AU120" s="244" t="s">
        <v>86</v>
      </c>
      <c r="AV120" s="13" t="s">
        <v>86</v>
      </c>
      <c r="AW120" s="13" t="s">
        <v>37</v>
      </c>
      <c r="AX120" s="13" t="s">
        <v>84</v>
      </c>
      <c r="AY120" s="244" t="s">
        <v>231</v>
      </c>
    </row>
    <row r="121" s="2" customFormat="1" ht="37.8" customHeight="1">
      <c r="A121" s="41"/>
      <c r="B121" s="42"/>
      <c r="C121" s="215" t="s">
        <v>271</v>
      </c>
      <c r="D121" s="215" t="s">
        <v>233</v>
      </c>
      <c r="E121" s="216" t="s">
        <v>272</v>
      </c>
      <c r="F121" s="217" t="s">
        <v>273</v>
      </c>
      <c r="G121" s="218" t="s">
        <v>236</v>
      </c>
      <c r="H121" s="219">
        <v>616</v>
      </c>
      <c r="I121" s="220"/>
      <c r="J121" s="221">
        <f>ROUND(I121*H121,2)</f>
        <v>0</v>
      </c>
      <c r="K121" s="217" t="s">
        <v>237</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274</v>
      </c>
    </row>
    <row r="122" s="2" customFormat="1">
      <c r="A122" s="41"/>
      <c r="B122" s="42"/>
      <c r="C122" s="43"/>
      <c r="D122" s="228" t="s">
        <v>240</v>
      </c>
      <c r="E122" s="43"/>
      <c r="F122" s="229" t="s">
        <v>275</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240</v>
      </c>
      <c r="AU122" s="20" t="s">
        <v>86</v>
      </c>
    </row>
    <row r="123" s="13" customFormat="1">
      <c r="A123" s="13"/>
      <c r="B123" s="233"/>
      <c r="C123" s="234"/>
      <c r="D123" s="235" t="s">
        <v>242</v>
      </c>
      <c r="E123" s="234"/>
      <c r="F123" s="237" t="s">
        <v>276</v>
      </c>
      <c r="G123" s="234"/>
      <c r="H123" s="238">
        <v>616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86</v>
      </c>
      <c r="AV123" s="13" t="s">
        <v>86</v>
      </c>
      <c r="AW123" s="13" t="s">
        <v>4</v>
      </c>
      <c r="AX123" s="13" t="s">
        <v>84</v>
      </c>
      <c r="AY123" s="244" t="s">
        <v>231</v>
      </c>
    </row>
    <row r="124" s="2" customFormat="1" ht="44.25" customHeight="1">
      <c r="A124" s="41"/>
      <c r="B124" s="42"/>
      <c r="C124" s="215" t="s">
        <v>277</v>
      </c>
      <c r="D124" s="215" t="s">
        <v>233</v>
      </c>
      <c r="E124" s="216" t="s">
        <v>278</v>
      </c>
      <c r="F124" s="217" t="s">
        <v>279</v>
      </c>
      <c r="G124" s="218" t="s">
        <v>280</v>
      </c>
      <c r="H124" s="219">
        <v>821.995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281</v>
      </c>
    </row>
    <row r="125" s="13" customFormat="1">
      <c r="A125" s="13"/>
      <c r="B125" s="233"/>
      <c r="C125" s="234"/>
      <c r="D125" s="235" t="s">
        <v>242</v>
      </c>
      <c r="E125" s="236" t="s">
        <v>19</v>
      </c>
      <c r="F125" s="237" t="s">
        <v>282</v>
      </c>
      <c r="G125" s="234"/>
      <c r="H125" s="238">
        <v>821.995</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86</v>
      </c>
      <c r="AV125" s="13" t="s">
        <v>86</v>
      </c>
      <c r="AW125" s="13" t="s">
        <v>37</v>
      </c>
      <c r="AX125" s="13" t="s">
        <v>84</v>
      </c>
      <c r="AY125" s="244" t="s">
        <v>231</v>
      </c>
    </row>
    <row r="126" s="12" customFormat="1" ht="22.8" customHeight="1">
      <c r="A126" s="12"/>
      <c r="B126" s="199"/>
      <c r="C126" s="200"/>
      <c r="D126" s="201" t="s">
        <v>75</v>
      </c>
      <c r="E126" s="213" t="s">
        <v>86</v>
      </c>
      <c r="F126" s="213" t="s">
        <v>283</v>
      </c>
      <c r="G126" s="200"/>
      <c r="H126" s="200"/>
      <c r="I126" s="203"/>
      <c r="J126" s="214">
        <f>BK126</f>
        <v>0</v>
      </c>
      <c r="K126" s="200"/>
      <c r="L126" s="205"/>
      <c r="M126" s="206"/>
      <c r="N126" s="207"/>
      <c r="O126" s="207"/>
      <c r="P126" s="208">
        <f>SUM(P127:P177)</f>
        <v>0</v>
      </c>
      <c r="Q126" s="207"/>
      <c r="R126" s="208">
        <f>SUM(R127:R177)</f>
        <v>958.04442325822151</v>
      </c>
      <c r="S126" s="207"/>
      <c r="T126" s="209">
        <f>SUM(T127:T177)</f>
        <v>0</v>
      </c>
      <c r="U126" s="12"/>
      <c r="V126" s="12"/>
      <c r="W126" s="12"/>
      <c r="X126" s="12"/>
      <c r="Y126" s="12"/>
      <c r="Z126" s="12"/>
      <c r="AA126" s="12"/>
      <c r="AB126" s="12"/>
      <c r="AC126" s="12"/>
      <c r="AD126" s="12"/>
      <c r="AE126" s="12"/>
      <c r="AR126" s="210" t="s">
        <v>84</v>
      </c>
      <c r="AT126" s="211" t="s">
        <v>75</v>
      </c>
      <c r="AU126" s="211" t="s">
        <v>84</v>
      </c>
      <c r="AY126" s="210" t="s">
        <v>231</v>
      </c>
      <c r="BK126" s="212">
        <f>SUM(BK127:BK177)</f>
        <v>0</v>
      </c>
    </row>
    <row r="127" s="2" customFormat="1" ht="24.15" customHeight="1">
      <c r="A127" s="41"/>
      <c r="B127" s="42"/>
      <c r="C127" s="215" t="s">
        <v>284</v>
      </c>
      <c r="D127" s="215" t="s">
        <v>233</v>
      </c>
      <c r="E127" s="216" t="s">
        <v>285</v>
      </c>
      <c r="F127" s="217" t="s">
        <v>286</v>
      </c>
      <c r="G127" s="218" t="s">
        <v>251</v>
      </c>
      <c r="H127" s="219">
        <v>110.618</v>
      </c>
      <c r="I127" s="220"/>
      <c r="J127" s="221">
        <f>ROUND(I127*H127,2)</f>
        <v>0</v>
      </c>
      <c r="K127" s="217" t="s">
        <v>237</v>
      </c>
      <c r="L127" s="47"/>
      <c r="M127" s="222" t="s">
        <v>19</v>
      </c>
      <c r="N127" s="223" t="s">
        <v>47</v>
      </c>
      <c r="O127" s="87"/>
      <c r="P127" s="224">
        <f>O127*H127</f>
        <v>0</v>
      </c>
      <c r="Q127" s="224">
        <v>2.1600000000000001</v>
      </c>
      <c r="R127" s="224">
        <f>Q127*H127</f>
        <v>238.93487999999999</v>
      </c>
      <c r="S127" s="224">
        <v>0</v>
      </c>
      <c r="T127" s="225">
        <f>S127*H127</f>
        <v>0</v>
      </c>
      <c r="U127" s="41"/>
      <c r="V127" s="41"/>
      <c r="W127" s="41"/>
      <c r="X127" s="41"/>
      <c r="Y127" s="41"/>
      <c r="Z127" s="41"/>
      <c r="AA127" s="41"/>
      <c r="AB127" s="41"/>
      <c r="AC127" s="41"/>
      <c r="AD127" s="41"/>
      <c r="AE127" s="41"/>
      <c r="AR127" s="226" t="s">
        <v>238</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287</v>
      </c>
    </row>
    <row r="128" s="2" customFormat="1">
      <c r="A128" s="41"/>
      <c r="B128" s="42"/>
      <c r="C128" s="43"/>
      <c r="D128" s="228" t="s">
        <v>240</v>
      </c>
      <c r="E128" s="43"/>
      <c r="F128" s="229" t="s">
        <v>288</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240</v>
      </c>
      <c r="AU128" s="20" t="s">
        <v>86</v>
      </c>
    </row>
    <row r="129" s="13" customFormat="1">
      <c r="A129" s="13"/>
      <c r="B129" s="233"/>
      <c r="C129" s="234"/>
      <c r="D129" s="235" t="s">
        <v>242</v>
      </c>
      <c r="E129" s="236" t="s">
        <v>19</v>
      </c>
      <c r="F129" s="237" t="s">
        <v>289</v>
      </c>
      <c r="G129" s="234"/>
      <c r="H129" s="238">
        <v>110.618</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242</v>
      </c>
      <c r="AU129" s="244" t="s">
        <v>86</v>
      </c>
      <c r="AV129" s="13" t="s">
        <v>86</v>
      </c>
      <c r="AW129" s="13" t="s">
        <v>37</v>
      </c>
      <c r="AX129" s="13" t="s">
        <v>84</v>
      </c>
      <c r="AY129" s="244" t="s">
        <v>231</v>
      </c>
    </row>
    <row r="130" s="2" customFormat="1" ht="33" customHeight="1">
      <c r="A130" s="41"/>
      <c r="B130" s="42"/>
      <c r="C130" s="215" t="s">
        <v>290</v>
      </c>
      <c r="D130" s="215" t="s">
        <v>233</v>
      </c>
      <c r="E130" s="216" t="s">
        <v>291</v>
      </c>
      <c r="F130" s="217" t="s">
        <v>292</v>
      </c>
      <c r="G130" s="218" t="s">
        <v>251</v>
      </c>
      <c r="H130" s="219">
        <v>187.11000000000001</v>
      </c>
      <c r="I130" s="220"/>
      <c r="J130" s="221">
        <f>ROUND(I130*H130,2)</f>
        <v>0</v>
      </c>
      <c r="K130" s="217" t="s">
        <v>237</v>
      </c>
      <c r="L130" s="47"/>
      <c r="M130" s="222" t="s">
        <v>19</v>
      </c>
      <c r="N130" s="223" t="s">
        <v>47</v>
      </c>
      <c r="O130" s="87"/>
      <c r="P130" s="224">
        <f>O130*H130</f>
        <v>0</v>
      </c>
      <c r="Q130" s="224">
        <v>2.5018699999999998</v>
      </c>
      <c r="R130" s="224">
        <f>Q130*H130</f>
        <v>468.12489570000002</v>
      </c>
      <c r="S130" s="224">
        <v>0</v>
      </c>
      <c r="T130" s="225">
        <f>S130*H130</f>
        <v>0</v>
      </c>
      <c r="U130" s="41"/>
      <c r="V130" s="41"/>
      <c r="W130" s="41"/>
      <c r="X130" s="41"/>
      <c r="Y130" s="41"/>
      <c r="Z130" s="41"/>
      <c r="AA130" s="41"/>
      <c r="AB130" s="41"/>
      <c r="AC130" s="41"/>
      <c r="AD130" s="41"/>
      <c r="AE130" s="41"/>
      <c r="AR130" s="226" t="s">
        <v>238</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293</v>
      </c>
    </row>
    <row r="131" s="2" customFormat="1">
      <c r="A131" s="41"/>
      <c r="B131" s="42"/>
      <c r="C131" s="43"/>
      <c r="D131" s="228" t="s">
        <v>240</v>
      </c>
      <c r="E131" s="43"/>
      <c r="F131" s="229" t="s">
        <v>294</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240</v>
      </c>
      <c r="AU131" s="20" t="s">
        <v>86</v>
      </c>
    </row>
    <row r="132" s="13" customFormat="1">
      <c r="A132" s="13"/>
      <c r="B132" s="233"/>
      <c r="C132" s="234"/>
      <c r="D132" s="235" t="s">
        <v>242</v>
      </c>
      <c r="E132" s="236" t="s">
        <v>19</v>
      </c>
      <c r="F132" s="237" t="s">
        <v>295</v>
      </c>
      <c r="G132" s="234"/>
      <c r="H132" s="238">
        <v>187.11000000000001</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242</v>
      </c>
      <c r="AU132" s="244" t="s">
        <v>86</v>
      </c>
      <c r="AV132" s="13" t="s">
        <v>86</v>
      </c>
      <c r="AW132" s="13" t="s">
        <v>37</v>
      </c>
      <c r="AX132" s="13" t="s">
        <v>84</v>
      </c>
      <c r="AY132" s="244" t="s">
        <v>231</v>
      </c>
    </row>
    <row r="133" s="2" customFormat="1" ht="16.5" customHeight="1">
      <c r="A133" s="41"/>
      <c r="B133" s="42"/>
      <c r="C133" s="215" t="s">
        <v>296</v>
      </c>
      <c r="D133" s="215" t="s">
        <v>233</v>
      </c>
      <c r="E133" s="216" t="s">
        <v>297</v>
      </c>
      <c r="F133" s="217" t="s">
        <v>298</v>
      </c>
      <c r="G133" s="218" t="s">
        <v>236</v>
      </c>
      <c r="H133" s="219">
        <v>78</v>
      </c>
      <c r="I133" s="220"/>
      <c r="J133" s="221">
        <f>ROUND(I133*H133,2)</f>
        <v>0</v>
      </c>
      <c r="K133" s="217" t="s">
        <v>237</v>
      </c>
      <c r="L133" s="47"/>
      <c r="M133" s="222" t="s">
        <v>19</v>
      </c>
      <c r="N133" s="223" t="s">
        <v>47</v>
      </c>
      <c r="O133" s="87"/>
      <c r="P133" s="224">
        <f>O133*H133</f>
        <v>0</v>
      </c>
      <c r="Q133" s="224">
        <v>0.00247</v>
      </c>
      <c r="R133" s="224">
        <f>Q133*H133</f>
        <v>0.19266</v>
      </c>
      <c r="S133" s="224">
        <v>0</v>
      </c>
      <c r="T133" s="225">
        <f>S133*H133</f>
        <v>0</v>
      </c>
      <c r="U133" s="41"/>
      <c r="V133" s="41"/>
      <c r="W133" s="41"/>
      <c r="X133" s="41"/>
      <c r="Y133" s="41"/>
      <c r="Z133" s="41"/>
      <c r="AA133" s="41"/>
      <c r="AB133" s="41"/>
      <c r="AC133" s="41"/>
      <c r="AD133" s="41"/>
      <c r="AE133" s="41"/>
      <c r="AR133" s="226" t="s">
        <v>238</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299</v>
      </c>
    </row>
    <row r="134" s="2" customFormat="1">
      <c r="A134" s="41"/>
      <c r="B134" s="42"/>
      <c r="C134" s="43"/>
      <c r="D134" s="228" t="s">
        <v>240</v>
      </c>
      <c r="E134" s="43"/>
      <c r="F134" s="229" t="s">
        <v>300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240</v>
      </c>
      <c r="AU134" s="20" t="s">
        <v>86</v>
      </c>
    </row>
    <row r="135" s="13" customFormat="1">
      <c r="A135" s="13"/>
      <c r="B135" s="233"/>
      <c r="C135" s="234"/>
      <c r="D135" s="235" t="s">
        <v>242</v>
      </c>
      <c r="E135" s="236" t="s">
        <v>19</v>
      </c>
      <c r="F135" s="237" t="s">
        <v>301</v>
      </c>
      <c r="G135" s="234"/>
      <c r="H135" s="238">
        <v>78</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86</v>
      </c>
      <c r="AV135" s="13" t="s">
        <v>86</v>
      </c>
      <c r="AW135" s="13" t="s">
        <v>37</v>
      </c>
      <c r="AX135" s="13" t="s">
        <v>84</v>
      </c>
      <c r="AY135" s="244" t="s">
        <v>231</v>
      </c>
    </row>
    <row r="136" s="2" customFormat="1" ht="16.5" customHeight="1">
      <c r="A136" s="41"/>
      <c r="B136" s="42"/>
      <c r="C136" s="215" t="s">
        <v>302</v>
      </c>
      <c r="D136" s="215" t="s">
        <v>233</v>
      </c>
      <c r="E136" s="216" t="s">
        <v>303</v>
      </c>
      <c r="F136" s="217" t="s">
        <v>304</v>
      </c>
      <c r="G136" s="218" t="s">
        <v>236</v>
      </c>
      <c r="H136" s="219">
        <v>78</v>
      </c>
      <c r="I136" s="220"/>
      <c r="J136" s="221">
        <f>ROUND(I136*H136,2)</f>
        <v>0</v>
      </c>
      <c r="K136" s="217" t="s">
        <v>237</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238</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305</v>
      </c>
    </row>
    <row r="137" s="2" customFormat="1">
      <c r="A137" s="41"/>
      <c r="B137" s="42"/>
      <c r="C137" s="43"/>
      <c r="D137" s="228" t="s">
        <v>240</v>
      </c>
      <c r="E137" s="43"/>
      <c r="F137" s="229" t="s">
        <v>306</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240</v>
      </c>
      <c r="AU137" s="20" t="s">
        <v>86</v>
      </c>
    </row>
    <row r="138" s="2" customFormat="1" ht="16.5" customHeight="1">
      <c r="A138" s="41"/>
      <c r="B138" s="42"/>
      <c r="C138" s="215" t="s">
        <v>307</v>
      </c>
      <c r="D138" s="215" t="s">
        <v>233</v>
      </c>
      <c r="E138" s="216" t="s">
        <v>308</v>
      </c>
      <c r="F138" s="217" t="s">
        <v>309</v>
      </c>
      <c r="G138" s="218" t="s">
        <v>310</v>
      </c>
      <c r="H138" s="219">
        <v>12</v>
      </c>
      <c r="I138" s="220"/>
      <c r="J138" s="221">
        <f>ROUND(I138*H138,2)</f>
        <v>0</v>
      </c>
      <c r="K138" s="217" t="s">
        <v>19</v>
      </c>
      <c r="L138" s="47"/>
      <c r="M138" s="222" t="s">
        <v>19</v>
      </c>
      <c r="N138" s="223" t="s">
        <v>47</v>
      </c>
      <c r="O138" s="87"/>
      <c r="P138" s="224">
        <f>O138*H138</f>
        <v>0</v>
      </c>
      <c r="Q138" s="224">
        <v>2.5018699999999998</v>
      </c>
      <c r="R138" s="224">
        <f>Q138*H138</f>
        <v>30.022439999999996</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311</v>
      </c>
    </row>
    <row r="139" s="13" customFormat="1">
      <c r="A139" s="13"/>
      <c r="B139" s="233"/>
      <c r="C139" s="234"/>
      <c r="D139" s="235" t="s">
        <v>242</v>
      </c>
      <c r="E139" s="236" t="s">
        <v>19</v>
      </c>
      <c r="F139" s="237" t="s">
        <v>312</v>
      </c>
      <c r="G139" s="234"/>
      <c r="H139" s="238">
        <v>12</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242</v>
      </c>
      <c r="AU139" s="244" t="s">
        <v>86</v>
      </c>
      <c r="AV139" s="13" t="s">
        <v>86</v>
      </c>
      <c r="AW139" s="13" t="s">
        <v>37</v>
      </c>
      <c r="AX139" s="13" t="s">
        <v>84</v>
      </c>
      <c r="AY139" s="244" t="s">
        <v>231</v>
      </c>
    </row>
    <row r="140" s="2" customFormat="1" ht="24.15" customHeight="1">
      <c r="A140" s="41"/>
      <c r="B140" s="42"/>
      <c r="C140" s="215" t="s">
        <v>313</v>
      </c>
      <c r="D140" s="215" t="s">
        <v>233</v>
      </c>
      <c r="E140" s="216" t="s">
        <v>314</v>
      </c>
      <c r="F140" s="217" t="s">
        <v>315</v>
      </c>
      <c r="G140" s="218" t="s">
        <v>280</v>
      </c>
      <c r="H140" s="219">
        <v>0.20899999999999999</v>
      </c>
      <c r="I140" s="220"/>
      <c r="J140" s="221">
        <f>ROUND(I140*H140,2)</f>
        <v>0</v>
      </c>
      <c r="K140" s="217" t="s">
        <v>237</v>
      </c>
      <c r="L140" s="47"/>
      <c r="M140" s="222" t="s">
        <v>19</v>
      </c>
      <c r="N140" s="223" t="s">
        <v>47</v>
      </c>
      <c r="O140" s="87"/>
      <c r="P140" s="224">
        <f>O140*H140</f>
        <v>0</v>
      </c>
      <c r="Q140" s="224">
        <v>1.0606199999999999</v>
      </c>
      <c r="R140" s="224">
        <f>Q140*H140</f>
        <v>0.22166957999999998</v>
      </c>
      <c r="S140" s="224">
        <v>0</v>
      </c>
      <c r="T140" s="225">
        <f>S140*H140</f>
        <v>0</v>
      </c>
      <c r="U140" s="41"/>
      <c r="V140" s="41"/>
      <c r="W140" s="41"/>
      <c r="X140" s="41"/>
      <c r="Y140" s="41"/>
      <c r="Z140" s="41"/>
      <c r="AA140" s="41"/>
      <c r="AB140" s="41"/>
      <c r="AC140" s="41"/>
      <c r="AD140" s="41"/>
      <c r="AE140" s="41"/>
      <c r="AR140" s="226" t="s">
        <v>238</v>
      </c>
      <c r="AT140" s="226" t="s">
        <v>233</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316</v>
      </c>
    </row>
    <row r="141" s="2" customFormat="1">
      <c r="A141" s="41"/>
      <c r="B141" s="42"/>
      <c r="C141" s="43"/>
      <c r="D141" s="228" t="s">
        <v>240</v>
      </c>
      <c r="E141" s="43"/>
      <c r="F141" s="229" t="s">
        <v>317</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240</v>
      </c>
      <c r="AU141" s="20" t="s">
        <v>86</v>
      </c>
    </row>
    <row r="142" s="13" customFormat="1">
      <c r="A142" s="13"/>
      <c r="B142" s="233"/>
      <c r="C142" s="234"/>
      <c r="D142" s="235" t="s">
        <v>242</v>
      </c>
      <c r="E142" s="236" t="s">
        <v>19</v>
      </c>
      <c r="F142" s="237" t="s">
        <v>318</v>
      </c>
      <c r="G142" s="234"/>
      <c r="H142" s="238">
        <v>0.20899999999999999</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242</v>
      </c>
      <c r="AU142" s="244" t="s">
        <v>86</v>
      </c>
      <c r="AV142" s="13" t="s">
        <v>86</v>
      </c>
      <c r="AW142" s="13" t="s">
        <v>37</v>
      </c>
      <c r="AX142" s="13" t="s">
        <v>84</v>
      </c>
      <c r="AY142" s="244" t="s">
        <v>231</v>
      </c>
    </row>
    <row r="143" s="2" customFormat="1" ht="24.15" customHeight="1">
      <c r="A143" s="41"/>
      <c r="B143" s="42"/>
      <c r="C143" s="215" t="s">
        <v>8</v>
      </c>
      <c r="D143" s="215" t="s">
        <v>233</v>
      </c>
      <c r="E143" s="216" t="s">
        <v>319</v>
      </c>
      <c r="F143" s="217" t="s">
        <v>320</v>
      </c>
      <c r="G143" s="218" t="s">
        <v>280</v>
      </c>
      <c r="H143" s="219">
        <v>20.462</v>
      </c>
      <c r="I143" s="220"/>
      <c r="J143" s="221">
        <f>ROUND(I143*H143,2)</f>
        <v>0</v>
      </c>
      <c r="K143" s="217" t="s">
        <v>19</v>
      </c>
      <c r="L143" s="47"/>
      <c r="M143" s="222" t="s">
        <v>19</v>
      </c>
      <c r="N143" s="223" t="s">
        <v>47</v>
      </c>
      <c r="O143" s="87"/>
      <c r="P143" s="224">
        <f>O143*H143</f>
        <v>0</v>
      </c>
      <c r="Q143" s="224">
        <v>1.0627727797</v>
      </c>
      <c r="R143" s="224">
        <f>Q143*H143</f>
        <v>21.746456618221398</v>
      </c>
      <c r="S143" s="224">
        <v>0</v>
      </c>
      <c r="T143" s="225">
        <f>S143*H143</f>
        <v>0</v>
      </c>
      <c r="U143" s="41"/>
      <c r="V143" s="41"/>
      <c r="W143" s="41"/>
      <c r="X143" s="41"/>
      <c r="Y143" s="41"/>
      <c r="Z143" s="41"/>
      <c r="AA143" s="41"/>
      <c r="AB143" s="41"/>
      <c r="AC143" s="41"/>
      <c r="AD143" s="41"/>
      <c r="AE143" s="41"/>
      <c r="AR143" s="226" t="s">
        <v>238</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321</v>
      </c>
    </row>
    <row r="144" s="14" customFormat="1">
      <c r="A144" s="14"/>
      <c r="B144" s="245"/>
      <c r="C144" s="246"/>
      <c r="D144" s="235" t="s">
        <v>242</v>
      </c>
      <c r="E144" s="247" t="s">
        <v>19</v>
      </c>
      <c r="F144" s="248" t="s">
        <v>322</v>
      </c>
      <c r="G144" s="246"/>
      <c r="H144" s="247" t="s">
        <v>19</v>
      </c>
      <c r="I144" s="249"/>
      <c r="J144" s="246"/>
      <c r="K144" s="246"/>
      <c r="L144" s="250"/>
      <c r="M144" s="251"/>
      <c r="N144" s="252"/>
      <c r="O144" s="252"/>
      <c r="P144" s="252"/>
      <c r="Q144" s="252"/>
      <c r="R144" s="252"/>
      <c r="S144" s="252"/>
      <c r="T144" s="253"/>
      <c r="U144" s="14"/>
      <c r="V144" s="14"/>
      <c r="W144" s="14"/>
      <c r="X144" s="14"/>
      <c r="Y144" s="14"/>
      <c r="Z144" s="14"/>
      <c r="AA144" s="14"/>
      <c r="AB144" s="14"/>
      <c r="AC144" s="14"/>
      <c r="AD144" s="14"/>
      <c r="AE144" s="14"/>
      <c r="AT144" s="254" t="s">
        <v>242</v>
      </c>
      <c r="AU144" s="254" t="s">
        <v>86</v>
      </c>
      <c r="AV144" s="14" t="s">
        <v>84</v>
      </c>
      <c r="AW144" s="14" t="s">
        <v>37</v>
      </c>
      <c r="AX144" s="14" t="s">
        <v>76</v>
      </c>
      <c r="AY144" s="254" t="s">
        <v>231</v>
      </c>
    </row>
    <row r="145" s="13" customFormat="1">
      <c r="A145" s="13"/>
      <c r="B145" s="233"/>
      <c r="C145" s="234"/>
      <c r="D145" s="235" t="s">
        <v>242</v>
      </c>
      <c r="E145" s="236" t="s">
        <v>19</v>
      </c>
      <c r="F145" s="237" t="s">
        <v>323</v>
      </c>
      <c r="G145" s="234"/>
      <c r="H145" s="238">
        <v>6.04</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86</v>
      </c>
      <c r="AV145" s="13" t="s">
        <v>86</v>
      </c>
      <c r="AW145" s="13" t="s">
        <v>37</v>
      </c>
      <c r="AX145" s="13" t="s">
        <v>76</v>
      </c>
      <c r="AY145" s="244" t="s">
        <v>231</v>
      </c>
    </row>
    <row r="146" s="13" customFormat="1">
      <c r="A146" s="13"/>
      <c r="B146" s="233"/>
      <c r="C146" s="234"/>
      <c r="D146" s="235" t="s">
        <v>242</v>
      </c>
      <c r="E146" s="236" t="s">
        <v>19</v>
      </c>
      <c r="F146" s="237" t="s">
        <v>324</v>
      </c>
      <c r="G146" s="234"/>
      <c r="H146" s="238">
        <v>1.4199999999999999</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4" customFormat="1">
      <c r="A147" s="14"/>
      <c r="B147" s="245"/>
      <c r="C147" s="246"/>
      <c r="D147" s="235" t="s">
        <v>242</v>
      </c>
      <c r="E147" s="247" t="s">
        <v>19</v>
      </c>
      <c r="F147" s="248" t="s">
        <v>325</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242</v>
      </c>
      <c r="AU147" s="254" t="s">
        <v>86</v>
      </c>
      <c r="AV147" s="14" t="s">
        <v>84</v>
      </c>
      <c r="AW147" s="14" t="s">
        <v>37</v>
      </c>
      <c r="AX147" s="14" t="s">
        <v>76</v>
      </c>
      <c r="AY147" s="254" t="s">
        <v>231</v>
      </c>
    </row>
    <row r="148" s="13" customFormat="1">
      <c r="A148" s="13"/>
      <c r="B148" s="233"/>
      <c r="C148" s="234"/>
      <c r="D148" s="235" t="s">
        <v>242</v>
      </c>
      <c r="E148" s="236" t="s">
        <v>19</v>
      </c>
      <c r="F148" s="237" t="s">
        <v>326</v>
      </c>
      <c r="G148" s="234"/>
      <c r="H148" s="238">
        <v>3.6970000000000001</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86</v>
      </c>
      <c r="AV148" s="13" t="s">
        <v>86</v>
      </c>
      <c r="AW148" s="13" t="s">
        <v>37</v>
      </c>
      <c r="AX148" s="13" t="s">
        <v>76</v>
      </c>
      <c r="AY148" s="244" t="s">
        <v>231</v>
      </c>
    </row>
    <row r="149" s="13" customFormat="1">
      <c r="A149" s="13"/>
      <c r="B149" s="233"/>
      <c r="C149" s="234"/>
      <c r="D149" s="235" t="s">
        <v>242</v>
      </c>
      <c r="E149" s="236" t="s">
        <v>19</v>
      </c>
      <c r="F149" s="237" t="s">
        <v>327</v>
      </c>
      <c r="G149" s="234"/>
      <c r="H149" s="238">
        <v>1.3839999999999999</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3" customFormat="1">
      <c r="A150" s="13"/>
      <c r="B150" s="233"/>
      <c r="C150" s="234"/>
      <c r="D150" s="235" t="s">
        <v>242</v>
      </c>
      <c r="E150" s="236" t="s">
        <v>19</v>
      </c>
      <c r="F150" s="237" t="s">
        <v>328</v>
      </c>
      <c r="G150" s="234"/>
      <c r="H150" s="238">
        <v>1.238</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86</v>
      </c>
      <c r="AV150" s="13" t="s">
        <v>86</v>
      </c>
      <c r="AW150" s="13" t="s">
        <v>37</v>
      </c>
      <c r="AX150" s="13" t="s">
        <v>76</v>
      </c>
      <c r="AY150" s="244" t="s">
        <v>231</v>
      </c>
    </row>
    <row r="151" s="13" customFormat="1">
      <c r="A151" s="13"/>
      <c r="B151" s="233"/>
      <c r="C151" s="234"/>
      <c r="D151" s="235" t="s">
        <v>242</v>
      </c>
      <c r="E151" s="236" t="s">
        <v>19</v>
      </c>
      <c r="F151" s="237" t="s">
        <v>329</v>
      </c>
      <c r="G151" s="234"/>
      <c r="H151" s="238">
        <v>1.706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86</v>
      </c>
      <c r="AV151" s="13" t="s">
        <v>86</v>
      </c>
      <c r="AW151" s="13" t="s">
        <v>37</v>
      </c>
      <c r="AX151" s="13" t="s">
        <v>76</v>
      </c>
      <c r="AY151" s="244" t="s">
        <v>231</v>
      </c>
    </row>
    <row r="152" s="13" customFormat="1">
      <c r="A152" s="13"/>
      <c r="B152" s="233"/>
      <c r="C152" s="234"/>
      <c r="D152" s="235" t="s">
        <v>242</v>
      </c>
      <c r="E152" s="236" t="s">
        <v>19</v>
      </c>
      <c r="F152" s="237" t="s">
        <v>330</v>
      </c>
      <c r="G152" s="234"/>
      <c r="H152" s="238">
        <v>0.85299999999999998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3" customFormat="1">
      <c r="A153" s="13"/>
      <c r="B153" s="233"/>
      <c r="C153" s="234"/>
      <c r="D153" s="235" t="s">
        <v>242</v>
      </c>
      <c r="E153" s="236" t="s">
        <v>19</v>
      </c>
      <c r="F153" s="237" t="s">
        <v>331</v>
      </c>
      <c r="G153" s="234"/>
      <c r="H153" s="238">
        <v>0.14199999999999999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86</v>
      </c>
      <c r="AV153" s="13" t="s">
        <v>86</v>
      </c>
      <c r="AW153" s="13" t="s">
        <v>37</v>
      </c>
      <c r="AX153" s="13" t="s">
        <v>76</v>
      </c>
      <c r="AY153" s="244" t="s">
        <v>231</v>
      </c>
    </row>
    <row r="154" s="13" customFormat="1">
      <c r="A154" s="13"/>
      <c r="B154" s="233"/>
      <c r="C154" s="234"/>
      <c r="D154" s="235" t="s">
        <v>242</v>
      </c>
      <c r="E154" s="236" t="s">
        <v>19</v>
      </c>
      <c r="F154" s="237" t="s">
        <v>332</v>
      </c>
      <c r="G154" s="234"/>
      <c r="H154" s="238">
        <v>1.1379999999999999</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242</v>
      </c>
      <c r="AU154" s="244" t="s">
        <v>86</v>
      </c>
      <c r="AV154" s="13" t="s">
        <v>86</v>
      </c>
      <c r="AW154" s="13" t="s">
        <v>37</v>
      </c>
      <c r="AX154" s="13" t="s">
        <v>76</v>
      </c>
      <c r="AY154" s="244" t="s">
        <v>231</v>
      </c>
    </row>
    <row r="155" s="13" customFormat="1">
      <c r="A155" s="13"/>
      <c r="B155" s="233"/>
      <c r="C155" s="234"/>
      <c r="D155" s="235" t="s">
        <v>242</v>
      </c>
      <c r="E155" s="236" t="s">
        <v>19</v>
      </c>
      <c r="F155" s="237" t="s">
        <v>333</v>
      </c>
      <c r="G155" s="234"/>
      <c r="H155" s="238">
        <v>2.5600000000000001</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3" customFormat="1">
      <c r="A156" s="13"/>
      <c r="B156" s="233"/>
      <c r="C156" s="234"/>
      <c r="D156" s="235" t="s">
        <v>242</v>
      </c>
      <c r="E156" s="236" t="s">
        <v>19</v>
      </c>
      <c r="F156" s="237" t="s">
        <v>334</v>
      </c>
      <c r="G156" s="234"/>
      <c r="H156" s="238">
        <v>0.28399999999999997</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86</v>
      </c>
      <c r="AV156" s="13" t="s">
        <v>86</v>
      </c>
      <c r="AW156" s="13" t="s">
        <v>37</v>
      </c>
      <c r="AX156" s="13" t="s">
        <v>76</v>
      </c>
      <c r="AY156" s="244" t="s">
        <v>231</v>
      </c>
    </row>
    <row r="157" s="15" customFormat="1">
      <c r="A157" s="15"/>
      <c r="B157" s="255"/>
      <c r="C157" s="256"/>
      <c r="D157" s="235" t="s">
        <v>242</v>
      </c>
      <c r="E157" s="257" t="s">
        <v>19</v>
      </c>
      <c r="F157" s="258" t="s">
        <v>335</v>
      </c>
      <c r="G157" s="256"/>
      <c r="H157" s="259">
        <v>20.462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242</v>
      </c>
      <c r="AU157" s="265" t="s">
        <v>86</v>
      </c>
      <c r="AV157" s="15" t="s">
        <v>238</v>
      </c>
      <c r="AW157" s="15" t="s">
        <v>37</v>
      </c>
      <c r="AX157" s="15" t="s">
        <v>84</v>
      </c>
      <c r="AY157" s="265" t="s">
        <v>231</v>
      </c>
    </row>
    <row r="158" s="2" customFormat="1" ht="33" customHeight="1">
      <c r="A158" s="41"/>
      <c r="B158" s="42"/>
      <c r="C158" s="215" t="s">
        <v>336</v>
      </c>
      <c r="D158" s="215" t="s">
        <v>233</v>
      </c>
      <c r="E158" s="216" t="s">
        <v>337</v>
      </c>
      <c r="F158" s="217" t="s">
        <v>338</v>
      </c>
      <c r="G158" s="218" t="s">
        <v>251</v>
      </c>
      <c r="H158" s="219">
        <v>77.379999999999995</v>
      </c>
      <c r="I158" s="220"/>
      <c r="J158" s="221">
        <f>ROUND(I158*H158,2)</f>
        <v>0</v>
      </c>
      <c r="K158" s="217" t="s">
        <v>237</v>
      </c>
      <c r="L158" s="47"/>
      <c r="M158" s="222" t="s">
        <v>19</v>
      </c>
      <c r="N158" s="223" t="s">
        <v>47</v>
      </c>
      <c r="O158" s="87"/>
      <c r="P158" s="224">
        <f>O158*H158</f>
        <v>0</v>
      </c>
      <c r="Q158" s="224">
        <v>2.5018699999999998</v>
      </c>
      <c r="R158" s="224">
        <f>Q158*H158</f>
        <v>193.59470059999998</v>
      </c>
      <c r="S158" s="224">
        <v>0</v>
      </c>
      <c r="T158" s="225">
        <f>S158*H158</f>
        <v>0</v>
      </c>
      <c r="U158" s="41"/>
      <c r="V158" s="41"/>
      <c r="W158" s="41"/>
      <c r="X158" s="41"/>
      <c r="Y158" s="41"/>
      <c r="Z158" s="41"/>
      <c r="AA158" s="41"/>
      <c r="AB158" s="41"/>
      <c r="AC158" s="41"/>
      <c r="AD158" s="41"/>
      <c r="AE158" s="41"/>
      <c r="AR158" s="226" t="s">
        <v>238</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339</v>
      </c>
    </row>
    <row r="159" s="2" customFormat="1">
      <c r="A159" s="41"/>
      <c r="B159" s="42"/>
      <c r="C159" s="43"/>
      <c r="D159" s="228" t="s">
        <v>240</v>
      </c>
      <c r="E159" s="43"/>
      <c r="F159" s="229" t="s">
        <v>340</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240</v>
      </c>
      <c r="AU159" s="20" t="s">
        <v>86</v>
      </c>
    </row>
    <row r="160" s="13" customFormat="1">
      <c r="A160" s="13"/>
      <c r="B160" s="233"/>
      <c r="C160" s="234"/>
      <c r="D160" s="235" t="s">
        <v>242</v>
      </c>
      <c r="E160" s="236" t="s">
        <v>19</v>
      </c>
      <c r="F160" s="237" t="s">
        <v>341</v>
      </c>
      <c r="G160" s="234"/>
      <c r="H160" s="238">
        <v>38.359999999999999</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86</v>
      </c>
      <c r="AV160" s="13" t="s">
        <v>86</v>
      </c>
      <c r="AW160" s="13" t="s">
        <v>37</v>
      </c>
      <c r="AX160" s="13" t="s">
        <v>76</v>
      </c>
      <c r="AY160" s="244" t="s">
        <v>231</v>
      </c>
    </row>
    <row r="161" s="13" customFormat="1">
      <c r="A161" s="13"/>
      <c r="B161" s="233"/>
      <c r="C161" s="234"/>
      <c r="D161" s="235" t="s">
        <v>242</v>
      </c>
      <c r="E161" s="236" t="s">
        <v>19</v>
      </c>
      <c r="F161" s="237" t="s">
        <v>342</v>
      </c>
      <c r="G161" s="234"/>
      <c r="H161" s="238">
        <v>39.020000000000003</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86</v>
      </c>
      <c r="AV161" s="13" t="s">
        <v>86</v>
      </c>
      <c r="AW161" s="13" t="s">
        <v>37</v>
      </c>
      <c r="AX161" s="13" t="s">
        <v>76</v>
      </c>
      <c r="AY161" s="244" t="s">
        <v>231</v>
      </c>
    </row>
    <row r="162" s="15" customFormat="1">
      <c r="A162" s="15"/>
      <c r="B162" s="255"/>
      <c r="C162" s="256"/>
      <c r="D162" s="235" t="s">
        <v>242</v>
      </c>
      <c r="E162" s="257" t="s">
        <v>19</v>
      </c>
      <c r="F162" s="258" t="s">
        <v>335</v>
      </c>
      <c r="G162" s="256"/>
      <c r="H162" s="259">
        <v>77.379999999999995</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242</v>
      </c>
      <c r="AU162" s="265" t="s">
        <v>86</v>
      </c>
      <c r="AV162" s="15" t="s">
        <v>238</v>
      </c>
      <c r="AW162" s="15" t="s">
        <v>37</v>
      </c>
      <c r="AX162" s="15" t="s">
        <v>84</v>
      </c>
      <c r="AY162" s="265" t="s">
        <v>231</v>
      </c>
    </row>
    <row r="163" s="2" customFormat="1" ht="16.5" customHeight="1">
      <c r="A163" s="41"/>
      <c r="B163" s="42"/>
      <c r="C163" s="215" t="s">
        <v>343</v>
      </c>
      <c r="D163" s="215" t="s">
        <v>233</v>
      </c>
      <c r="E163" s="216" t="s">
        <v>344</v>
      </c>
      <c r="F163" s="217" t="s">
        <v>345</v>
      </c>
      <c r="G163" s="218" t="s">
        <v>236</v>
      </c>
      <c r="H163" s="219">
        <v>300.10000000000002</v>
      </c>
      <c r="I163" s="220"/>
      <c r="J163" s="221">
        <f>ROUND(I163*H163,2)</f>
        <v>0</v>
      </c>
      <c r="K163" s="217" t="s">
        <v>237</v>
      </c>
      <c r="L163" s="47"/>
      <c r="M163" s="222" t="s">
        <v>19</v>
      </c>
      <c r="N163" s="223" t="s">
        <v>47</v>
      </c>
      <c r="O163" s="87"/>
      <c r="P163" s="224">
        <f>O163*H163</f>
        <v>0</v>
      </c>
      <c r="Q163" s="224">
        <v>0.0026900000000000001</v>
      </c>
      <c r="R163" s="224">
        <f>Q163*H163</f>
        <v>0.80726900000000013</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346</v>
      </c>
    </row>
    <row r="164" s="2" customFormat="1">
      <c r="A164" s="41"/>
      <c r="B164" s="42"/>
      <c r="C164" s="43"/>
      <c r="D164" s="228" t="s">
        <v>240</v>
      </c>
      <c r="E164" s="43"/>
      <c r="F164" s="229" t="s">
        <v>347</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240</v>
      </c>
      <c r="AU164" s="20" t="s">
        <v>86</v>
      </c>
    </row>
    <row r="165" s="13" customFormat="1">
      <c r="A165" s="13"/>
      <c r="B165" s="233"/>
      <c r="C165" s="234"/>
      <c r="D165" s="235" t="s">
        <v>242</v>
      </c>
      <c r="E165" s="236" t="s">
        <v>19</v>
      </c>
      <c r="F165" s="237" t="s">
        <v>348</v>
      </c>
      <c r="G165" s="234"/>
      <c r="H165" s="238">
        <v>181.53999999999999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76</v>
      </c>
      <c r="AY165" s="244" t="s">
        <v>231</v>
      </c>
    </row>
    <row r="166" s="13" customFormat="1">
      <c r="A166" s="13"/>
      <c r="B166" s="233"/>
      <c r="C166" s="234"/>
      <c r="D166" s="235" t="s">
        <v>242</v>
      </c>
      <c r="E166" s="236" t="s">
        <v>19</v>
      </c>
      <c r="F166" s="237" t="s">
        <v>349</v>
      </c>
      <c r="G166" s="234"/>
      <c r="H166" s="238">
        <v>118.56</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86</v>
      </c>
      <c r="AV166" s="13" t="s">
        <v>86</v>
      </c>
      <c r="AW166" s="13" t="s">
        <v>37</v>
      </c>
      <c r="AX166" s="13" t="s">
        <v>76</v>
      </c>
      <c r="AY166" s="244" t="s">
        <v>231</v>
      </c>
    </row>
    <row r="167" s="15" customFormat="1">
      <c r="A167" s="15"/>
      <c r="B167" s="255"/>
      <c r="C167" s="256"/>
      <c r="D167" s="235" t="s">
        <v>242</v>
      </c>
      <c r="E167" s="257" t="s">
        <v>19</v>
      </c>
      <c r="F167" s="258" t="s">
        <v>335</v>
      </c>
      <c r="G167" s="256"/>
      <c r="H167" s="259">
        <v>300.10000000000002</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242</v>
      </c>
      <c r="AU167" s="265" t="s">
        <v>86</v>
      </c>
      <c r="AV167" s="15" t="s">
        <v>238</v>
      </c>
      <c r="AW167" s="15" t="s">
        <v>37</v>
      </c>
      <c r="AX167" s="15" t="s">
        <v>84</v>
      </c>
      <c r="AY167" s="265" t="s">
        <v>231</v>
      </c>
    </row>
    <row r="168" s="2" customFormat="1" ht="16.5" customHeight="1">
      <c r="A168" s="41"/>
      <c r="B168" s="42"/>
      <c r="C168" s="215" t="s">
        <v>350</v>
      </c>
      <c r="D168" s="215" t="s">
        <v>233</v>
      </c>
      <c r="E168" s="216" t="s">
        <v>351</v>
      </c>
      <c r="F168" s="217" t="s">
        <v>352</v>
      </c>
      <c r="G168" s="218" t="s">
        <v>236</v>
      </c>
      <c r="H168" s="219">
        <v>300.10000000000002</v>
      </c>
      <c r="I168" s="220"/>
      <c r="J168" s="221">
        <f>ROUND(I168*H168,2)</f>
        <v>0</v>
      </c>
      <c r="K168" s="217" t="s">
        <v>237</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238</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353</v>
      </c>
    </row>
    <row r="169" s="2" customFormat="1">
      <c r="A169" s="41"/>
      <c r="B169" s="42"/>
      <c r="C169" s="43"/>
      <c r="D169" s="228" t="s">
        <v>240</v>
      </c>
      <c r="E169" s="43"/>
      <c r="F169" s="229" t="s">
        <v>354</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240</v>
      </c>
      <c r="AU169" s="20" t="s">
        <v>86</v>
      </c>
    </row>
    <row r="170" s="2" customFormat="1" ht="24.15" customHeight="1">
      <c r="A170" s="41"/>
      <c r="B170" s="42"/>
      <c r="C170" s="215" t="s">
        <v>355</v>
      </c>
      <c r="D170" s="215" t="s">
        <v>233</v>
      </c>
      <c r="E170" s="216" t="s">
        <v>356</v>
      </c>
      <c r="F170" s="217" t="s">
        <v>357</v>
      </c>
      <c r="G170" s="218" t="s">
        <v>280</v>
      </c>
      <c r="H170" s="219">
        <v>4.1479999999999997</v>
      </c>
      <c r="I170" s="220"/>
      <c r="J170" s="221">
        <f>ROUND(I170*H170,2)</f>
        <v>0</v>
      </c>
      <c r="K170" s="217" t="s">
        <v>237</v>
      </c>
      <c r="L170" s="47"/>
      <c r="M170" s="222" t="s">
        <v>19</v>
      </c>
      <c r="N170" s="223" t="s">
        <v>47</v>
      </c>
      <c r="O170" s="87"/>
      <c r="P170" s="224">
        <f>O170*H170</f>
        <v>0</v>
      </c>
      <c r="Q170" s="224">
        <v>1.0606199999999999</v>
      </c>
      <c r="R170" s="224">
        <f>Q170*H170</f>
        <v>4.3994517599999989</v>
      </c>
      <c r="S170" s="224">
        <v>0</v>
      </c>
      <c r="T170" s="225">
        <f>S170*H170</f>
        <v>0</v>
      </c>
      <c r="U170" s="41"/>
      <c r="V170" s="41"/>
      <c r="W170" s="41"/>
      <c r="X170" s="41"/>
      <c r="Y170" s="41"/>
      <c r="Z170" s="41"/>
      <c r="AA170" s="41"/>
      <c r="AB170" s="41"/>
      <c r="AC170" s="41"/>
      <c r="AD170" s="41"/>
      <c r="AE170" s="41"/>
      <c r="AR170" s="226" t="s">
        <v>238</v>
      </c>
      <c r="AT170" s="226" t="s">
        <v>233</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358</v>
      </c>
    </row>
    <row r="171" s="2" customFormat="1">
      <c r="A171" s="41"/>
      <c r="B171" s="42"/>
      <c r="C171" s="43"/>
      <c r="D171" s="228" t="s">
        <v>240</v>
      </c>
      <c r="E171" s="43"/>
      <c r="F171" s="229" t="s">
        <v>359</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240</v>
      </c>
      <c r="AU171" s="20" t="s">
        <v>86</v>
      </c>
    </row>
    <row r="172" s="13" customFormat="1">
      <c r="A172" s="13"/>
      <c r="B172" s="233"/>
      <c r="C172" s="234"/>
      <c r="D172" s="235" t="s">
        <v>242</v>
      </c>
      <c r="E172" s="236" t="s">
        <v>19</v>
      </c>
      <c r="F172" s="237" t="s">
        <v>360</v>
      </c>
      <c r="G172" s="234"/>
      <c r="H172" s="238">
        <v>0.54700000000000004</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86</v>
      </c>
      <c r="AV172" s="13" t="s">
        <v>86</v>
      </c>
      <c r="AW172" s="13" t="s">
        <v>37</v>
      </c>
      <c r="AX172" s="13" t="s">
        <v>76</v>
      </c>
      <c r="AY172" s="244" t="s">
        <v>231</v>
      </c>
    </row>
    <row r="173" s="13" customFormat="1">
      <c r="A173" s="13"/>
      <c r="B173" s="233"/>
      <c r="C173" s="234"/>
      <c r="D173" s="235" t="s">
        <v>242</v>
      </c>
      <c r="E173" s="236" t="s">
        <v>19</v>
      </c>
      <c r="F173" s="237" t="s">
        <v>361</v>
      </c>
      <c r="G173" s="234"/>
      <c r="H173" s="238">
        <v>0.69999999999999996</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76</v>
      </c>
      <c r="AY173" s="244" t="s">
        <v>231</v>
      </c>
    </row>
    <row r="174" s="13" customFormat="1">
      <c r="A174" s="13"/>
      <c r="B174" s="233"/>
      <c r="C174" s="234"/>
      <c r="D174" s="235" t="s">
        <v>242</v>
      </c>
      <c r="E174" s="236" t="s">
        <v>19</v>
      </c>
      <c r="F174" s="237" t="s">
        <v>362</v>
      </c>
      <c r="G174" s="234"/>
      <c r="H174" s="238">
        <v>1.335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86</v>
      </c>
      <c r="AV174" s="13" t="s">
        <v>86</v>
      </c>
      <c r="AW174" s="13" t="s">
        <v>37</v>
      </c>
      <c r="AX174" s="13" t="s">
        <v>76</v>
      </c>
      <c r="AY174" s="244" t="s">
        <v>231</v>
      </c>
    </row>
    <row r="175" s="13" customFormat="1">
      <c r="A175" s="13"/>
      <c r="B175" s="233"/>
      <c r="C175" s="234"/>
      <c r="D175" s="235" t="s">
        <v>242</v>
      </c>
      <c r="E175" s="236" t="s">
        <v>19</v>
      </c>
      <c r="F175" s="237" t="s">
        <v>363</v>
      </c>
      <c r="G175" s="234"/>
      <c r="H175" s="238">
        <v>0.65700000000000003</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3" customFormat="1">
      <c r="A176" s="13"/>
      <c r="B176" s="233"/>
      <c r="C176" s="234"/>
      <c r="D176" s="235" t="s">
        <v>242</v>
      </c>
      <c r="E176" s="236" t="s">
        <v>19</v>
      </c>
      <c r="F176" s="237" t="s">
        <v>364</v>
      </c>
      <c r="G176" s="234"/>
      <c r="H176" s="238">
        <v>0.90900000000000003</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242</v>
      </c>
      <c r="AU176" s="244" t="s">
        <v>86</v>
      </c>
      <c r="AV176" s="13" t="s">
        <v>86</v>
      </c>
      <c r="AW176" s="13" t="s">
        <v>37</v>
      </c>
      <c r="AX176" s="13" t="s">
        <v>76</v>
      </c>
      <c r="AY176" s="244" t="s">
        <v>231</v>
      </c>
    </row>
    <row r="177" s="15" customFormat="1">
      <c r="A177" s="15"/>
      <c r="B177" s="255"/>
      <c r="C177" s="256"/>
      <c r="D177" s="235" t="s">
        <v>242</v>
      </c>
      <c r="E177" s="257" t="s">
        <v>19</v>
      </c>
      <c r="F177" s="258" t="s">
        <v>335</v>
      </c>
      <c r="G177" s="256"/>
      <c r="H177" s="259">
        <v>4.1479999999999997</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242</v>
      </c>
      <c r="AU177" s="265" t="s">
        <v>86</v>
      </c>
      <c r="AV177" s="15" t="s">
        <v>238</v>
      </c>
      <c r="AW177" s="15" t="s">
        <v>37</v>
      </c>
      <c r="AX177" s="15" t="s">
        <v>84</v>
      </c>
      <c r="AY177" s="265" t="s">
        <v>231</v>
      </c>
    </row>
    <row r="178" s="12" customFormat="1" ht="22.8" customHeight="1">
      <c r="A178" s="12"/>
      <c r="B178" s="199"/>
      <c r="C178" s="200"/>
      <c r="D178" s="201" t="s">
        <v>75</v>
      </c>
      <c r="E178" s="213" t="s">
        <v>248</v>
      </c>
      <c r="F178" s="213" t="s">
        <v>365</v>
      </c>
      <c r="G178" s="200"/>
      <c r="H178" s="200"/>
      <c r="I178" s="203"/>
      <c r="J178" s="214">
        <f>BK178</f>
        <v>0</v>
      </c>
      <c r="K178" s="200"/>
      <c r="L178" s="205"/>
      <c r="M178" s="206"/>
      <c r="N178" s="207"/>
      <c r="O178" s="207"/>
      <c r="P178" s="208">
        <f>SUM(P179:P318)</f>
        <v>0</v>
      </c>
      <c r="Q178" s="207"/>
      <c r="R178" s="208">
        <f>SUM(R179:R318)</f>
        <v>438.40870520999999</v>
      </c>
      <c r="S178" s="207"/>
      <c r="T178" s="209">
        <f>SUM(T179:T318)</f>
        <v>0</v>
      </c>
      <c r="U178" s="12"/>
      <c r="V178" s="12"/>
      <c r="W178" s="12"/>
      <c r="X178" s="12"/>
      <c r="Y178" s="12"/>
      <c r="Z178" s="12"/>
      <c r="AA178" s="12"/>
      <c r="AB178" s="12"/>
      <c r="AC178" s="12"/>
      <c r="AD178" s="12"/>
      <c r="AE178" s="12"/>
      <c r="AR178" s="210" t="s">
        <v>84</v>
      </c>
      <c r="AT178" s="211" t="s">
        <v>75</v>
      </c>
      <c r="AU178" s="211" t="s">
        <v>84</v>
      </c>
      <c r="AY178" s="210" t="s">
        <v>231</v>
      </c>
      <c r="BK178" s="212">
        <f>SUM(BK179:BK318)</f>
        <v>0</v>
      </c>
    </row>
    <row r="179" s="2" customFormat="1" ht="37.8" customHeight="1">
      <c r="A179" s="41"/>
      <c r="B179" s="42"/>
      <c r="C179" s="215" t="s">
        <v>366</v>
      </c>
      <c r="D179" s="215" t="s">
        <v>233</v>
      </c>
      <c r="E179" s="216" t="s">
        <v>367</v>
      </c>
      <c r="F179" s="217" t="s">
        <v>368</v>
      </c>
      <c r="G179" s="218" t="s">
        <v>369</v>
      </c>
      <c r="H179" s="219">
        <v>14</v>
      </c>
      <c r="I179" s="220"/>
      <c r="J179" s="221">
        <f>ROUND(I179*H179,2)</f>
        <v>0</v>
      </c>
      <c r="K179" s="217" t="s">
        <v>237</v>
      </c>
      <c r="L179" s="47"/>
      <c r="M179" s="222" t="s">
        <v>19</v>
      </c>
      <c r="N179" s="223" t="s">
        <v>47</v>
      </c>
      <c r="O179" s="87"/>
      <c r="P179" s="224">
        <f>O179*H179</f>
        <v>0</v>
      </c>
      <c r="Q179" s="224">
        <v>0.017940000000000001</v>
      </c>
      <c r="R179" s="224">
        <f>Q179*H179</f>
        <v>0.25115999999999999</v>
      </c>
      <c r="S179" s="224">
        <v>0</v>
      </c>
      <c r="T179" s="225">
        <f>S179*H179</f>
        <v>0</v>
      </c>
      <c r="U179" s="41"/>
      <c r="V179" s="41"/>
      <c r="W179" s="41"/>
      <c r="X179" s="41"/>
      <c r="Y179" s="41"/>
      <c r="Z179" s="41"/>
      <c r="AA179" s="41"/>
      <c r="AB179" s="41"/>
      <c r="AC179" s="41"/>
      <c r="AD179" s="41"/>
      <c r="AE179" s="41"/>
      <c r="AR179" s="226" t="s">
        <v>238</v>
      </c>
      <c r="AT179" s="226" t="s">
        <v>233</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238</v>
      </c>
      <c r="BM179" s="226" t="s">
        <v>370</v>
      </c>
    </row>
    <row r="180" s="2" customFormat="1">
      <c r="A180" s="41"/>
      <c r="B180" s="42"/>
      <c r="C180" s="43"/>
      <c r="D180" s="228" t="s">
        <v>240</v>
      </c>
      <c r="E180" s="43"/>
      <c r="F180" s="229" t="s">
        <v>371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240</v>
      </c>
      <c r="AU180" s="20" t="s">
        <v>86</v>
      </c>
    </row>
    <row r="181" s="13" customFormat="1">
      <c r="A181" s="13"/>
      <c r="B181" s="233"/>
      <c r="C181" s="234"/>
      <c r="D181" s="235" t="s">
        <v>242</v>
      </c>
      <c r="E181" s="236" t="s">
        <v>19</v>
      </c>
      <c r="F181" s="237" t="s">
        <v>372</v>
      </c>
      <c r="G181" s="234"/>
      <c r="H181" s="238">
        <v>6</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86</v>
      </c>
      <c r="AV181" s="13" t="s">
        <v>86</v>
      </c>
      <c r="AW181" s="13" t="s">
        <v>37</v>
      </c>
      <c r="AX181" s="13" t="s">
        <v>76</v>
      </c>
      <c r="AY181" s="244" t="s">
        <v>231</v>
      </c>
    </row>
    <row r="182" s="13" customFormat="1">
      <c r="A182" s="13"/>
      <c r="B182" s="233"/>
      <c r="C182" s="234"/>
      <c r="D182" s="235" t="s">
        <v>242</v>
      </c>
      <c r="E182" s="236" t="s">
        <v>19</v>
      </c>
      <c r="F182" s="237" t="s">
        <v>373</v>
      </c>
      <c r="G182" s="234"/>
      <c r="H182" s="238">
        <v>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86</v>
      </c>
      <c r="AV182" s="13" t="s">
        <v>86</v>
      </c>
      <c r="AW182" s="13" t="s">
        <v>37</v>
      </c>
      <c r="AX182" s="13" t="s">
        <v>76</v>
      </c>
      <c r="AY182" s="244" t="s">
        <v>231</v>
      </c>
    </row>
    <row r="183" s="15" customFormat="1">
      <c r="A183" s="15"/>
      <c r="B183" s="255"/>
      <c r="C183" s="256"/>
      <c r="D183" s="235" t="s">
        <v>242</v>
      </c>
      <c r="E183" s="257" t="s">
        <v>19</v>
      </c>
      <c r="F183" s="258" t="s">
        <v>335</v>
      </c>
      <c r="G183" s="256"/>
      <c r="H183" s="259">
        <v>14</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242</v>
      </c>
      <c r="AU183" s="265" t="s">
        <v>86</v>
      </c>
      <c r="AV183" s="15" t="s">
        <v>238</v>
      </c>
      <c r="AW183" s="15" t="s">
        <v>37</v>
      </c>
      <c r="AX183" s="15" t="s">
        <v>84</v>
      </c>
      <c r="AY183" s="265" t="s">
        <v>231</v>
      </c>
    </row>
    <row r="184" s="2" customFormat="1" ht="37.8" customHeight="1">
      <c r="A184" s="41"/>
      <c r="B184" s="42"/>
      <c r="C184" s="215" t="s">
        <v>7</v>
      </c>
      <c r="D184" s="215" t="s">
        <v>233</v>
      </c>
      <c r="E184" s="216" t="s">
        <v>374</v>
      </c>
      <c r="F184" s="217" t="s">
        <v>375</v>
      </c>
      <c r="G184" s="218" t="s">
        <v>369</v>
      </c>
      <c r="H184" s="219">
        <v>20</v>
      </c>
      <c r="I184" s="220"/>
      <c r="J184" s="221">
        <f>ROUND(I184*H184,2)</f>
        <v>0</v>
      </c>
      <c r="K184" s="217" t="s">
        <v>237</v>
      </c>
      <c r="L184" s="47"/>
      <c r="M184" s="222" t="s">
        <v>19</v>
      </c>
      <c r="N184" s="223" t="s">
        <v>47</v>
      </c>
      <c r="O184" s="87"/>
      <c r="P184" s="224">
        <f>O184*H184</f>
        <v>0</v>
      </c>
      <c r="Q184" s="224">
        <v>0.022780000000000002</v>
      </c>
      <c r="R184" s="224">
        <f>Q184*H184</f>
        <v>0.4556</v>
      </c>
      <c r="S184" s="224">
        <v>0</v>
      </c>
      <c r="T184" s="225">
        <f>S184*H184</f>
        <v>0</v>
      </c>
      <c r="U184" s="41"/>
      <c r="V184" s="41"/>
      <c r="W184" s="41"/>
      <c r="X184" s="41"/>
      <c r="Y184" s="41"/>
      <c r="Z184" s="41"/>
      <c r="AA184" s="41"/>
      <c r="AB184" s="41"/>
      <c r="AC184" s="41"/>
      <c r="AD184" s="41"/>
      <c r="AE184" s="41"/>
      <c r="AR184" s="226" t="s">
        <v>238</v>
      </c>
      <c r="AT184" s="226" t="s">
        <v>233</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238</v>
      </c>
      <c r="BM184" s="226" t="s">
        <v>376</v>
      </c>
    </row>
    <row r="185" s="2" customFormat="1">
      <c r="A185" s="41"/>
      <c r="B185" s="42"/>
      <c r="C185" s="43"/>
      <c r="D185" s="228" t="s">
        <v>240</v>
      </c>
      <c r="E185" s="43"/>
      <c r="F185" s="229" t="s">
        <v>377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240</v>
      </c>
      <c r="AU185" s="20" t="s">
        <v>86</v>
      </c>
    </row>
    <row r="186" s="13" customFormat="1">
      <c r="A186" s="13"/>
      <c r="B186" s="233"/>
      <c r="C186" s="234"/>
      <c r="D186" s="235" t="s">
        <v>242</v>
      </c>
      <c r="E186" s="236" t="s">
        <v>19</v>
      </c>
      <c r="F186" s="237" t="s">
        <v>378</v>
      </c>
      <c r="G186" s="234"/>
      <c r="H186" s="238">
        <v>20</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242</v>
      </c>
      <c r="AU186" s="244" t="s">
        <v>86</v>
      </c>
      <c r="AV186" s="13" t="s">
        <v>86</v>
      </c>
      <c r="AW186" s="13" t="s">
        <v>37</v>
      </c>
      <c r="AX186" s="13" t="s">
        <v>84</v>
      </c>
      <c r="AY186" s="244" t="s">
        <v>231</v>
      </c>
    </row>
    <row r="187" s="2" customFormat="1" ht="37.8" customHeight="1">
      <c r="A187" s="41"/>
      <c r="B187" s="42"/>
      <c r="C187" s="215" t="s">
        <v>379</v>
      </c>
      <c r="D187" s="215" t="s">
        <v>233</v>
      </c>
      <c r="E187" s="216" t="s">
        <v>380</v>
      </c>
      <c r="F187" s="217" t="s">
        <v>381</v>
      </c>
      <c r="G187" s="218" t="s">
        <v>369</v>
      </c>
      <c r="H187" s="219">
        <v>5</v>
      </c>
      <c r="I187" s="220"/>
      <c r="J187" s="221">
        <f>ROUND(I187*H187,2)</f>
        <v>0</v>
      </c>
      <c r="K187" s="217" t="s">
        <v>237</v>
      </c>
      <c r="L187" s="47"/>
      <c r="M187" s="222" t="s">
        <v>19</v>
      </c>
      <c r="N187" s="223" t="s">
        <v>47</v>
      </c>
      <c r="O187" s="87"/>
      <c r="P187" s="224">
        <f>O187*H187</f>
        <v>0</v>
      </c>
      <c r="Q187" s="224">
        <v>0.035639999999999998</v>
      </c>
      <c r="R187" s="224">
        <f>Q187*H187</f>
        <v>0.1782</v>
      </c>
      <c r="S187" s="224">
        <v>0</v>
      </c>
      <c r="T187" s="225">
        <f>S187*H187</f>
        <v>0</v>
      </c>
      <c r="U187" s="41"/>
      <c r="V187" s="41"/>
      <c r="W187" s="41"/>
      <c r="X187" s="41"/>
      <c r="Y187" s="41"/>
      <c r="Z187" s="41"/>
      <c r="AA187" s="41"/>
      <c r="AB187" s="41"/>
      <c r="AC187" s="41"/>
      <c r="AD187" s="41"/>
      <c r="AE187" s="41"/>
      <c r="AR187" s="226" t="s">
        <v>238</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238</v>
      </c>
      <c r="BM187" s="226" t="s">
        <v>382</v>
      </c>
    </row>
    <row r="188" s="2" customFormat="1">
      <c r="A188" s="41"/>
      <c r="B188" s="42"/>
      <c r="C188" s="43"/>
      <c r="D188" s="228" t="s">
        <v>240</v>
      </c>
      <c r="E188" s="43"/>
      <c r="F188" s="229" t="s">
        <v>383</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240</v>
      </c>
      <c r="AU188" s="20" t="s">
        <v>86</v>
      </c>
    </row>
    <row r="189" s="13" customFormat="1">
      <c r="A189" s="13"/>
      <c r="B189" s="233"/>
      <c r="C189" s="234"/>
      <c r="D189" s="235" t="s">
        <v>242</v>
      </c>
      <c r="E189" s="236" t="s">
        <v>19</v>
      </c>
      <c r="F189" s="237" t="s">
        <v>384</v>
      </c>
      <c r="G189" s="234"/>
      <c r="H189" s="238">
        <v>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86</v>
      </c>
      <c r="AV189" s="13" t="s">
        <v>86</v>
      </c>
      <c r="AW189" s="13" t="s">
        <v>37</v>
      </c>
      <c r="AX189" s="13" t="s">
        <v>76</v>
      </c>
      <c r="AY189" s="244" t="s">
        <v>231</v>
      </c>
    </row>
    <row r="190" s="13" customFormat="1">
      <c r="A190" s="13"/>
      <c r="B190" s="233"/>
      <c r="C190" s="234"/>
      <c r="D190" s="235" t="s">
        <v>242</v>
      </c>
      <c r="E190" s="236" t="s">
        <v>19</v>
      </c>
      <c r="F190" s="237" t="s">
        <v>385</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242</v>
      </c>
      <c r="AU190" s="244" t="s">
        <v>86</v>
      </c>
      <c r="AV190" s="13" t="s">
        <v>86</v>
      </c>
      <c r="AW190" s="13" t="s">
        <v>37</v>
      </c>
      <c r="AX190" s="13" t="s">
        <v>76</v>
      </c>
      <c r="AY190" s="244" t="s">
        <v>231</v>
      </c>
    </row>
    <row r="191" s="13" customFormat="1">
      <c r="A191" s="13"/>
      <c r="B191" s="233"/>
      <c r="C191" s="234"/>
      <c r="D191" s="235" t="s">
        <v>242</v>
      </c>
      <c r="E191" s="236" t="s">
        <v>19</v>
      </c>
      <c r="F191" s="237" t="s">
        <v>386</v>
      </c>
      <c r="G191" s="234"/>
      <c r="H191" s="238">
        <v>2</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242</v>
      </c>
      <c r="AU191" s="244" t="s">
        <v>86</v>
      </c>
      <c r="AV191" s="13" t="s">
        <v>86</v>
      </c>
      <c r="AW191" s="13" t="s">
        <v>37</v>
      </c>
      <c r="AX191" s="13" t="s">
        <v>76</v>
      </c>
      <c r="AY191" s="244" t="s">
        <v>231</v>
      </c>
    </row>
    <row r="192" s="15" customFormat="1">
      <c r="A192" s="15"/>
      <c r="B192" s="255"/>
      <c r="C192" s="256"/>
      <c r="D192" s="235" t="s">
        <v>242</v>
      </c>
      <c r="E192" s="257" t="s">
        <v>19</v>
      </c>
      <c r="F192" s="258" t="s">
        <v>335</v>
      </c>
      <c r="G192" s="256"/>
      <c r="H192" s="259">
        <v>5</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242</v>
      </c>
      <c r="AU192" s="265" t="s">
        <v>86</v>
      </c>
      <c r="AV192" s="15" t="s">
        <v>238</v>
      </c>
      <c r="AW192" s="15" t="s">
        <v>37</v>
      </c>
      <c r="AX192" s="15" t="s">
        <v>84</v>
      </c>
      <c r="AY192" s="265" t="s">
        <v>231</v>
      </c>
    </row>
    <row r="193" s="2" customFormat="1" ht="37.8" customHeight="1">
      <c r="A193" s="41"/>
      <c r="B193" s="42"/>
      <c r="C193" s="215" t="s">
        <v>387</v>
      </c>
      <c r="D193" s="215" t="s">
        <v>233</v>
      </c>
      <c r="E193" s="216" t="s">
        <v>388</v>
      </c>
      <c r="F193" s="217" t="s">
        <v>389</v>
      </c>
      <c r="G193" s="218" t="s">
        <v>369</v>
      </c>
      <c r="H193" s="219">
        <v>3</v>
      </c>
      <c r="I193" s="220"/>
      <c r="J193" s="221">
        <f>ROUND(I193*H193,2)</f>
        <v>0</v>
      </c>
      <c r="K193" s="217" t="s">
        <v>237</v>
      </c>
      <c r="L193" s="47"/>
      <c r="M193" s="222" t="s">
        <v>19</v>
      </c>
      <c r="N193" s="223" t="s">
        <v>47</v>
      </c>
      <c r="O193" s="87"/>
      <c r="P193" s="224">
        <f>O193*H193</f>
        <v>0</v>
      </c>
      <c r="Q193" s="224">
        <v>0.04487</v>
      </c>
      <c r="R193" s="224">
        <f>Q193*H193</f>
        <v>0.13461000000000001</v>
      </c>
      <c r="S193" s="224">
        <v>0</v>
      </c>
      <c r="T193" s="225">
        <f>S193*H193</f>
        <v>0</v>
      </c>
      <c r="U193" s="41"/>
      <c r="V193" s="41"/>
      <c r="W193" s="41"/>
      <c r="X193" s="41"/>
      <c r="Y193" s="41"/>
      <c r="Z193" s="41"/>
      <c r="AA193" s="41"/>
      <c r="AB193" s="41"/>
      <c r="AC193" s="41"/>
      <c r="AD193" s="41"/>
      <c r="AE193" s="41"/>
      <c r="AR193" s="226" t="s">
        <v>238</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390</v>
      </c>
    </row>
    <row r="194" s="2" customFormat="1">
      <c r="A194" s="41"/>
      <c r="B194" s="42"/>
      <c r="C194" s="43"/>
      <c r="D194" s="228" t="s">
        <v>240</v>
      </c>
      <c r="E194" s="43"/>
      <c r="F194" s="229" t="s">
        <v>391</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240</v>
      </c>
      <c r="AU194" s="20" t="s">
        <v>86</v>
      </c>
    </row>
    <row r="195" s="13" customFormat="1">
      <c r="A195" s="13"/>
      <c r="B195" s="233"/>
      <c r="C195" s="234"/>
      <c r="D195" s="235" t="s">
        <v>242</v>
      </c>
      <c r="E195" s="236" t="s">
        <v>19</v>
      </c>
      <c r="F195" s="237" t="s">
        <v>392</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86</v>
      </c>
      <c r="AV195" s="13" t="s">
        <v>86</v>
      </c>
      <c r="AW195" s="13" t="s">
        <v>37</v>
      </c>
      <c r="AX195" s="13" t="s">
        <v>76</v>
      </c>
      <c r="AY195" s="244" t="s">
        <v>231</v>
      </c>
    </row>
    <row r="196" s="13" customFormat="1">
      <c r="A196" s="13"/>
      <c r="B196" s="233"/>
      <c r="C196" s="234"/>
      <c r="D196" s="235" t="s">
        <v>242</v>
      </c>
      <c r="E196" s="236" t="s">
        <v>19</v>
      </c>
      <c r="F196" s="237" t="s">
        <v>393</v>
      </c>
      <c r="G196" s="234"/>
      <c r="H196" s="238">
        <v>2</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242</v>
      </c>
      <c r="AU196" s="244" t="s">
        <v>86</v>
      </c>
      <c r="AV196" s="13" t="s">
        <v>86</v>
      </c>
      <c r="AW196" s="13" t="s">
        <v>37</v>
      </c>
      <c r="AX196" s="13" t="s">
        <v>76</v>
      </c>
      <c r="AY196" s="244" t="s">
        <v>231</v>
      </c>
    </row>
    <row r="197" s="15" customFormat="1">
      <c r="A197" s="15"/>
      <c r="B197" s="255"/>
      <c r="C197" s="256"/>
      <c r="D197" s="235" t="s">
        <v>242</v>
      </c>
      <c r="E197" s="257" t="s">
        <v>19</v>
      </c>
      <c r="F197" s="258" t="s">
        <v>335</v>
      </c>
      <c r="G197" s="256"/>
      <c r="H197" s="259">
        <v>3</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242</v>
      </c>
      <c r="AU197" s="265" t="s">
        <v>86</v>
      </c>
      <c r="AV197" s="15" t="s">
        <v>238</v>
      </c>
      <c r="AW197" s="15" t="s">
        <v>37</v>
      </c>
      <c r="AX197" s="15" t="s">
        <v>84</v>
      </c>
      <c r="AY197" s="265" t="s">
        <v>231</v>
      </c>
    </row>
    <row r="198" s="2" customFormat="1" ht="37.8" customHeight="1">
      <c r="A198" s="41"/>
      <c r="B198" s="42"/>
      <c r="C198" s="215" t="s">
        <v>394</v>
      </c>
      <c r="D198" s="215" t="s">
        <v>233</v>
      </c>
      <c r="E198" s="216" t="s">
        <v>395</v>
      </c>
      <c r="F198" s="217" t="s">
        <v>396</v>
      </c>
      <c r="G198" s="218" t="s">
        <v>369</v>
      </c>
      <c r="H198" s="219">
        <v>8</v>
      </c>
      <c r="I198" s="220"/>
      <c r="J198" s="221">
        <f>ROUND(I198*H198,2)</f>
        <v>0</v>
      </c>
      <c r="K198" s="217" t="s">
        <v>237</v>
      </c>
      <c r="L198" s="47"/>
      <c r="M198" s="222" t="s">
        <v>19</v>
      </c>
      <c r="N198" s="223" t="s">
        <v>47</v>
      </c>
      <c r="O198" s="87"/>
      <c r="P198" s="224">
        <f>O198*H198</f>
        <v>0</v>
      </c>
      <c r="Q198" s="224">
        <v>0.026929999999999999</v>
      </c>
      <c r="R198" s="224">
        <f>Q198*H198</f>
        <v>0.21543999999999999</v>
      </c>
      <c r="S198" s="224">
        <v>0</v>
      </c>
      <c r="T198" s="225">
        <f>S198*H198</f>
        <v>0</v>
      </c>
      <c r="U198" s="41"/>
      <c r="V198" s="41"/>
      <c r="W198" s="41"/>
      <c r="X198" s="41"/>
      <c r="Y198" s="41"/>
      <c r="Z198" s="41"/>
      <c r="AA198" s="41"/>
      <c r="AB198" s="41"/>
      <c r="AC198" s="41"/>
      <c r="AD198" s="41"/>
      <c r="AE198" s="41"/>
      <c r="AR198" s="226" t="s">
        <v>238</v>
      </c>
      <c r="AT198" s="226" t="s">
        <v>233</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238</v>
      </c>
      <c r="BM198" s="226" t="s">
        <v>397</v>
      </c>
    </row>
    <row r="199" s="2" customFormat="1">
      <c r="A199" s="41"/>
      <c r="B199" s="42"/>
      <c r="C199" s="43"/>
      <c r="D199" s="228" t="s">
        <v>240</v>
      </c>
      <c r="E199" s="43"/>
      <c r="F199" s="229" t="s">
        <v>398</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240</v>
      </c>
      <c r="AU199" s="20" t="s">
        <v>86</v>
      </c>
    </row>
    <row r="200" s="13" customFormat="1">
      <c r="A200" s="13"/>
      <c r="B200" s="233"/>
      <c r="C200" s="234"/>
      <c r="D200" s="235" t="s">
        <v>242</v>
      </c>
      <c r="E200" s="236" t="s">
        <v>19</v>
      </c>
      <c r="F200" s="237" t="s">
        <v>399</v>
      </c>
      <c r="G200" s="234"/>
      <c r="H200" s="238">
        <v>8</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86</v>
      </c>
      <c r="AV200" s="13" t="s">
        <v>86</v>
      </c>
      <c r="AW200" s="13" t="s">
        <v>37</v>
      </c>
      <c r="AX200" s="13" t="s">
        <v>84</v>
      </c>
      <c r="AY200" s="244" t="s">
        <v>231</v>
      </c>
    </row>
    <row r="201" s="2" customFormat="1" ht="37.8" customHeight="1">
      <c r="A201" s="41"/>
      <c r="B201" s="42"/>
      <c r="C201" s="215" t="s">
        <v>400</v>
      </c>
      <c r="D201" s="215" t="s">
        <v>233</v>
      </c>
      <c r="E201" s="216" t="s">
        <v>401</v>
      </c>
      <c r="F201" s="217" t="s">
        <v>402</v>
      </c>
      <c r="G201" s="218" t="s">
        <v>369</v>
      </c>
      <c r="H201" s="219">
        <v>1</v>
      </c>
      <c r="I201" s="220"/>
      <c r="J201" s="221">
        <f>ROUND(I201*H201,2)</f>
        <v>0</v>
      </c>
      <c r="K201" s="217" t="s">
        <v>237</v>
      </c>
      <c r="L201" s="47"/>
      <c r="M201" s="222" t="s">
        <v>19</v>
      </c>
      <c r="N201" s="223" t="s">
        <v>47</v>
      </c>
      <c r="O201" s="87"/>
      <c r="P201" s="224">
        <f>O201*H201</f>
        <v>0</v>
      </c>
      <c r="Q201" s="224">
        <v>0.042000000000000003</v>
      </c>
      <c r="R201" s="224">
        <f>Q201*H201</f>
        <v>0.042000000000000003</v>
      </c>
      <c r="S201" s="224">
        <v>0</v>
      </c>
      <c r="T201" s="225">
        <f>S201*H201</f>
        <v>0</v>
      </c>
      <c r="U201" s="41"/>
      <c r="V201" s="41"/>
      <c r="W201" s="41"/>
      <c r="X201" s="41"/>
      <c r="Y201" s="41"/>
      <c r="Z201" s="41"/>
      <c r="AA201" s="41"/>
      <c r="AB201" s="41"/>
      <c r="AC201" s="41"/>
      <c r="AD201" s="41"/>
      <c r="AE201" s="41"/>
      <c r="AR201" s="226" t="s">
        <v>238</v>
      </c>
      <c r="AT201" s="226" t="s">
        <v>233</v>
      </c>
      <c r="AU201" s="226" t="s">
        <v>86</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238</v>
      </c>
      <c r="BM201" s="226" t="s">
        <v>403</v>
      </c>
    </row>
    <row r="202" s="2" customFormat="1">
      <c r="A202" s="41"/>
      <c r="B202" s="42"/>
      <c r="C202" s="43"/>
      <c r="D202" s="228" t="s">
        <v>240</v>
      </c>
      <c r="E202" s="43"/>
      <c r="F202" s="229" t="s">
        <v>404</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240</v>
      </c>
      <c r="AU202" s="20" t="s">
        <v>86</v>
      </c>
    </row>
    <row r="203" s="13" customFormat="1">
      <c r="A203" s="13"/>
      <c r="B203" s="233"/>
      <c r="C203" s="234"/>
      <c r="D203" s="235" t="s">
        <v>242</v>
      </c>
      <c r="E203" s="236" t="s">
        <v>19</v>
      </c>
      <c r="F203" s="237" t="s">
        <v>405</v>
      </c>
      <c r="G203" s="234"/>
      <c r="H203" s="238">
        <v>1</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86</v>
      </c>
      <c r="AV203" s="13" t="s">
        <v>86</v>
      </c>
      <c r="AW203" s="13" t="s">
        <v>37</v>
      </c>
      <c r="AX203" s="13" t="s">
        <v>84</v>
      </c>
      <c r="AY203" s="244" t="s">
        <v>231</v>
      </c>
    </row>
    <row r="204" s="2" customFormat="1" ht="37.8" customHeight="1">
      <c r="A204" s="41"/>
      <c r="B204" s="42"/>
      <c r="C204" s="215" t="s">
        <v>406</v>
      </c>
      <c r="D204" s="215" t="s">
        <v>233</v>
      </c>
      <c r="E204" s="216" t="s">
        <v>407</v>
      </c>
      <c r="F204" s="217" t="s">
        <v>408</v>
      </c>
      <c r="G204" s="218" t="s">
        <v>369</v>
      </c>
      <c r="H204" s="219">
        <v>3</v>
      </c>
      <c r="I204" s="220"/>
      <c r="J204" s="221">
        <f>ROUND(I204*H204,2)</f>
        <v>0</v>
      </c>
      <c r="K204" s="217" t="s">
        <v>237</v>
      </c>
      <c r="L204" s="47"/>
      <c r="M204" s="222" t="s">
        <v>19</v>
      </c>
      <c r="N204" s="223" t="s">
        <v>47</v>
      </c>
      <c r="O204" s="87"/>
      <c r="P204" s="224">
        <f>O204*H204</f>
        <v>0</v>
      </c>
      <c r="Q204" s="224">
        <v>0.047759999999999997</v>
      </c>
      <c r="R204" s="224">
        <f>Q204*H204</f>
        <v>0.14327999999999999</v>
      </c>
      <c r="S204" s="224">
        <v>0</v>
      </c>
      <c r="T204" s="225">
        <f>S204*H204</f>
        <v>0</v>
      </c>
      <c r="U204" s="41"/>
      <c r="V204" s="41"/>
      <c r="W204" s="41"/>
      <c r="X204" s="41"/>
      <c r="Y204" s="41"/>
      <c r="Z204" s="41"/>
      <c r="AA204" s="41"/>
      <c r="AB204" s="41"/>
      <c r="AC204" s="41"/>
      <c r="AD204" s="41"/>
      <c r="AE204" s="41"/>
      <c r="AR204" s="226" t="s">
        <v>238</v>
      </c>
      <c r="AT204" s="226" t="s">
        <v>233</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238</v>
      </c>
      <c r="BM204" s="226" t="s">
        <v>409</v>
      </c>
    </row>
    <row r="205" s="2" customFormat="1">
      <c r="A205" s="41"/>
      <c r="B205" s="42"/>
      <c r="C205" s="43"/>
      <c r="D205" s="228" t="s">
        <v>240</v>
      </c>
      <c r="E205" s="43"/>
      <c r="F205" s="229" t="s">
        <v>410</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240</v>
      </c>
      <c r="AU205" s="20" t="s">
        <v>86</v>
      </c>
    </row>
    <row r="206" s="13" customFormat="1">
      <c r="A206" s="13"/>
      <c r="B206" s="233"/>
      <c r="C206" s="234"/>
      <c r="D206" s="235" t="s">
        <v>242</v>
      </c>
      <c r="E206" s="236" t="s">
        <v>19</v>
      </c>
      <c r="F206" s="237" t="s">
        <v>411</v>
      </c>
      <c r="G206" s="234"/>
      <c r="H206" s="238">
        <v>3</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86</v>
      </c>
      <c r="AV206" s="13" t="s">
        <v>86</v>
      </c>
      <c r="AW206" s="13" t="s">
        <v>37</v>
      </c>
      <c r="AX206" s="13" t="s">
        <v>84</v>
      </c>
      <c r="AY206" s="244" t="s">
        <v>231</v>
      </c>
    </row>
    <row r="207" s="2" customFormat="1" ht="37.8" customHeight="1">
      <c r="A207" s="41"/>
      <c r="B207" s="42"/>
      <c r="C207" s="215" t="s">
        <v>412</v>
      </c>
      <c r="D207" s="215" t="s">
        <v>233</v>
      </c>
      <c r="E207" s="216" t="s">
        <v>413</v>
      </c>
      <c r="F207" s="217" t="s">
        <v>414</v>
      </c>
      <c r="G207" s="218" t="s">
        <v>369</v>
      </c>
      <c r="H207" s="219">
        <v>25</v>
      </c>
      <c r="I207" s="220"/>
      <c r="J207" s="221">
        <f>ROUND(I207*H207,2)</f>
        <v>0</v>
      </c>
      <c r="K207" s="217" t="s">
        <v>237</v>
      </c>
      <c r="L207" s="47"/>
      <c r="M207" s="222" t="s">
        <v>19</v>
      </c>
      <c r="N207" s="223" t="s">
        <v>47</v>
      </c>
      <c r="O207" s="87"/>
      <c r="P207" s="224">
        <f>O207*H207</f>
        <v>0</v>
      </c>
      <c r="Q207" s="224">
        <v>0.036549999999999999</v>
      </c>
      <c r="R207" s="224">
        <f>Q207*H207</f>
        <v>0.91374999999999995</v>
      </c>
      <c r="S207" s="224">
        <v>0</v>
      </c>
      <c r="T207" s="225">
        <f>S207*H207</f>
        <v>0</v>
      </c>
      <c r="U207" s="41"/>
      <c r="V207" s="41"/>
      <c r="W207" s="41"/>
      <c r="X207" s="41"/>
      <c r="Y207" s="41"/>
      <c r="Z207" s="41"/>
      <c r="AA207" s="41"/>
      <c r="AB207" s="41"/>
      <c r="AC207" s="41"/>
      <c r="AD207" s="41"/>
      <c r="AE207" s="41"/>
      <c r="AR207" s="226" t="s">
        <v>238</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238</v>
      </c>
      <c r="BM207" s="226" t="s">
        <v>415</v>
      </c>
    </row>
    <row r="208" s="2" customFormat="1">
      <c r="A208" s="41"/>
      <c r="B208" s="42"/>
      <c r="C208" s="43"/>
      <c r="D208" s="228" t="s">
        <v>240</v>
      </c>
      <c r="E208" s="43"/>
      <c r="F208" s="229" t="s">
        <v>416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240</v>
      </c>
      <c r="AU208" s="20" t="s">
        <v>86</v>
      </c>
    </row>
    <row r="209" s="13" customFormat="1">
      <c r="A209" s="13"/>
      <c r="B209" s="233"/>
      <c r="C209" s="234"/>
      <c r="D209" s="235" t="s">
        <v>242</v>
      </c>
      <c r="E209" s="236" t="s">
        <v>19</v>
      </c>
      <c r="F209" s="237" t="s">
        <v>417</v>
      </c>
      <c r="G209" s="234"/>
      <c r="H209" s="238">
        <v>25</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86</v>
      </c>
      <c r="AV209" s="13" t="s">
        <v>86</v>
      </c>
      <c r="AW209" s="13" t="s">
        <v>37</v>
      </c>
      <c r="AX209" s="13" t="s">
        <v>84</v>
      </c>
      <c r="AY209" s="244" t="s">
        <v>231</v>
      </c>
    </row>
    <row r="210" s="2" customFormat="1" ht="37.8" customHeight="1">
      <c r="A210" s="41"/>
      <c r="B210" s="42"/>
      <c r="C210" s="215" t="s">
        <v>418</v>
      </c>
      <c r="D210" s="215" t="s">
        <v>233</v>
      </c>
      <c r="E210" s="216" t="s">
        <v>419</v>
      </c>
      <c r="F210" s="217" t="s">
        <v>420</v>
      </c>
      <c r="G210" s="218" t="s">
        <v>369</v>
      </c>
      <c r="H210" s="219">
        <v>5</v>
      </c>
      <c r="I210" s="220"/>
      <c r="J210" s="221">
        <f>ROUND(I210*H210,2)</f>
        <v>0</v>
      </c>
      <c r="K210" s="217" t="s">
        <v>237</v>
      </c>
      <c r="L210" s="47"/>
      <c r="M210" s="222" t="s">
        <v>19</v>
      </c>
      <c r="N210" s="223" t="s">
        <v>47</v>
      </c>
      <c r="O210" s="87"/>
      <c r="P210" s="224">
        <f>O210*H210</f>
        <v>0</v>
      </c>
      <c r="Q210" s="224">
        <v>0.04555</v>
      </c>
      <c r="R210" s="224">
        <f>Q210*H210</f>
        <v>0.22775000000000001</v>
      </c>
      <c r="S210" s="224">
        <v>0</v>
      </c>
      <c r="T210" s="225">
        <f>S210*H210</f>
        <v>0</v>
      </c>
      <c r="U210" s="41"/>
      <c r="V210" s="41"/>
      <c r="W210" s="41"/>
      <c r="X210" s="41"/>
      <c r="Y210" s="41"/>
      <c r="Z210" s="41"/>
      <c r="AA210" s="41"/>
      <c r="AB210" s="41"/>
      <c r="AC210" s="41"/>
      <c r="AD210" s="41"/>
      <c r="AE210" s="41"/>
      <c r="AR210" s="226" t="s">
        <v>238</v>
      </c>
      <c r="AT210" s="226" t="s">
        <v>233</v>
      </c>
      <c r="AU210" s="226" t="s">
        <v>86</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238</v>
      </c>
      <c r="BM210" s="226" t="s">
        <v>421</v>
      </c>
    </row>
    <row r="211" s="2" customFormat="1">
      <c r="A211" s="41"/>
      <c r="B211" s="42"/>
      <c r="C211" s="43"/>
      <c r="D211" s="228" t="s">
        <v>240</v>
      </c>
      <c r="E211" s="43"/>
      <c r="F211" s="229" t="s">
        <v>422</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240</v>
      </c>
      <c r="AU211" s="20" t="s">
        <v>86</v>
      </c>
    </row>
    <row r="212" s="13" customFormat="1">
      <c r="A212" s="13"/>
      <c r="B212" s="233"/>
      <c r="C212" s="234"/>
      <c r="D212" s="235" t="s">
        <v>242</v>
      </c>
      <c r="E212" s="236" t="s">
        <v>19</v>
      </c>
      <c r="F212" s="237" t="s">
        <v>423</v>
      </c>
      <c r="G212" s="234"/>
      <c r="H212" s="238">
        <v>5</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86</v>
      </c>
      <c r="AV212" s="13" t="s">
        <v>86</v>
      </c>
      <c r="AW212" s="13" t="s">
        <v>37</v>
      </c>
      <c r="AX212" s="13" t="s">
        <v>84</v>
      </c>
      <c r="AY212" s="244" t="s">
        <v>231</v>
      </c>
    </row>
    <row r="213" s="2" customFormat="1" ht="37.8" customHeight="1">
      <c r="A213" s="41"/>
      <c r="B213" s="42"/>
      <c r="C213" s="215" t="s">
        <v>424</v>
      </c>
      <c r="D213" s="215" t="s">
        <v>233</v>
      </c>
      <c r="E213" s="216" t="s">
        <v>425</v>
      </c>
      <c r="F213" s="217" t="s">
        <v>426</v>
      </c>
      <c r="G213" s="218" t="s">
        <v>369</v>
      </c>
      <c r="H213" s="219">
        <v>50</v>
      </c>
      <c r="I213" s="220"/>
      <c r="J213" s="221">
        <f>ROUND(I213*H213,2)</f>
        <v>0</v>
      </c>
      <c r="K213" s="217" t="s">
        <v>237</v>
      </c>
      <c r="L213" s="47"/>
      <c r="M213" s="222" t="s">
        <v>19</v>
      </c>
      <c r="N213" s="223" t="s">
        <v>47</v>
      </c>
      <c r="O213" s="87"/>
      <c r="P213" s="224">
        <f>O213*H213</f>
        <v>0</v>
      </c>
      <c r="Q213" s="224">
        <v>0.063549999999999995</v>
      </c>
      <c r="R213" s="224">
        <f>Q213*H213</f>
        <v>3.1774999999999998</v>
      </c>
      <c r="S213" s="224">
        <v>0</v>
      </c>
      <c r="T213" s="225">
        <f>S213*H213</f>
        <v>0</v>
      </c>
      <c r="U213" s="41"/>
      <c r="V213" s="41"/>
      <c r="W213" s="41"/>
      <c r="X213" s="41"/>
      <c r="Y213" s="41"/>
      <c r="Z213" s="41"/>
      <c r="AA213" s="41"/>
      <c r="AB213" s="41"/>
      <c r="AC213" s="41"/>
      <c r="AD213" s="41"/>
      <c r="AE213" s="41"/>
      <c r="AR213" s="226" t="s">
        <v>238</v>
      </c>
      <c r="AT213" s="226" t="s">
        <v>233</v>
      </c>
      <c r="AU213" s="226" t="s">
        <v>86</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238</v>
      </c>
      <c r="BM213" s="226" t="s">
        <v>427</v>
      </c>
    </row>
    <row r="214" s="2" customFormat="1">
      <c r="A214" s="41"/>
      <c r="B214" s="42"/>
      <c r="C214" s="43"/>
      <c r="D214" s="228" t="s">
        <v>240</v>
      </c>
      <c r="E214" s="43"/>
      <c r="F214" s="229" t="s">
        <v>428</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240</v>
      </c>
      <c r="AU214" s="20" t="s">
        <v>86</v>
      </c>
    </row>
    <row r="215" s="13" customFormat="1">
      <c r="A215" s="13"/>
      <c r="B215" s="233"/>
      <c r="C215" s="234"/>
      <c r="D215" s="235" t="s">
        <v>242</v>
      </c>
      <c r="E215" s="236" t="s">
        <v>19</v>
      </c>
      <c r="F215" s="237" t="s">
        <v>429</v>
      </c>
      <c r="G215" s="234"/>
      <c r="H215" s="238">
        <v>50</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84</v>
      </c>
      <c r="AY215" s="244" t="s">
        <v>231</v>
      </c>
    </row>
    <row r="216" s="2" customFormat="1" ht="37.8" customHeight="1">
      <c r="A216" s="41"/>
      <c r="B216" s="42"/>
      <c r="C216" s="215" t="s">
        <v>430</v>
      </c>
      <c r="D216" s="215" t="s">
        <v>233</v>
      </c>
      <c r="E216" s="216" t="s">
        <v>431</v>
      </c>
      <c r="F216" s="217" t="s">
        <v>432</v>
      </c>
      <c r="G216" s="218" t="s">
        <v>369</v>
      </c>
      <c r="H216" s="219">
        <v>10</v>
      </c>
      <c r="I216" s="220"/>
      <c r="J216" s="221">
        <f>ROUND(I216*H216,2)</f>
        <v>0</v>
      </c>
      <c r="K216" s="217" t="s">
        <v>237</v>
      </c>
      <c r="L216" s="47"/>
      <c r="M216" s="222" t="s">
        <v>19</v>
      </c>
      <c r="N216" s="223" t="s">
        <v>47</v>
      </c>
      <c r="O216" s="87"/>
      <c r="P216" s="224">
        <f>O216*H216</f>
        <v>0</v>
      </c>
      <c r="Q216" s="224">
        <v>0.072849999999999998</v>
      </c>
      <c r="R216" s="224">
        <f>Q216*H216</f>
        <v>0.72849999999999993</v>
      </c>
      <c r="S216" s="224">
        <v>0</v>
      </c>
      <c r="T216" s="225">
        <f>S216*H216</f>
        <v>0</v>
      </c>
      <c r="U216" s="41"/>
      <c r="V216" s="41"/>
      <c r="W216" s="41"/>
      <c r="X216" s="41"/>
      <c r="Y216" s="41"/>
      <c r="Z216" s="41"/>
      <c r="AA216" s="41"/>
      <c r="AB216" s="41"/>
      <c r="AC216" s="41"/>
      <c r="AD216" s="41"/>
      <c r="AE216" s="41"/>
      <c r="AR216" s="226" t="s">
        <v>238</v>
      </c>
      <c r="AT216" s="226" t="s">
        <v>233</v>
      </c>
      <c r="AU216" s="226" t="s">
        <v>86</v>
      </c>
      <c r="AY216" s="20" t="s">
        <v>231</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238</v>
      </c>
      <c r="BM216" s="226" t="s">
        <v>433</v>
      </c>
    </row>
    <row r="217" s="2" customFormat="1">
      <c r="A217" s="41"/>
      <c r="B217" s="42"/>
      <c r="C217" s="43"/>
      <c r="D217" s="228" t="s">
        <v>240</v>
      </c>
      <c r="E217" s="43"/>
      <c r="F217" s="229" t="s">
        <v>434</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240</v>
      </c>
      <c r="AU217" s="20" t="s">
        <v>86</v>
      </c>
    </row>
    <row r="218" s="13" customFormat="1">
      <c r="A218" s="13"/>
      <c r="B218" s="233"/>
      <c r="C218" s="234"/>
      <c r="D218" s="235" t="s">
        <v>242</v>
      </c>
      <c r="E218" s="236" t="s">
        <v>19</v>
      </c>
      <c r="F218" s="237" t="s">
        <v>435</v>
      </c>
      <c r="G218" s="234"/>
      <c r="H218" s="238">
        <v>10</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242</v>
      </c>
      <c r="AU218" s="244" t="s">
        <v>86</v>
      </c>
      <c r="AV218" s="13" t="s">
        <v>86</v>
      </c>
      <c r="AW218" s="13" t="s">
        <v>37</v>
      </c>
      <c r="AX218" s="13" t="s">
        <v>84</v>
      </c>
      <c r="AY218" s="244" t="s">
        <v>231</v>
      </c>
    </row>
    <row r="219" s="2" customFormat="1" ht="37.8" customHeight="1">
      <c r="A219" s="41"/>
      <c r="B219" s="42"/>
      <c r="C219" s="215" t="s">
        <v>436</v>
      </c>
      <c r="D219" s="215" t="s">
        <v>233</v>
      </c>
      <c r="E219" s="216" t="s">
        <v>437</v>
      </c>
      <c r="F219" s="217" t="s">
        <v>438</v>
      </c>
      <c r="G219" s="218" t="s">
        <v>369</v>
      </c>
      <c r="H219" s="219">
        <v>30</v>
      </c>
      <c r="I219" s="220"/>
      <c r="J219" s="221">
        <f>ROUND(I219*H219,2)</f>
        <v>0</v>
      </c>
      <c r="K219" s="217" t="s">
        <v>237</v>
      </c>
      <c r="L219" s="47"/>
      <c r="M219" s="222" t="s">
        <v>19</v>
      </c>
      <c r="N219" s="223" t="s">
        <v>47</v>
      </c>
      <c r="O219" s="87"/>
      <c r="P219" s="224">
        <f>O219*H219</f>
        <v>0</v>
      </c>
      <c r="Q219" s="224">
        <v>0.081850000000000006</v>
      </c>
      <c r="R219" s="224">
        <f>Q219*H219</f>
        <v>2.4555000000000002</v>
      </c>
      <c r="S219" s="224">
        <v>0</v>
      </c>
      <c r="T219" s="225">
        <f>S219*H219</f>
        <v>0</v>
      </c>
      <c r="U219" s="41"/>
      <c r="V219" s="41"/>
      <c r="W219" s="41"/>
      <c r="X219" s="41"/>
      <c r="Y219" s="41"/>
      <c r="Z219" s="41"/>
      <c r="AA219" s="41"/>
      <c r="AB219" s="41"/>
      <c r="AC219" s="41"/>
      <c r="AD219" s="41"/>
      <c r="AE219" s="41"/>
      <c r="AR219" s="226" t="s">
        <v>238</v>
      </c>
      <c r="AT219" s="226" t="s">
        <v>233</v>
      </c>
      <c r="AU219" s="226" t="s">
        <v>86</v>
      </c>
      <c r="AY219" s="20" t="s">
        <v>231</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238</v>
      </c>
      <c r="BM219" s="226" t="s">
        <v>439</v>
      </c>
    </row>
    <row r="220" s="2" customFormat="1">
      <c r="A220" s="41"/>
      <c r="B220" s="42"/>
      <c r="C220" s="43"/>
      <c r="D220" s="228" t="s">
        <v>240</v>
      </c>
      <c r="E220" s="43"/>
      <c r="F220" s="229" t="s">
        <v>440</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240</v>
      </c>
      <c r="AU220" s="20" t="s">
        <v>86</v>
      </c>
    </row>
    <row r="221" s="13" customFormat="1">
      <c r="A221" s="13"/>
      <c r="B221" s="233"/>
      <c r="C221" s="234"/>
      <c r="D221" s="235" t="s">
        <v>242</v>
      </c>
      <c r="E221" s="236" t="s">
        <v>19</v>
      </c>
      <c r="F221" s="237" t="s">
        <v>441</v>
      </c>
      <c r="G221" s="234"/>
      <c r="H221" s="238">
        <v>30</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86</v>
      </c>
      <c r="AV221" s="13" t="s">
        <v>86</v>
      </c>
      <c r="AW221" s="13" t="s">
        <v>37</v>
      </c>
      <c r="AX221" s="13" t="s">
        <v>84</v>
      </c>
      <c r="AY221" s="244" t="s">
        <v>231</v>
      </c>
    </row>
    <row r="222" s="2" customFormat="1" ht="37.8" customHeight="1">
      <c r="A222" s="41"/>
      <c r="B222" s="42"/>
      <c r="C222" s="215" t="s">
        <v>442</v>
      </c>
      <c r="D222" s="215" t="s">
        <v>233</v>
      </c>
      <c r="E222" s="216" t="s">
        <v>443</v>
      </c>
      <c r="F222" s="217" t="s">
        <v>444</v>
      </c>
      <c r="G222" s="218" t="s">
        <v>369</v>
      </c>
      <c r="H222" s="219">
        <v>15</v>
      </c>
      <c r="I222" s="220"/>
      <c r="J222" s="221">
        <f>ROUND(I222*H222,2)</f>
        <v>0</v>
      </c>
      <c r="K222" s="217" t="s">
        <v>237</v>
      </c>
      <c r="L222" s="47"/>
      <c r="M222" s="222" t="s">
        <v>19</v>
      </c>
      <c r="N222" s="223" t="s">
        <v>47</v>
      </c>
      <c r="O222" s="87"/>
      <c r="P222" s="224">
        <f>O222*H222</f>
        <v>0</v>
      </c>
      <c r="Q222" s="224">
        <v>0.091050000000000006</v>
      </c>
      <c r="R222" s="224">
        <f>Q222*H222</f>
        <v>1.36575</v>
      </c>
      <c r="S222" s="224">
        <v>0</v>
      </c>
      <c r="T222" s="225">
        <f>S222*H222</f>
        <v>0</v>
      </c>
      <c r="U222" s="41"/>
      <c r="V222" s="41"/>
      <c r="W222" s="41"/>
      <c r="X222" s="41"/>
      <c r="Y222" s="41"/>
      <c r="Z222" s="41"/>
      <c r="AA222" s="41"/>
      <c r="AB222" s="41"/>
      <c r="AC222" s="41"/>
      <c r="AD222" s="41"/>
      <c r="AE222" s="41"/>
      <c r="AR222" s="226" t="s">
        <v>238</v>
      </c>
      <c r="AT222" s="226" t="s">
        <v>233</v>
      </c>
      <c r="AU222" s="226" t="s">
        <v>86</v>
      </c>
      <c r="AY222" s="20" t="s">
        <v>231</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238</v>
      </c>
      <c r="BM222" s="226" t="s">
        <v>445</v>
      </c>
    </row>
    <row r="223" s="2" customFormat="1">
      <c r="A223" s="41"/>
      <c r="B223" s="42"/>
      <c r="C223" s="43"/>
      <c r="D223" s="228" t="s">
        <v>240</v>
      </c>
      <c r="E223" s="43"/>
      <c r="F223" s="229" t="s">
        <v>446</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240</v>
      </c>
      <c r="AU223" s="20" t="s">
        <v>86</v>
      </c>
    </row>
    <row r="224" s="13" customFormat="1">
      <c r="A224" s="13"/>
      <c r="B224" s="233"/>
      <c r="C224" s="234"/>
      <c r="D224" s="235" t="s">
        <v>242</v>
      </c>
      <c r="E224" s="236" t="s">
        <v>19</v>
      </c>
      <c r="F224" s="237" t="s">
        <v>447</v>
      </c>
      <c r="G224" s="234"/>
      <c r="H224" s="238">
        <v>15</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86</v>
      </c>
      <c r="AV224" s="13" t="s">
        <v>86</v>
      </c>
      <c r="AW224" s="13" t="s">
        <v>37</v>
      </c>
      <c r="AX224" s="13" t="s">
        <v>84</v>
      </c>
      <c r="AY224" s="244" t="s">
        <v>231</v>
      </c>
    </row>
    <row r="225" s="2" customFormat="1" ht="37.8" customHeight="1">
      <c r="A225" s="41"/>
      <c r="B225" s="42"/>
      <c r="C225" s="215" t="s">
        <v>448</v>
      </c>
      <c r="D225" s="215" t="s">
        <v>233</v>
      </c>
      <c r="E225" s="216" t="s">
        <v>443</v>
      </c>
      <c r="F225" s="217" t="s">
        <v>444</v>
      </c>
      <c r="G225" s="218" t="s">
        <v>369</v>
      </c>
      <c r="H225" s="219">
        <v>15</v>
      </c>
      <c r="I225" s="220"/>
      <c r="J225" s="221">
        <f>ROUND(I225*H225,2)</f>
        <v>0</v>
      </c>
      <c r="K225" s="217" t="s">
        <v>237</v>
      </c>
      <c r="L225" s="47"/>
      <c r="M225" s="222" t="s">
        <v>19</v>
      </c>
      <c r="N225" s="223" t="s">
        <v>47</v>
      </c>
      <c r="O225" s="87"/>
      <c r="P225" s="224">
        <f>O225*H225</f>
        <v>0</v>
      </c>
      <c r="Q225" s="224">
        <v>0.091050000000000006</v>
      </c>
      <c r="R225" s="224">
        <f>Q225*H225</f>
        <v>1.36575</v>
      </c>
      <c r="S225" s="224">
        <v>0</v>
      </c>
      <c r="T225" s="225">
        <f>S225*H225</f>
        <v>0</v>
      </c>
      <c r="U225" s="41"/>
      <c r="V225" s="41"/>
      <c r="W225" s="41"/>
      <c r="X225" s="41"/>
      <c r="Y225" s="41"/>
      <c r="Z225" s="41"/>
      <c r="AA225" s="41"/>
      <c r="AB225" s="41"/>
      <c r="AC225" s="41"/>
      <c r="AD225" s="41"/>
      <c r="AE225" s="41"/>
      <c r="AR225" s="226" t="s">
        <v>238</v>
      </c>
      <c r="AT225" s="226" t="s">
        <v>233</v>
      </c>
      <c r="AU225" s="226" t="s">
        <v>86</v>
      </c>
      <c r="AY225" s="20" t="s">
        <v>231</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238</v>
      </c>
      <c r="BM225" s="226" t="s">
        <v>449</v>
      </c>
    </row>
    <row r="226" s="2" customFormat="1">
      <c r="A226" s="41"/>
      <c r="B226" s="42"/>
      <c r="C226" s="43"/>
      <c r="D226" s="228" t="s">
        <v>240</v>
      </c>
      <c r="E226" s="43"/>
      <c r="F226" s="229" t="s">
        <v>446</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240</v>
      </c>
      <c r="AU226" s="20" t="s">
        <v>86</v>
      </c>
    </row>
    <row r="227" s="13" customFormat="1">
      <c r="A227" s="13"/>
      <c r="B227" s="233"/>
      <c r="C227" s="234"/>
      <c r="D227" s="235" t="s">
        <v>242</v>
      </c>
      <c r="E227" s="236" t="s">
        <v>19</v>
      </c>
      <c r="F227" s="237" t="s">
        <v>450</v>
      </c>
      <c r="G227" s="234"/>
      <c r="H227" s="238">
        <v>15</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86</v>
      </c>
      <c r="AV227" s="13" t="s">
        <v>86</v>
      </c>
      <c r="AW227" s="13" t="s">
        <v>37</v>
      </c>
      <c r="AX227" s="13" t="s">
        <v>84</v>
      </c>
      <c r="AY227" s="244" t="s">
        <v>231</v>
      </c>
    </row>
    <row r="228" s="2" customFormat="1" ht="37.8" customHeight="1">
      <c r="A228" s="41"/>
      <c r="B228" s="42"/>
      <c r="C228" s="215" t="s">
        <v>451</v>
      </c>
      <c r="D228" s="215" t="s">
        <v>233</v>
      </c>
      <c r="E228" s="216" t="s">
        <v>452</v>
      </c>
      <c r="F228" s="217" t="s">
        <v>453</v>
      </c>
      <c r="G228" s="218" t="s">
        <v>369</v>
      </c>
      <c r="H228" s="219">
        <v>5</v>
      </c>
      <c r="I228" s="220"/>
      <c r="J228" s="221">
        <f>ROUND(I228*H228,2)</f>
        <v>0</v>
      </c>
      <c r="K228" s="217" t="s">
        <v>237</v>
      </c>
      <c r="L228" s="47"/>
      <c r="M228" s="222" t="s">
        <v>19</v>
      </c>
      <c r="N228" s="223" t="s">
        <v>47</v>
      </c>
      <c r="O228" s="87"/>
      <c r="P228" s="224">
        <f>O228*H228</f>
        <v>0</v>
      </c>
      <c r="Q228" s="224">
        <v>0.10904999999999999</v>
      </c>
      <c r="R228" s="224">
        <f>Q228*H228</f>
        <v>0.54525000000000001</v>
      </c>
      <c r="S228" s="224">
        <v>0</v>
      </c>
      <c r="T228" s="225">
        <f>S228*H228</f>
        <v>0</v>
      </c>
      <c r="U228" s="41"/>
      <c r="V228" s="41"/>
      <c r="W228" s="41"/>
      <c r="X228" s="41"/>
      <c r="Y228" s="41"/>
      <c r="Z228" s="41"/>
      <c r="AA228" s="41"/>
      <c r="AB228" s="41"/>
      <c r="AC228" s="41"/>
      <c r="AD228" s="41"/>
      <c r="AE228" s="41"/>
      <c r="AR228" s="226" t="s">
        <v>238</v>
      </c>
      <c r="AT228" s="226" t="s">
        <v>233</v>
      </c>
      <c r="AU228" s="226" t="s">
        <v>86</v>
      </c>
      <c r="AY228" s="20" t="s">
        <v>231</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238</v>
      </c>
      <c r="BM228" s="226" t="s">
        <v>454</v>
      </c>
    </row>
    <row r="229" s="2" customFormat="1">
      <c r="A229" s="41"/>
      <c r="B229" s="42"/>
      <c r="C229" s="43"/>
      <c r="D229" s="228" t="s">
        <v>240</v>
      </c>
      <c r="E229" s="43"/>
      <c r="F229" s="229" t="s">
        <v>455</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240</v>
      </c>
      <c r="AU229" s="20" t="s">
        <v>86</v>
      </c>
    </row>
    <row r="230" s="13" customFormat="1">
      <c r="A230" s="13"/>
      <c r="B230" s="233"/>
      <c r="C230" s="234"/>
      <c r="D230" s="235" t="s">
        <v>242</v>
      </c>
      <c r="E230" s="236" t="s">
        <v>19</v>
      </c>
      <c r="F230" s="237" t="s">
        <v>456</v>
      </c>
      <c r="G230" s="234"/>
      <c r="H230" s="238">
        <v>5</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242</v>
      </c>
      <c r="AU230" s="244" t="s">
        <v>86</v>
      </c>
      <c r="AV230" s="13" t="s">
        <v>86</v>
      </c>
      <c r="AW230" s="13" t="s">
        <v>37</v>
      </c>
      <c r="AX230" s="13" t="s">
        <v>84</v>
      </c>
      <c r="AY230" s="244" t="s">
        <v>231</v>
      </c>
    </row>
    <row r="231" s="2" customFormat="1" ht="37.8" customHeight="1">
      <c r="A231" s="41"/>
      <c r="B231" s="42"/>
      <c r="C231" s="215" t="s">
        <v>457</v>
      </c>
      <c r="D231" s="215" t="s">
        <v>233</v>
      </c>
      <c r="E231" s="216" t="s">
        <v>458</v>
      </c>
      <c r="F231" s="217" t="s">
        <v>459</v>
      </c>
      <c r="G231" s="218" t="s">
        <v>369</v>
      </c>
      <c r="H231" s="219">
        <v>5</v>
      </c>
      <c r="I231" s="220"/>
      <c r="J231" s="221">
        <f>ROUND(I231*H231,2)</f>
        <v>0</v>
      </c>
      <c r="K231" s="217" t="s">
        <v>237</v>
      </c>
      <c r="L231" s="47"/>
      <c r="M231" s="222" t="s">
        <v>19</v>
      </c>
      <c r="N231" s="223" t="s">
        <v>47</v>
      </c>
      <c r="O231" s="87"/>
      <c r="P231" s="224">
        <f>O231*H231</f>
        <v>0</v>
      </c>
      <c r="Q231" s="224">
        <v>0.11805</v>
      </c>
      <c r="R231" s="224">
        <f>Q231*H231</f>
        <v>0.59025000000000005</v>
      </c>
      <c r="S231" s="224">
        <v>0</v>
      </c>
      <c r="T231" s="225">
        <f>S231*H231</f>
        <v>0</v>
      </c>
      <c r="U231" s="41"/>
      <c r="V231" s="41"/>
      <c r="W231" s="41"/>
      <c r="X231" s="41"/>
      <c r="Y231" s="41"/>
      <c r="Z231" s="41"/>
      <c r="AA231" s="41"/>
      <c r="AB231" s="41"/>
      <c r="AC231" s="41"/>
      <c r="AD231" s="41"/>
      <c r="AE231" s="41"/>
      <c r="AR231" s="226" t="s">
        <v>238</v>
      </c>
      <c r="AT231" s="226" t="s">
        <v>233</v>
      </c>
      <c r="AU231" s="226" t="s">
        <v>86</v>
      </c>
      <c r="AY231" s="20" t="s">
        <v>231</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238</v>
      </c>
      <c r="BM231" s="226" t="s">
        <v>460</v>
      </c>
    </row>
    <row r="232" s="2" customFormat="1">
      <c r="A232" s="41"/>
      <c r="B232" s="42"/>
      <c r="C232" s="43"/>
      <c r="D232" s="228" t="s">
        <v>240</v>
      </c>
      <c r="E232" s="43"/>
      <c r="F232" s="229" t="s">
        <v>461</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240</v>
      </c>
      <c r="AU232" s="20" t="s">
        <v>86</v>
      </c>
    </row>
    <row r="233" s="13" customFormat="1">
      <c r="A233" s="13"/>
      <c r="B233" s="233"/>
      <c r="C233" s="234"/>
      <c r="D233" s="235" t="s">
        <v>242</v>
      </c>
      <c r="E233" s="236" t="s">
        <v>19</v>
      </c>
      <c r="F233" s="237" t="s">
        <v>462</v>
      </c>
      <c r="G233" s="234"/>
      <c r="H233" s="238">
        <v>5</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242</v>
      </c>
      <c r="AU233" s="244" t="s">
        <v>86</v>
      </c>
      <c r="AV233" s="13" t="s">
        <v>86</v>
      </c>
      <c r="AW233" s="13" t="s">
        <v>37</v>
      </c>
      <c r="AX233" s="13" t="s">
        <v>84</v>
      </c>
      <c r="AY233" s="244" t="s">
        <v>231</v>
      </c>
    </row>
    <row r="234" s="2" customFormat="1" ht="37.8" customHeight="1">
      <c r="A234" s="41"/>
      <c r="B234" s="42"/>
      <c r="C234" s="215" t="s">
        <v>463</v>
      </c>
      <c r="D234" s="215" t="s">
        <v>233</v>
      </c>
      <c r="E234" s="216" t="s">
        <v>464</v>
      </c>
      <c r="F234" s="217" t="s">
        <v>465</v>
      </c>
      <c r="G234" s="218" t="s">
        <v>369</v>
      </c>
      <c r="H234" s="219">
        <v>5</v>
      </c>
      <c r="I234" s="220"/>
      <c r="J234" s="221">
        <f>ROUND(I234*H234,2)</f>
        <v>0</v>
      </c>
      <c r="K234" s="217" t="s">
        <v>237</v>
      </c>
      <c r="L234" s="47"/>
      <c r="M234" s="222" t="s">
        <v>19</v>
      </c>
      <c r="N234" s="223" t="s">
        <v>47</v>
      </c>
      <c r="O234" s="87"/>
      <c r="P234" s="224">
        <f>O234*H234</f>
        <v>0</v>
      </c>
      <c r="Q234" s="224">
        <v>0.12705</v>
      </c>
      <c r="R234" s="224">
        <f>Q234*H234</f>
        <v>0.63524999999999998</v>
      </c>
      <c r="S234" s="224">
        <v>0</v>
      </c>
      <c r="T234" s="225">
        <f>S234*H234</f>
        <v>0</v>
      </c>
      <c r="U234" s="41"/>
      <c r="V234" s="41"/>
      <c r="W234" s="41"/>
      <c r="X234" s="41"/>
      <c r="Y234" s="41"/>
      <c r="Z234" s="41"/>
      <c r="AA234" s="41"/>
      <c r="AB234" s="41"/>
      <c r="AC234" s="41"/>
      <c r="AD234" s="41"/>
      <c r="AE234" s="41"/>
      <c r="AR234" s="226" t="s">
        <v>238</v>
      </c>
      <c r="AT234" s="226" t="s">
        <v>233</v>
      </c>
      <c r="AU234" s="226" t="s">
        <v>86</v>
      </c>
      <c r="AY234" s="20" t="s">
        <v>231</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238</v>
      </c>
      <c r="BM234" s="226" t="s">
        <v>466</v>
      </c>
    </row>
    <row r="235" s="2" customFormat="1">
      <c r="A235" s="41"/>
      <c r="B235" s="42"/>
      <c r="C235" s="43"/>
      <c r="D235" s="228" t="s">
        <v>240</v>
      </c>
      <c r="E235" s="43"/>
      <c r="F235" s="229" t="s">
        <v>467</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240</v>
      </c>
      <c r="AU235" s="20" t="s">
        <v>86</v>
      </c>
    </row>
    <row r="236" s="13" customFormat="1">
      <c r="A236" s="13"/>
      <c r="B236" s="233"/>
      <c r="C236" s="234"/>
      <c r="D236" s="235" t="s">
        <v>242</v>
      </c>
      <c r="E236" s="236" t="s">
        <v>19</v>
      </c>
      <c r="F236" s="237" t="s">
        <v>468</v>
      </c>
      <c r="G236" s="234"/>
      <c r="H236" s="238">
        <v>5</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242</v>
      </c>
      <c r="AU236" s="244" t="s">
        <v>86</v>
      </c>
      <c r="AV236" s="13" t="s">
        <v>86</v>
      </c>
      <c r="AW236" s="13" t="s">
        <v>37</v>
      </c>
      <c r="AX236" s="13" t="s">
        <v>84</v>
      </c>
      <c r="AY236" s="244" t="s">
        <v>231</v>
      </c>
    </row>
    <row r="237" s="2" customFormat="1" ht="49.05" customHeight="1">
      <c r="A237" s="41"/>
      <c r="B237" s="42"/>
      <c r="C237" s="215" t="s">
        <v>469</v>
      </c>
      <c r="D237" s="215" t="s">
        <v>233</v>
      </c>
      <c r="E237" s="216" t="s">
        <v>470</v>
      </c>
      <c r="F237" s="217" t="s">
        <v>471</v>
      </c>
      <c r="G237" s="218" t="s">
        <v>369</v>
      </c>
      <c r="H237" s="219">
        <v>11</v>
      </c>
      <c r="I237" s="220"/>
      <c r="J237" s="221">
        <f>ROUND(I237*H237,2)</f>
        <v>0</v>
      </c>
      <c r="K237" s="217" t="s">
        <v>237</v>
      </c>
      <c r="L237" s="47"/>
      <c r="M237" s="222" t="s">
        <v>19</v>
      </c>
      <c r="N237" s="223" t="s">
        <v>47</v>
      </c>
      <c r="O237" s="87"/>
      <c r="P237" s="224">
        <f>O237*H237</f>
        <v>0</v>
      </c>
      <c r="Q237" s="224">
        <v>0.74041000000000001</v>
      </c>
      <c r="R237" s="224">
        <f>Q237*H237</f>
        <v>8.1445100000000004</v>
      </c>
      <c r="S237" s="224">
        <v>0</v>
      </c>
      <c r="T237" s="225">
        <f>S237*H237</f>
        <v>0</v>
      </c>
      <c r="U237" s="41"/>
      <c r="V237" s="41"/>
      <c r="W237" s="41"/>
      <c r="X237" s="41"/>
      <c r="Y237" s="41"/>
      <c r="Z237" s="41"/>
      <c r="AA237" s="41"/>
      <c r="AB237" s="41"/>
      <c r="AC237" s="41"/>
      <c r="AD237" s="41"/>
      <c r="AE237" s="41"/>
      <c r="AR237" s="226" t="s">
        <v>238</v>
      </c>
      <c r="AT237" s="226" t="s">
        <v>233</v>
      </c>
      <c r="AU237" s="226" t="s">
        <v>86</v>
      </c>
      <c r="AY237" s="20" t="s">
        <v>231</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238</v>
      </c>
      <c r="BM237" s="226" t="s">
        <v>472</v>
      </c>
    </row>
    <row r="238" s="2" customFormat="1">
      <c r="A238" s="41"/>
      <c r="B238" s="42"/>
      <c r="C238" s="43"/>
      <c r="D238" s="228" t="s">
        <v>240</v>
      </c>
      <c r="E238" s="43"/>
      <c r="F238" s="229" t="s">
        <v>473</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240</v>
      </c>
      <c r="AU238" s="20" t="s">
        <v>86</v>
      </c>
    </row>
    <row r="239" s="13" customFormat="1">
      <c r="A239" s="13"/>
      <c r="B239" s="233"/>
      <c r="C239" s="234"/>
      <c r="D239" s="235" t="s">
        <v>242</v>
      </c>
      <c r="E239" s="236" t="s">
        <v>19</v>
      </c>
      <c r="F239" s="237" t="s">
        <v>474</v>
      </c>
      <c r="G239" s="234"/>
      <c r="H239" s="238">
        <v>11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242</v>
      </c>
      <c r="AU239" s="244" t="s">
        <v>86</v>
      </c>
      <c r="AV239" s="13" t="s">
        <v>86</v>
      </c>
      <c r="AW239" s="13" t="s">
        <v>37</v>
      </c>
      <c r="AX239" s="13" t="s">
        <v>84</v>
      </c>
      <c r="AY239" s="244" t="s">
        <v>231</v>
      </c>
    </row>
    <row r="240" s="2" customFormat="1" ht="37.8" customHeight="1">
      <c r="A240" s="41"/>
      <c r="B240" s="42"/>
      <c r="C240" s="215" t="s">
        <v>475</v>
      </c>
      <c r="D240" s="215" t="s">
        <v>233</v>
      </c>
      <c r="E240" s="216" t="s">
        <v>476</v>
      </c>
      <c r="F240" s="217" t="s">
        <v>477</v>
      </c>
      <c r="G240" s="218" t="s">
        <v>251</v>
      </c>
      <c r="H240" s="219">
        <v>7.0469999999999997</v>
      </c>
      <c r="I240" s="220"/>
      <c r="J240" s="221">
        <f>ROUND(I240*H240,2)</f>
        <v>0</v>
      </c>
      <c r="K240" s="217" t="s">
        <v>237</v>
      </c>
      <c r="L240" s="47"/>
      <c r="M240" s="222" t="s">
        <v>19</v>
      </c>
      <c r="N240" s="223" t="s">
        <v>47</v>
      </c>
      <c r="O240" s="87"/>
      <c r="P240" s="224">
        <f>O240*H240</f>
        <v>0</v>
      </c>
      <c r="Q240" s="224">
        <v>2.5018699999999998</v>
      </c>
      <c r="R240" s="224">
        <f>Q240*H240</f>
        <v>17.630677889999998</v>
      </c>
      <c r="S240" s="224">
        <v>0</v>
      </c>
      <c r="T240" s="225">
        <f>S240*H240</f>
        <v>0</v>
      </c>
      <c r="U240" s="41"/>
      <c r="V240" s="41"/>
      <c r="W240" s="41"/>
      <c r="X240" s="41"/>
      <c r="Y240" s="41"/>
      <c r="Z240" s="41"/>
      <c r="AA240" s="41"/>
      <c r="AB240" s="41"/>
      <c r="AC240" s="41"/>
      <c r="AD240" s="41"/>
      <c r="AE240" s="41"/>
      <c r="AR240" s="226" t="s">
        <v>238</v>
      </c>
      <c r="AT240" s="226" t="s">
        <v>233</v>
      </c>
      <c r="AU240" s="226" t="s">
        <v>86</v>
      </c>
      <c r="AY240" s="20" t="s">
        <v>231</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238</v>
      </c>
      <c r="BM240" s="226" t="s">
        <v>478</v>
      </c>
    </row>
    <row r="241" s="2" customFormat="1">
      <c r="A241" s="41"/>
      <c r="B241" s="42"/>
      <c r="C241" s="43"/>
      <c r="D241" s="228" t="s">
        <v>240</v>
      </c>
      <c r="E241" s="43"/>
      <c r="F241" s="229" t="s">
        <v>479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240</v>
      </c>
      <c r="AU241" s="20" t="s">
        <v>86</v>
      </c>
    </row>
    <row r="242" s="13" customFormat="1">
      <c r="A242" s="13"/>
      <c r="B242" s="233"/>
      <c r="C242" s="234"/>
      <c r="D242" s="235" t="s">
        <v>242</v>
      </c>
      <c r="E242" s="236" t="s">
        <v>19</v>
      </c>
      <c r="F242" s="237" t="s">
        <v>480</v>
      </c>
      <c r="G242" s="234"/>
      <c r="H242" s="238">
        <v>3.891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86</v>
      </c>
      <c r="AV242" s="13" t="s">
        <v>86</v>
      </c>
      <c r="AW242" s="13" t="s">
        <v>37</v>
      </c>
      <c r="AX242" s="13" t="s">
        <v>76</v>
      </c>
      <c r="AY242" s="244" t="s">
        <v>231</v>
      </c>
    </row>
    <row r="243" s="13" customFormat="1">
      <c r="A243" s="13"/>
      <c r="B243" s="233"/>
      <c r="C243" s="234"/>
      <c r="D243" s="235" t="s">
        <v>242</v>
      </c>
      <c r="E243" s="236" t="s">
        <v>19</v>
      </c>
      <c r="F243" s="237" t="s">
        <v>481</v>
      </c>
      <c r="G243" s="234"/>
      <c r="H243" s="238">
        <v>3.1560000000000001</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242</v>
      </c>
      <c r="AU243" s="244" t="s">
        <v>86</v>
      </c>
      <c r="AV243" s="13" t="s">
        <v>86</v>
      </c>
      <c r="AW243" s="13" t="s">
        <v>37</v>
      </c>
      <c r="AX243" s="13" t="s">
        <v>76</v>
      </c>
      <c r="AY243" s="244" t="s">
        <v>231</v>
      </c>
    </row>
    <row r="244" s="15" customFormat="1">
      <c r="A244" s="15"/>
      <c r="B244" s="255"/>
      <c r="C244" s="256"/>
      <c r="D244" s="235" t="s">
        <v>242</v>
      </c>
      <c r="E244" s="257" t="s">
        <v>19</v>
      </c>
      <c r="F244" s="258" t="s">
        <v>335</v>
      </c>
      <c r="G244" s="256"/>
      <c r="H244" s="259">
        <v>7.0469999999999997</v>
      </c>
      <c r="I244" s="260"/>
      <c r="J244" s="256"/>
      <c r="K244" s="256"/>
      <c r="L244" s="261"/>
      <c r="M244" s="262"/>
      <c r="N244" s="263"/>
      <c r="O244" s="263"/>
      <c r="P244" s="263"/>
      <c r="Q244" s="263"/>
      <c r="R244" s="263"/>
      <c r="S244" s="263"/>
      <c r="T244" s="264"/>
      <c r="U244" s="15"/>
      <c r="V244" s="15"/>
      <c r="W244" s="15"/>
      <c r="X244" s="15"/>
      <c r="Y244" s="15"/>
      <c r="Z244" s="15"/>
      <c r="AA244" s="15"/>
      <c r="AB244" s="15"/>
      <c r="AC244" s="15"/>
      <c r="AD244" s="15"/>
      <c r="AE244" s="15"/>
      <c r="AT244" s="265" t="s">
        <v>242</v>
      </c>
      <c r="AU244" s="265" t="s">
        <v>86</v>
      </c>
      <c r="AV244" s="15" t="s">
        <v>238</v>
      </c>
      <c r="AW244" s="15" t="s">
        <v>37</v>
      </c>
      <c r="AX244" s="15" t="s">
        <v>84</v>
      </c>
      <c r="AY244" s="265" t="s">
        <v>231</v>
      </c>
    </row>
    <row r="245" s="2" customFormat="1" ht="37.8" customHeight="1">
      <c r="A245" s="41"/>
      <c r="B245" s="42"/>
      <c r="C245" s="215" t="s">
        <v>482</v>
      </c>
      <c r="D245" s="215" t="s">
        <v>233</v>
      </c>
      <c r="E245" s="216" t="s">
        <v>483</v>
      </c>
      <c r="F245" s="217" t="s">
        <v>484</v>
      </c>
      <c r="G245" s="218" t="s">
        <v>236</v>
      </c>
      <c r="H245" s="219">
        <v>28.116</v>
      </c>
      <c r="I245" s="220"/>
      <c r="J245" s="221">
        <f>ROUND(I245*H245,2)</f>
        <v>0</v>
      </c>
      <c r="K245" s="217" t="s">
        <v>237</v>
      </c>
      <c r="L245" s="47"/>
      <c r="M245" s="222" t="s">
        <v>19</v>
      </c>
      <c r="N245" s="223" t="s">
        <v>47</v>
      </c>
      <c r="O245" s="87"/>
      <c r="P245" s="224">
        <f>O245*H245</f>
        <v>0</v>
      </c>
      <c r="Q245" s="224">
        <v>0.0027499999999999998</v>
      </c>
      <c r="R245" s="224">
        <f>Q245*H245</f>
        <v>0.077318999999999999</v>
      </c>
      <c r="S245" s="224">
        <v>0</v>
      </c>
      <c r="T245" s="225">
        <f>S245*H245</f>
        <v>0</v>
      </c>
      <c r="U245" s="41"/>
      <c r="V245" s="41"/>
      <c r="W245" s="41"/>
      <c r="X245" s="41"/>
      <c r="Y245" s="41"/>
      <c r="Z245" s="41"/>
      <c r="AA245" s="41"/>
      <c r="AB245" s="41"/>
      <c r="AC245" s="41"/>
      <c r="AD245" s="41"/>
      <c r="AE245" s="41"/>
      <c r="AR245" s="226" t="s">
        <v>238</v>
      </c>
      <c r="AT245" s="226" t="s">
        <v>233</v>
      </c>
      <c r="AU245" s="226" t="s">
        <v>86</v>
      </c>
      <c r="AY245" s="20" t="s">
        <v>231</v>
      </c>
      <c r="BE245" s="227">
        <f>IF(N245="základní",J245,0)</f>
        <v>0</v>
      </c>
      <c r="BF245" s="227">
        <f>IF(N245="snížená",J245,0)</f>
        <v>0</v>
      </c>
      <c r="BG245" s="227">
        <f>IF(N245="zákl. přenesená",J245,0)</f>
        <v>0</v>
      </c>
      <c r="BH245" s="227">
        <f>IF(N245="sníž. přenesená",J245,0)</f>
        <v>0</v>
      </c>
      <c r="BI245" s="227">
        <f>IF(N245="nulová",J245,0)</f>
        <v>0</v>
      </c>
      <c r="BJ245" s="20" t="s">
        <v>84</v>
      </c>
      <c r="BK245" s="227">
        <f>ROUND(I245*H245,2)</f>
        <v>0</v>
      </c>
      <c r="BL245" s="20" t="s">
        <v>238</v>
      </c>
      <c r="BM245" s="226" t="s">
        <v>485</v>
      </c>
    </row>
    <row r="246" s="2" customFormat="1">
      <c r="A246" s="41"/>
      <c r="B246" s="42"/>
      <c r="C246" s="43"/>
      <c r="D246" s="228" t="s">
        <v>240</v>
      </c>
      <c r="E246" s="43"/>
      <c r="F246" s="229" t="s">
        <v>486</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240</v>
      </c>
      <c r="AU246" s="20" t="s">
        <v>86</v>
      </c>
    </row>
    <row r="247" s="13" customFormat="1">
      <c r="A247" s="13"/>
      <c r="B247" s="233"/>
      <c r="C247" s="234"/>
      <c r="D247" s="235" t="s">
        <v>242</v>
      </c>
      <c r="E247" s="236" t="s">
        <v>19</v>
      </c>
      <c r="F247" s="237" t="s">
        <v>487</v>
      </c>
      <c r="G247" s="234"/>
      <c r="H247" s="238">
        <v>28.116</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242</v>
      </c>
      <c r="AU247" s="244" t="s">
        <v>86</v>
      </c>
      <c r="AV247" s="13" t="s">
        <v>86</v>
      </c>
      <c r="AW247" s="13" t="s">
        <v>37</v>
      </c>
      <c r="AX247" s="13" t="s">
        <v>84</v>
      </c>
      <c r="AY247" s="244" t="s">
        <v>231</v>
      </c>
    </row>
    <row r="248" s="2" customFormat="1" ht="44.25" customHeight="1">
      <c r="A248" s="41"/>
      <c r="B248" s="42"/>
      <c r="C248" s="215" t="s">
        <v>488</v>
      </c>
      <c r="D248" s="215" t="s">
        <v>233</v>
      </c>
      <c r="E248" s="216" t="s">
        <v>489</v>
      </c>
      <c r="F248" s="217" t="s">
        <v>490</v>
      </c>
      <c r="G248" s="218" t="s">
        <v>236</v>
      </c>
      <c r="H248" s="219">
        <v>28.116</v>
      </c>
      <c r="I248" s="220"/>
      <c r="J248" s="221">
        <f>ROUND(I248*H248,2)</f>
        <v>0</v>
      </c>
      <c r="K248" s="217" t="s">
        <v>237</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238</v>
      </c>
      <c r="AT248" s="226" t="s">
        <v>233</v>
      </c>
      <c r="AU248" s="226" t="s">
        <v>86</v>
      </c>
      <c r="AY248" s="20" t="s">
        <v>231</v>
      </c>
      <c r="BE248" s="227">
        <f>IF(N248="základní",J248,0)</f>
        <v>0</v>
      </c>
      <c r="BF248" s="227">
        <f>IF(N248="snížená",J248,0)</f>
        <v>0</v>
      </c>
      <c r="BG248" s="227">
        <f>IF(N248="zákl. přenesená",J248,0)</f>
        <v>0</v>
      </c>
      <c r="BH248" s="227">
        <f>IF(N248="sníž. přenesená",J248,0)</f>
        <v>0</v>
      </c>
      <c r="BI248" s="227">
        <f>IF(N248="nulová",J248,0)</f>
        <v>0</v>
      </c>
      <c r="BJ248" s="20" t="s">
        <v>84</v>
      </c>
      <c r="BK248" s="227">
        <f>ROUND(I248*H248,2)</f>
        <v>0</v>
      </c>
      <c r="BL248" s="20" t="s">
        <v>238</v>
      </c>
      <c r="BM248" s="226" t="s">
        <v>491</v>
      </c>
    </row>
    <row r="249" s="2" customFormat="1">
      <c r="A249" s="41"/>
      <c r="B249" s="42"/>
      <c r="C249" s="43"/>
      <c r="D249" s="228" t="s">
        <v>240</v>
      </c>
      <c r="E249" s="43"/>
      <c r="F249" s="229" t="s">
        <v>492</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240</v>
      </c>
      <c r="AU249" s="20" t="s">
        <v>86</v>
      </c>
    </row>
    <row r="250" s="13" customFormat="1">
      <c r="A250" s="13"/>
      <c r="B250" s="233"/>
      <c r="C250" s="234"/>
      <c r="D250" s="235" t="s">
        <v>242</v>
      </c>
      <c r="E250" s="236" t="s">
        <v>19</v>
      </c>
      <c r="F250" s="237" t="s">
        <v>487</v>
      </c>
      <c r="G250" s="234"/>
      <c r="H250" s="238">
        <v>28.116</v>
      </c>
      <c r="I250" s="239"/>
      <c r="J250" s="234"/>
      <c r="K250" s="234"/>
      <c r="L250" s="240"/>
      <c r="M250" s="241"/>
      <c r="N250" s="242"/>
      <c r="O250" s="242"/>
      <c r="P250" s="242"/>
      <c r="Q250" s="242"/>
      <c r="R250" s="242"/>
      <c r="S250" s="242"/>
      <c r="T250" s="243"/>
      <c r="U250" s="13"/>
      <c r="V250" s="13"/>
      <c r="W250" s="13"/>
      <c r="X250" s="13"/>
      <c r="Y250" s="13"/>
      <c r="Z250" s="13"/>
      <c r="AA250" s="13"/>
      <c r="AB250" s="13"/>
      <c r="AC250" s="13"/>
      <c r="AD250" s="13"/>
      <c r="AE250" s="13"/>
      <c r="AT250" s="244" t="s">
        <v>242</v>
      </c>
      <c r="AU250" s="244" t="s">
        <v>86</v>
      </c>
      <c r="AV250" s="13" t="s">
        <v>86</v>
      </c>
      <c r="AW250" s="13" t="s">
        <v>37</v>
      </c>
      <c r="AX250" s="13" t="s">
        <v>84</v>
      </c>
      <c r="AY250" s="244" t="s">
        <v>231</v>
      </c>
    </row>
    <row r="251" s="2" customFormat="1" ht="44.25" customHeight="1">
      <c r="A251" s="41"/>
      <c r="B251" s="42"/>
      <c r="C251" s="215" t="s">
        <v>493</v>
      </c>
      <c r="D251" s="215" t="s">
        <v>233</v>
      </c>
      <c r="E251" s="216" t="s">
        <v>494</v>
      </c>
      <c r="F251" s="217" t="s">
        <v>495</v>
      </c>
      <c r="G251" s="218" t="s">
        <v>236</v>
      </c>
      <c r="H251" s="219">
        <v>42.345999999999997</v>
      </c>
      <c r="I251" s="220"/>
      <c r="J251" s="221">
        <f>ROUND(I251*H251,2)</f>
        <v>0</v>
      </c>
      <c r="K251" s="217" t="s">
        <v>237</v>
      </c>
      <c r="L251" s="47"/>
      <c r="M251" s="222" t="s">
        <v>19</v>
      </c>
      <c r="N251" s="223" t="s">
        <v>47</v>
      </c>
      <c r="O251" s="87"/>
      <c r="P251" s="224">
        <f>O251*H251</f>
        <v>0</v>
      </c>
      <c r="Q251" s="224">
        <v>0.0024199999999999998</v>
      </c>
      <c r="R251" s="224">
        <f>Q251*H251</f>
        <v>0.10247731999999998</v>
      </c>
      <c r="S251" s="224">
        <v>0</v>
      </c>
      <c r="T251" s="225">
        <f>S251*H251</f>
        <v>0</v>
      </c>
      <c r="U251" s="41"/>
      <c r="V251" s="41"/>
      <c r="W251" s="41"/>
      <c r="X251" s="41"/>
      <c r="Y251" s="41"/>
      <c r="Z251" s="41"/>
      <c r="AA251" s="41"/>
      <c r="AB251" s="41"/>
      <c r="AC251" s="41"/>
      <c r="AD251" s="41"/>
      <c r="AE251" s="41"/>
      <c r="AR251" s="226" t="s">
        <v>238</v>
      </c>
      <c r="AT251" s="226" t="s">
        <v>233</v>
      </c>
      <c r="AU251" s="226" t="s">
        <v>86</v>
      </c>
      <c r="AY251" s="20" t="s">
        <v>231</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238</v>
      </c>
      <c r="BM251" s="226" t="s">
        <v>496</v>
      </c>
    </row>
    <row r="252" s="2" customFormat="1">
      <c r="A252" s="41"/>
      <c r="B252" s="42"/>
      <c r="C252" s="43"/>
      <c r="D252" s="228" t="s">
        <v>240</v>
      </c>
      <c r="E252" s="43"/>
      <c r="F252" s="229" t="s">
        <v>497</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240</v>
      </c>
      <c r="AU252" s="20" t="s">
        <v>86</v>
      </c>
    </row>
    <row r="253" s="13" customFormat="1">
      <c r="A253" s="13"/>
      <c r="B253" s="233"/>
      <c r="C253" s="234"/>
      <c r="D253" s="235" t="s">
        <v>242</v>
      </c>
      <c r="E253" s="236" t="s">
        <v>19</v>
      </c>
      <c r="F253" s="237" t="s">
        <v>498</v>
      </c>
      <c r="G253" s="234"/>
      <c r="H253" s="238">
        <v>42.345999999999997</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242</v>
      </c>
      <c r="AU253" s="244" t="s">
        <v>86</v>
      </c>
      <c r="AV253" s="13" t="s">
        <v>86</v>
      </c>
      <c r="AW253" s="13" t="s">
        <v>37</v>
      </c>
      <c r="AX253" s="13" t="s">
        <v>84</v>
      </c>
      <c r="AY253" s="244" t="s">
        <v>231</v>
      </c>
    </row>
    <row r="254" s="2" customFormat="1" ht="44.25" customHeight="1">
      <c r="A254" s="41"/>
      <c r="B254" s="42"/>
      <c r="C254" s="215" t="s">
        <v>499</v>
      </c>
      <c r="D254" s="215" t="s">
        <v>233</v>
      </c>
      <c r="E254" s="216" t="s">
        <v>500</v>
      </c>
      <c r="F254" s="217" t="s">
        <v>501</v>
      </c>
      <c r="G254" s="218" t="s">
        <v>236</v>
      </c>
      <c r="H254" s="219">
        <v>42.345999999999997</v>
      </c>
      <c r="I254" s="220"/>
      <c r="J254" s="221">
        <f>ROUND(I254*H254,2)</f>
        <v>0</v>
      </c>
      <c r="K254" s="217" t="s">
        <v>237</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238</v>
      </c>
      <c r="AT254" s="226" t="s">
        <v>233</v>
      </c>
      <c r="AU254" s="226" t="s">
        <v>86</v>
      </c>
      <c r="AY254" s="20" t="s">
        <v>231</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238</v>
      </c>
      <c r="BM254" s="226" t="s">
        <v>502</v>
      </c>
    </row>
    <row r="255" s="2" customFormat="1">
      <c r="A255" s="41"/>
      <c r="B255" s="42"/>
      <c r="C255" s="43"/>
      <c r="D255" s="228" t="s">
        <v>240</v>
      </c>
      <c r="E255" s="43"/>
      <c r="F255" s="229" t="s">
        <v>503</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240</v>
      </c>
      <c r="AU255" s="20" t="s">
        <v>86</v>
      </c>
    </row>
    <row r="256" s="13" customFormat="1">
      <c r="A256" s="13"/>
      <c r="B256" s="233"/>
      <c r="C256" s="234"/>
      <c r="D256" s="235" t="s">
        <v>242</v>
      </c>
      <c r="E256" s="236" t="s">
        <v>19</v>
      </c>
      <c r="F256" s="237" t="s">
        <v>498</v>
      </c>
      <c r="G256" s="234"/>
      <c r="H256" s="238">
        <v>42.345999999999997</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242</v>
      </c>
      <c r="AU256" s="244" t="s">
        <v>86</v>
      </c>
      <c r="AV256" s="13" t="s">
        <v>86</v>
      </c>
      <c r="AW256" s="13" t="s">
        <v>37</v>
      </c>
      <c r="AX256" s="13" t="s">
        <v>84</v>
      </c>
      <c r="AY256" s="244" t="s">
        <v>231</v>
      </c>
    </row>
    <row r="257" s="2" customFormat="1" ht="44.25" customHeight="1">
      <c r="A257" s="41"/>
      <c r="B257" s="42"/>
      <c r="C257" s="215" t="s">
        <v>504</v>
      </c>
      <c r="D257" s="215" t="s">
        <v>233</v>
      </c>
      <c r="E257" s="216" t="s">
        <v>505</v>
      </c>
      <c r="F257" s="217" t="s">
        <v>506</v>
      </c>
      <c r="G257" s="218" t="s">
        <v>280</v>
      </c>
      <c r="H257" s="219">
        <v>1.2190000000000001</v>
      </c>
      <c r="I257" s="220"/>
      <c r="J257" s="221">
        <f>ROUND(I257*H257,2)</f>
        <v>0</v>
      </c>
      <c r="K257" s="217" t="s">
        <v>237</v>
      </c>
      <c r="L257" s="47"/>
      <c r="M257" s="222" t="s">
        <v>19</v>
      </c>
      <c r="N257" s="223" t="s">
        <v>47</v>
      </c>
      <c r="O257" s="87"/>
      <c r="P257" s="224">
        <f>O257*H257</f>
        <v>0</v>
      </c>
      <c r="Q257" s="224">
        <v>1.05237</v>
      </c>
      <c r="R257" s="224">
        <f>Q257*H257</f>
        <v>1.2828390300000001</v>
      </c>
      <c r="S257" s="224">
        <v>0</v>
      </c>
      <c r="T257" s="225">
        <f>S257*H257</f>
        <v>0</v>
      </c>
      <c r="U257" s="41"/>
      <c r="V257" s="41"/>
      <c r="W257" s="41"/>
      <c r="X257" s="41"/>
      <c r="Y257" s="41"/>
      <c r="Z257" s="41"/>
      <c r="AA257" s="41"/>
      <c r="AB257" s="41"/>
      <c r="AC257" s="41"/>
      <c r="AD257" s="41"/>
      <c r="AE257" s="41"/>
      <c r="AR257" s="226" t="s">
        <v>238</v>
      </c>
      <c r="AT257" s="226" t="s">
        <v>233</v>
      </c>
      <c r="AU257" s="226" t="s">
        <v>86</v>
      </c>
      <c r="AY257" s="20" t="s">
        <v>231</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238</v>
      </c>
      <c r="BM257" s="226" t="s">
        <v>507</v>
      </c>
    </row>
    <row r="258" s="2" customFormat="1">
      <c r="A258" s="41"/>
      <c r="B258" s="42"/>
      <c r="C258" s="43"/>
      <c r="D258" s="228" t="s">
        <v>240</v>
      </c>
      <c r="E258" s="43"/>
      <c r="F258" s="229" t="s">
        <v>508</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240</v>
      </c>
      <c r="AU258" s="20" t="s">
        <v>86</v>
      </c>
    </row>
    <row r="259" s="13" customFormat="1">
      <c r="A259" s="13"/>
      <c r="B259" s="233"/>
      <c r="C259" s="234"/>
      <c r="D259" s="235" t="s">
        <v>242</v>
      </c>
      <c r="E259" s="236" t="s">
        <v>19</v>
      </c>
      <c r="F259" s="237" t="s">
        <v>509</v>
      </c>
      <c r="G259" s="234"/>
      <c r="H259" s="238">
        <v>0.034000000000000002</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242</v>
      </c>
      <c r="AU259" s="244" t="s">
        <v>86</v>
      </c>
      <c r="AV259" s="13" t="s">
        <v>86</v>
      </c>
      <c r="AW259" s="13" t="s">
        <v>37</v>
      </c>
      <c r="AX259" s="13" t="s">
        <v>76</v>
      </c>
      <c r="AY259" s="244" t="s">
        <v>231</v>
      </c>
    </row>
    <row r="260" s="13" customFormat="1">
      <c r="A260" s="13"/>
      <c r="B260" s="233"/>
      <c r="C260" s="234"/>
      <c r="D260" s="235" t="s">
        <v>242</v>
      </c>
      <c r="E260" s="236" t="s">
        <v>19</v>
      </c>
      <c r="F260" s="237" t="s">
        <v>510</v>
      </c>
      <c r="G260" s="234"/>
      <c r="H260" s="238">
        <v>0.68000000000000005</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242</v>
      </c>
      <c r="AU260" s="244" t="s">
        <v>86</v>
      </c>
      <c r="AV260" s="13" t="s">
        <v>86</v>
      </c>
      <c r="AW260" s="13" t="s">
        <v>37</v>
      </c>
      <c r="AX260" s="13" t="s">
        <v>76</v>
      </c>
      <c r="AY260" s="244" t="s">
        <v>231</v>
      </c>
    </row>
    <row r="261" s="13" customFormat="1">
      <c r="A261" s="13"/>
      <c r="B261" s="233"/>
      <c r="C261" s="234"/>
      <c r="D261" s="235" t="s">
        <v>242</v>
      </c>
      <c r="E261" s="236" t="s">
        <v>19</v>
      </c>
      <c r="F261" s="237" t="s">
        <v>511</v>
      </c>
      <c r="G261" s="234"/>
      <c r="H261" s="238">
        <v>0.021999999999999999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242</v>
      </c>
      <c r="AU261" s="244" t="s">
        <v>86</v>
      </c>
      <c r="AV261" s="13" t="s">
        <v>86</v>
      </c>
      <c r="AW261" s="13" t="s">
        <v>37</v>
      </c>
      <c r="AX261" s="13" t="s">
        <v>76</v>
      </c>
      <c r="AY261" s="244" t="s">
        <v>231</v>
      </c>
    </row>
    <row r="262" s="13" customFormat="1">
      <c r="A262" s="13"/>
      <c r="B262" s="233"/>
      <c r="C262" s="234"/>
      <c r="D262" s="235" t="s">
        <v>242</v>
      </c>
      <c r="E262" s="236" t="s">
        <v>19</v>
      </c>
      <c r="F262" s="237" t="s">
        <v>512</v>
      </c>
      <c r="G262" s="234"/>
      <c r="H262" s="238">
        <v>0.48299999999999998</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242</v>
      </c>
      <c r="AU262" s="244" t="s">
        <v>86</v>
      </c>
      <c r="AV262" s="13" t="s">
        <v>86</v>
      </c>
      <c r="AW262" s="13" t="s">
        <v>37</v>
      </c>
      <c r="AX262" s="13" t="s">
        <v>76</v>
      </c>
      <c r="AY262" s="244" t="s">
        <v>231</v>
      </c>
    </row>
    <row r="263" s="15" customFormat="1">
      <c r="A263" s="15"/>
      <c r="B263" s="255"/>
      <c r="C263" s="256"/>
      <c r="D263" s="235" t="s">
        <v>242</v>
      </c>
      <c r="E263" s="257" t="s">
        <v>19</v>
      </c>
      <c r="F263" s="258" t="s">
        <v>335</v>
      </c>
      <c r="G263" s="256"/>
      <c r="H263" s="259">
        <v>1.2190000000000001</v>
      </c>
      <c r="I263" s="260"/>
      <c r="J263" s="256"/>
      <c r="K263" s="256"/>
      <c r="L263" s="261"/>
      <c r="M263" s="262"/>
      <c r="N263" s="263"/>
      <c r="O263" s="263"/>
      <c r="P263" s="263"/>
      <c r="Q263" s="263"/>
      <c r="R263" s="263"/>
      <c r="S263" s="263"/>
      <c r="T263" s="264"/>
      <c r="U263" s="15"/>
      <c r="V263" s="15"/>
      <c r="W263" s="15"/>
      <c r="X263" s="15"/>
      <c r="Y263" s="15"/>
      <c r="Z263" s="15"/>
      <c r="AA263" s="15"/>
      <c r="AB263" s="15"/>
      <c r="AC263" s="15"/>
      <c r="AD263" s="15"/>
      <c r="AE263" s="15"/>
      <c r="AT263" s="265" t="s">
        <v>242</v>
      </c>
      <c r="AU263" s="265" t="s">
        <v>86</v>
      </c>
      <c r="AV263" s="15" t="s">
        <v>238</v>
      </c>
      <c r="AW263" s="15" t="s">
        <v>37</v>
      </c>
      <c r="AX263" s="15" t="s">
        <v>84</v>
      </c>
      <c r="AY263" s="265" t="s">
        <v>231</v>
      </c>
    </row>
    <row r="264" s="2" customFormat="1" ht="44.25" customHeight="1">
      <c r="A264" s="41"/>
      <c r="B264" s="42"/>
      <c r="C264" s="215" t="s">
        <v>513</v>
      </c>
      <c r="D264" s="215" t="s">
        <v>233</v>
      </c>
      <c r="E264" s="216" t="s">
        <v>514</v>
      </c>
      <c r="F264" s="217" t="s">
        <v>515</v>
      </c>
      <c r="G264" s="218" t="s">
        <v>236</v>
      </c>
      <c r="H264" s="219">
        <v>180.18000000000001</v>
      </c>
      <c r="I264" s="220"/>
      <c r="J264" s="221">
        <f>ROUND(I264*H264,2)</f>
        <v>0</v>
      </c>
      <c r="K264" s="217" t="s">
        <v>237</v>
      </c>
      <c r="L264" s="47"/>
      <c r="M264" s="222" t="s">
        <v>19</v>
      </c>
      <c r="N264" s="223" t="s">
        <v>47</v>
      </c>
      <c r="O264" s="87"/>
      <c r="P264" s="224">
        <f>O264*H264</f>
        <v>0</v>
      </c>
      <c r="Q264" s="224">
        <v>0.26168000000000002</v>
      </c>
      <c r="R264" s="224">
        <f>Q264*H264</f>
        <v>47.149502400000003</v>
      </c>
      <c r="S264" s="224">
        <v>0</v>
      </c>
      <c r="T264" s="225">
        <f>S264*H264</f>
        <v>0</v>
      </c>
      <c r="U264" s="41"/>
      <c r="V264" s="41"/>
      <c r="W264" s="41"/>
      <c r="X264" s="41"/>
      <c r="Y264" s="41"/>
      <c r="Z264" s="41"/>
      <c r="AA264" s="41"/>
      <c r="AB264" s="41"/>
      <c r="AC264" s="41"/>
      <c r="AD264" s="41"/>
      <c r="AE264" s="41"/>
      <c r="AR264" s="226" t="s">
        <v>238</v>
      </c>
      <c r="AT264" s="226" t="s">
        <v>233</v>
      </c>
      <c r="AU264" s="226" t="s">
        <v>86</v>
      </c>
      <c r="AY264" s="20" t="s">
        <v>231</v>
      </c>
      <c r="BE264" s="227">
        <f>IF(N264="základní",J264,0)</f>
        <v>0</v>
      </c>
      <c r="BF264" s="227">
        <f>IF(N264="snížená",J264,0)</f>
        <v>0</v>
      </c>
      <c r="BG264" s="227">
        <f>IF(N264="zákl. přenesená",J264,0)</f>
        <v>0</v>
      </c>
      <c r="BH264" s="227">
        <f>IF(N264="sníž. přenesená",J264,0)</f>
        <v>0</v>
      </c>
      <c r="BI264" s="227">
        <f>IF(N264="nulová",J264,0)</f>
        <v>0</v>
      </c>
      <c r="BJ264" s="20" t="s">
        <v>84</v>
      </c>
      <c r="BK264" s="227">
        <f>ROUND(I264*H264,2)</f>
        <v>0</v>
      </c>
      <c r="BL264" s="20" t="s">
        <v>238</v>
      </c>
      <c r="BM264" s="226" t="s">
        <v>516</v>
      </c>
    </row>
    <row r="265" s="2" customFormat="1">
      <c r="A265" s="41"/>
      <c r="B265" s="42"/>
      <c r="C265" s="43"/>
      <c r="D265" s="228" t="s">
        <v>240</v>
      </c>
      <c r="E265" s="43"/>
      <c r="F265" s="229" t="s">
        <v>517</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240</v>
      </c>
      <c r="AU265" s="20" t="s">
        <v>86</v>
      </c>
    </row>
    <row r="266" s="13" customFormat="1">
      <c r="A266" s="13"/>
      <c r="B266" s="233"/>
      <c r="C266" s="234"/>
      <c r="D266" s="235" t="s">
        <v>242</v>
      </c>
      <c r="E266" s="236" t="s">
        <v>19</v>
      </c>
      <c r="F266" s="237" t="s">
        <v>518</v>
      </c>
      <c r="G266" s="234"/>
      <c r="H266" s="238">
        <v>72.680000000000007</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242</v>
      </c>
      <c r="AU266" s="244" t="s">
        <v>86</v>
      </c>
      <c r="AV266" s="13" t="s">
        <v>86</v>
      </c>
      <c r="AW266" s="13" t="s">
        <v>37</v>
      </c>
      <c r="AX266" s="13" t="s">
        <v>76</v>
      </c>
      <c r="AY266" s="244" t="s">
        <v>231</v>
      </c>
    </row>
    <row r="267" s="13" customFormat="1">
      <c r="A267" s="13"/>
      <c r="B267" s="233"/>
      <c r="C267" s="234"/>
      <c r="D267" s="235" t="s">
        <v>242</v>
      </c>
      <c r="E267" s="236" t="s">
        <v>19</v>
      </c>
      <c r="F267" s="237" t="s">
        <v>519</v>
      </c>
      <c r="G267" s="234"/>
      <c r="H267" s="238">
        <v>10.699999999999999</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242</v>
      </c>
      <c r="AU267" s="244" t="s">
        <v>86</v>
      </c>
      <c r="AV267" s="13" t="s">
        <v>86</v>
      </c>
      <c r="AW267" s="13" t="s">
        <v>37</v>
      </c>
      <c r="AX267" s="13" t="s">
        <v>76</v>
      </c>
      <c r="AY267" s="244" t="s">
        <v>231</v>
      </c>
    </row>
    <row r="268" s="13" customFormat="1">
      <c r="A268" s="13"/>
      <c r="B268" s="233"/>
      <c r="C268" s="234"/>
      <c r="D268" s="235" t="s">
        <v>242</v>
      </c>
      <c r="E268" s="236" t="s">
        <v>19</v>
      </c>
      <c r="F268" s="237" t="s">
        <v>520</v>
      </c>
      <c r="G268" s="234"/>
      <c r="H268" s="238">
        <v>96.799999999999997</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242</v>
      </c>
      <c r="AU268" s="244" t="s">
        <v>86</v>
      </c>
      <c r="AV268" s="13" t="s">
        <v>86</v>
      </c>
      <c r="AW268" s="13" t="s">
        <v>37</v>
      </c>
      <c r="AX268" s="13" t="s">
        <v>76</v>
      </c>
      <c r="AY268" s="244" t="s">
        <v>231</v>
      </c>
    </row>
    <row r="269" s="15" customFormat="1">
      <c r="A269" s="15"/>
      <c r="B269" s="255"/>
      <c r="C269" s="256"/>
      <c r="D269" s="235" t="s">
        <v>242</v>
      </c>
      <c r="E269" s="257" t="s">
        <v>19</v>
      </c>
      <c r="F269" s="258" t="s">
        <v>335</v>
      </c>
      <c r="G269" s="256"/>
      <c r="H269" s="259">
        <v>180.18000000000001</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242</v>
      </c>
      <c r="AU269" s="265" t="s">
        <v>86</v>
      </c>
      <c r="AV269" s="15" t="s">
        <v>238</v>
      </c>
      <c r="AW269" s="15" t="s">
        <v>37</v>
      </c>
      <c r="AX269" s="15" t="s">
        <v>84</v>
      </c>
      <c r="AY269" s="265" t="s">
        <v>231</v>
      </c>
    </row>
    <row r="270" s="2" customFormat="1" ht="44.25" customHeight="1">
      <c r="A270" s="41"/>
      <c r="B270" s="42"/>
      <c r="C270" s="215" t="s">
        <v>521</v>
      </c>
      <c r="D270" s="215" t="s">
        <v>233</v>
      </c>
      <c r="E270" s="216" t="s">
        <v>522</v>
      </c>
      <c r="F270" s="217" t="s">
        <v>523</v>
      </c>
      <c r="G270" s="218" t="s">
        <v>236</v>
      </c>
      <c r="H270" s="219">
        <v>700</v>
      </c>
      <c r="I270" s="220"/>
      <c r="J270" s="221">
        <f>ROUND(I270*H270,2)</f>
        <v>0</v>
      </c>
      <c r="K270" s="217" t="s">
        <v>237</v>
      </c>
      <c r="L270" s="47"/>
      <c r="M270" s="222" t="s">
        <v>19</v>
      </c>
      <c r="N270" s="223" t="s">
        <v>47</v>
      </c>
      <c r="O270" s="87"/>
      <c r="P270" s="224">
        <f>O270*H270</f>
        <v>0</v>
      </c>
      <c r="Q270" s="224">
        <v>0.33065</v>
      </c>
      <c r="R270" s="224">
        <f>Q270*H270</f>
        <v>231.45500000000001</v>
      </c>
      <c r="S270" s="224">
        <v>0</v>
      </c>
      <c r="T270" s="225">
        <f>S270*H270</f>
        <v>0</v>
      </c>
      <c r="U270" s="41"/>
      <c r="V270" s="41"/>
      <c r="W270" s="41"/>
      <c r="X270" s="41"/>
      <c r="Y270" s="41"/>
      <c r="Z270" s="41"/>
      <c r="AA270" s="41"/>
      <c r="AB270" s="41"/>
      <c r="AC270" s="41"/>
      <c r="AD270" s="41"/>
      <c r="AE270" s="41"/>
      <c r="AR270" s="226" t="s">
        <v>238</v>
      </c>
      <c r="AT270" s="226" t="s">
        <v>233</v>
      </c>
      <c r="AU270" s="226" t="s">
        <v>86</v>
      </c>
      <c r="AY270" s="20" t="s">
        <v>231</v>
      </c>
      <c r="BE270" s="227">
        <f>IF(N270="základní",J270,0)</f>
        <v>0</v>
      </c>
      <c r="BF270" s="227">
        <f>IF(N270="snížená",J270,0)</f>
        <v>0</v>
      </c>
      <c r="BG270" s="227">
        <f>IF(N270="zákl. přenesená",J270,0)</f>
        <v>0</v>
      </c>
      <c r="BH270" s="227">
        <f>IF(N270="sníž. přenesená",J270,0)</f>
        <v>0</v>
      </c>
      <c r="BI270" s="227">
        <f>IF(N270="nulová",J270,0)</f>
        <v>0</v>
      </c>
      <c r="BJ270" s="20" t="s">
        <v>84</v>
      </c>
      <c r="BK270" s="227">
        <f>ROUND(I270*H270,2)</f>
        <v>0</v>
      </c>
      <c r="BL270" s="20" t="s">
        <v>238</v>
      </c>
      <c r="BM270" s="226" t="s">
        <v>524</v>
      </c>
    </row>
    <row r="271" s="2" customFormat="1">
      <c r="A271" s="41"/>
      <c r="B271" s="42"/>
      <c r="C271" s="43"/>
      <c r="D271" s="228" t="s">
        <v>240</v>
      </c>
      <c r="E271" s="43"/>
      <c r="F271" s="229" t="s">
        <v>525</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240</v>
      </c>
      <c r="AU271" s="20" t="s">
        <v>86</v>
      </c>
    </row>
    <row r="272" s="13" customFormat="1">
      <c r="A272" s="13"/>
      <c r="B272" s="233"/>
      <c r="C272" s="234"/>
      <c r="D272" s="235" t="s">
        <v>242</v>
      </c>
      <c r="E272" s="236" t="s">
        <v>19</v>
      </c>
      <c r="F272" s="237" t="s">
        <v>526</v>
      </c>
      <c r="G272" s="234"/>
      <c r="H272" s="238">
        <v>487</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242</v>
      </c>
      <c r="AU272" s="244" t="s">
        <v>86</v>
      </c>
      <c r="AV272" s="13" t="s">
        <v>86</v>
      </c>
      <c r="AW272" s="13" t="s">
        <v>37</v>
      </c>
      <c r="AX272" s="13" t="s">
        <v>76</v>
      </c>
      <c r="AY272" s="244" t="s">
        <v>231</v>
      </c>
    </row>
    <row r="273" s="13" customFormat="1">
      <c r="A273" s="13"/>
      <c r="B273" s="233"/>
      <c r="C273" s="234"/>
      <c r="D273" s="235" t="s">
        <v>242</v>
      </c>
      <c r="E273" s="236" t="s">
        <v>19</v>
      </c>
      <c r="F273" s="237" t="s">
        <v>527</v>
      </c>
      <c r="G273" s="234"/>
      <c r="H273" s="238">
        <v>-89.739999999999995</v>
      </c>
      <c r="I273" s="239"/>
      <c r="J273" s="234"/>
      <c r="K273" s="234"/>
      <c r="L273" s="240"/>
      <c r="M273" s="241"/>
      <c r="N273" s="242"/>
      <c r="O273" s="242"/>
      <c r="P273" s="242"/>
      <c r="Q273" s="242"/>
      <c r="R273" s="242"/>
      <c r="S273" s="242"/>
      <c r="T273" s="243"/>
      <c r="U273" s="13"/>
      <c r="V273" s="13"/>
      <c r="W273" s="13"/>
      <c r="X273" s="13"/>
      <c r="Y273" s="13"/>
      <c r="Z273" s="13"/>
      <c r="AA273" s="13"/>
      <c r="AB273" s="13"/>
      <c r="AC273" s="13"/>
      <c r="AD273" s="13"/>
      <c r="AE273" s="13"/>
      <c r="AT273" s="244" t="s">
        <v>242</v>
      </c>
      <c r="AU273" s="244" t="s">
        <v>86</v>
      </c>
      <c r="AV273" s="13" t="s">
        <v>86</v>
      </c>
      <c r="AW273" s="13" t="s">
        <v>37</v>
      </c>
      <c r="AX273" s="13" t="s">
        <v>76</v>
      </c>
      <c r="AY273" s="244" t="s">
        <v>231</v>
      </c>
    </row>
    <row r="274" s="13" customFormat="1">
      <c r="A274" s="13"/>
      <c r="B274" s="233"/>
      <c r="C274" s="234"/>
      <c r="D274" s="235" t="s">
        <v>242</v>
      </c>
      <c r="E274" s="236" t="s">
        <v>19</v>
      </c>
      <c r="F274" s="237" t="s">
        <v>528</v>
      </c>
      <c r="G274" s="234"/>
      <c r="H274" s="238">
        <v>377.04899999999998</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242</v>
      </c>
      <c r="AU274" s="244" t="s">
        <v>86</v>
      </c>
      <c r="AV274" s="13" t="s">
        <v>86</v>
      </c>
      <c r="AW274" s="13" t="s">
        <v>37</v>
      </c>
      <c r="AX274" s="13" t="s">
        <v>76</v>
      </c>
      <c r="AY274" s="244" t="s">
        <v>231</v>
      </c>
    </row>
    <row r="275" s="13" customFormat="1">
      <c r="A275" s="13"/>
      <c r="B275" s="233"/>
      <c r="C275" s="234"/>
      <c r="D275" s="235" t="s">
        <v>242</v>
      </c>
      <c r="E275" s="236" t="s">
        <v>19</v>
      </c>
      <c r="F275" s="237" t="s">
        <v>529</v>
      </c>
      <c r="G275" s="234"/>
      <c r="H275" s="238">
        <v>-74.308999999999998</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242</v>
      </c>
      <c r="AU275" s="244" t="s">
        <v>86</v>
      </c>
      <c r="AV275" s="13" t="s">
        <v>86</v>
      </c>
      <c r="AW275" s="13" t="s">
        <v>37</v>
      </c>
      <c r="AX275" s="13" t="s">
        <v>76</v>
      </c>
      <c r="AY275" s="244" t="s">
        <v>231</v>
      </c>
    </row>
    <row r="276" s="16" customFormat="1">
      <c r="A276" s="16"/>
      <c r="B276" s="266"/>
      <c r="C276" s="267"/>
      <c r="D276" s="235" t="s">
        <v>242</v>
      </c>
      <c r="E276" s="268" t="s">
        <v>19</v>
      </c>
      <c r="F276" s="269" t="s">
        <v>530</v>
      </c>
      <c r="G276" s="267"/>
      <c r="H276" s="270">
        <v>700</v>
      </c>
      <c r="I276" s="271"/>
      <c r="J276" s="267"/>
      <c r="K276" s="267"/>
      <c r="L276" s="272"/>
      <c r="M276" s="273"/>
      <c r="N276" s="274"/>
      <c r="O276" s="274"/>
      <c r="P276" s="274"/>
      <c r="Q276" s="274"/>
      <c r="R276" s="274"/>
      <c r="S276" s="274"/>
      <c r="T276" s="275"/>
      <c r="U276" s="16"/>
      <c r="V276" s="16"/>
      <c r="W276" s="16"/>
      <c r="X276" s="16"/>
      <c r="Y276" s="16"/>
      <c r="Z276" s="16"/>
      <c r="AA276" s="16"/>
      <c r="AB276" s="16"/>
      <c r="AC276" s="16"/>
      <c r="AD276" s="16"/>
      <c r="AE276" s="16"/>
      <c r="AT276" s="276" t="s">
        <v>242</v>
      </c>
      <c r="AU276" s="276" t="s">
        <v>86</v>
      </c>
      <c r="AV276" s="16" t="s">
        <v>248</v>
      </c>
      <c r="AW276" s="16" t="s">
        <v>37</v>
      </c>
      <c r="AX276" s="16" t="s">
        <v>76</v>
      </c>
      <c r="AY276" s="276" t="s">
        <v>231</v>
      </c>
    </row>
    <row r="277" s="14" customFormat="1">
      <c r="A277" s="14"/>
      <c r="B277" s="245"/>
      <c r="C277" s="246"/>
      <c r="D277" s="235" t="s">
        <v>242</v>
      </c>
      <c r="E277" s="247" t="s">
        <v>19</v>
      </c>
      <c r="F277" s="248" t="s">
        <v>531</v>
      </c>
      <c r="G277" s="246"/>
      <c r="H277" s="247" t="s">
        <v>19</v>
      </c>
      <c r="I277" s="249"/>
      <c r="J277" s="246"/>
      <c r="K277" s="246"/>
      <c r="L277" s="250"/>
      <c r="M277" s="251"/>
      <c r="N277" s="252"/>
      <c r="O277" s="252"/>
      <c r="P277" s="252"/>
      <c r="Q277" s="252"/>
      <c r="R277" s="252"/>
      <c r="S277" s="252"/>
      <c r="T277" s="253"/>
      <c r="U277" s="14"/>
      <c r="V277" s="14"/>
      <c r="W277" s="14"/>
      <c r="X277" s="14"/>
      <c r="Y277" s="14"/>
      <c r="Z277" s="14"/>
      <c r="AA277" s="14"/>
      <c r="AB277" s="14"/>
      <c r="AC277" s="14"/>
      <c r="AD277" s="14"/>
      <c r="AE277" s="14"/>
      <c r="AT277" s="254" t="s">
        <v>242</v>
      </c>
      <c r="AU277" s="254" t="s">
        <v>86</v>
      </c>
      <c r="AV277" s="14" t="s">
        <v>84</v>
      </c>
      <c r="AW277" s="14" t="s">
        <v>37</v>
      </c>
      <c r="AX277" s="14" t="s">
        <v>76</v>
      </c>
      <c r="AY277" s="254" t="s">
        <v>231</v>
      </c>
    </row>
    <row r="278" s="15" customFormat="1">
      <c r="A278" s="15"/>
      <c r="B278" s="255"/>
      <c r="C278" s="256"/>
      <c r="D278" s="235" t="s">
        <v>242</v>
      </c>
      <c r="E278" s="257" t="s">
        <v>19</v>
      </c>
      <c r="F278" s="258" t="s">
        <v>335</v>
      </c>
      <c r="G278" s="256"/>
      <c r="H278" s="259">
        <v>700</v>
      </c>
      <c r="I278" s="260"/>
      <c r="J278" s="256"/>
      <c r="K278" s="256"/>
      <c r="L278" s="261"/>
      <c r="M278" s="262"/>
      <c r="N278" s="263"/>
      <c r="O278" s="263"/>
      <c r="P278" s="263"/>
      <c r="Q278" s="263"/>
      <c r="R278" s="263"/>
      <c r="S278" s="263"/>
      <c r="T278" s="264"/>
      <c r="U278" s="15"/>
      <c r="V278" s="15"/>
      <c r="W278" s="15"/>
      <c r="X278" s="15"/>
      <c r="Y278" s="15"/>
      <c r="Z278" s="15"/>
      <c r="AA278" s="15"/>
      <c r="AB278" s="15"/>
      <c r="AC278" s="15"/>
      <c r="AD278" s="15"/>
      <c r="AE278" s="15"/>
      <c r="AT278" s="265" t="s">
        <v>242</v>
      </c>
      <c r="AU278" s="265" t="s">
        <v>86</v>
      </c>
      <c r="AV278" s="15" t="s">
        <v>238</v>
      </c>
      <c r="AW278" s="15" t="s">
        <v>37</v>
      </c>
      <c r="AX278" s="15" t="s">
        <v>84</v>
      </c>
      <c r="AY278" s="265" t="s">
        <v>231</v>
      </c>
    </row>
    <row r="279" s="2" customFormat="1" ht="37.8" customHeight="1">
      <c r="A279" s="41"/>
      <c r="B279" s="42"/>
      <c r="C279" s="215" t="s">
        <v>532</v>
      </c>
      <c r="D279" s="215" t="s">
        <v>233</v>
      </c>
      <c r="E279" s="216" t="s">
        <v>533</v>
      </c>
      <c r="F279" s="217" t="s">
        <v>534</v>
      </c>
      <c r="G279" s="218" t="s">
        <v>236</v>
      </c>
      <c r="H279" s="219">
        <v>50</v>
      </c>
      <c r="I279" s="220"/>
      <c r="J279" s="221">
        <f>ROUND(I279*H279,2)</f>
        <v>0</v>
      </c>
      <c r="K279" s="217" t="s">
        <v>237</v>
      </c>
      <c r="L279" s="47"/>
      <c r="M279" s="222" t="s">
        <v>19</v>
      </c>
      <c r="N279" s="223" t="s">
        <v>47</v>
      </c>
      <c r="O279" s="87"/>
      <c r="P279" s="224">
        <f>O279*H279</f>
        <v>0</v>
      </c>
      <c r="Q279" s="224">
        <v>0.068479999999999999</v>
      </c>
      <c r="R279" s="224">
        <f>Q279*H279</f>
        <v>3.4239999999999999</v>
      </c>
      <c r="S279" s="224">
        <v>0</v>
      </c>
      <c r="T279" s="225">
        <f>S279*H279</f>
        <v>0</v>
      </c>
      <c r="U279" s="41"/>
      <c r="V279" s="41"/>
      <c r="W279" s="41"/>
      <c r="X279" s="41"/>
      <c r="Y279" s="41"/>
      <c r="Z279" s="41"/>
      <c r="AA279" s="41"/>
      <c r="AB279" s="41"/>
      <c r="AC279" s="41"/>
      <c r="AD279" s="41"/>
      <c r="AE279" s="41"/>
      <c r="AR279" s="226" t="s">
        <v>238</v>
      </c>
      <c r="AT279" s="226" t="s">
        <v>233</v>
      </c>
      <c r="AU279" s="226" t="s">
        <v>86</v>
      </c>
      <c r="AY279" s="20" t="s">
        <v>231</v>
      </c>
      <c r="BE279" s="227">
        <f>IF(N279="základní",J279,0)</f>
        <v>0</v>
      </c>
      <c r="BF279" s="227">
        <f>IF(N279="snížená",J279,0)</f>
        <v>0</v>
      </c>
      <c r="BG279" s="227">
        <f>IF(N279="zákl. přenesená",J279,0)</f>
        <v>0</v>
      </c>
      <c r="BH279" s="227">
        <f>IF(N279="sníž. přenesená",J279,0)</f>
        <v>0</v>
      </c>
      <c r="BI279" s="227">
        <f>IF(N279="nulová",J279,0)</f>
        <v>0</v>
      </c>
      <c r="BJ279" s="20" t="s">
        <v>84</v>
      </c>
      <c r="BK279" s="227">
        <f>ROUND(I279*H279,2)</f>
        <v>0</v>
      </c>
      <c r="BL279" s="20" t="s">
        <v>238</v>
      </c>
      <c r="BM279" s="226" t="s">
        <v>535</v>
      </c>
    </row>
    <row r="280" s="2" customFormat="1">
      <c r="A280" s="41"/>
      <c r="B280" s="42"/>
      <c r="C280" s="43"/>
      <c r="D280" s="228" t="s">
        <v>240</v>
      </c>
      <c r="E280" s="43"/>
      <c r="F280" s="229" t="s">
        <v>536</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240</v>
      </c>
      <c r="AU280" s="20" t="s">
        <v>86</v>
      </c>
    </row>
    <row r="281" s="13" customFormat="1">
      <c r="A281" s="13"/>
      <c r="B281" s="233"/>
      <c r="C281" s="234"/>
      <c r="D281" s="235" t="s">
        <v>242</v>
      </c>
      <c r="E281" s="236" t="s">
        <v>19</v>
      </c>
      <c r="F281" s="237" t="s">
        <v>537</v>
      </c>
      <c r="G281" s="234"/>
      <c r="H281" s="238">
        <v>18.870000000000001</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242</v>
      </c>
      <c r="AU281" s="244" t="s">
        <v>86</v>
      </c>
      <c r="AV281" s="13" t="s">
        <v>86</v>
      </c>
      <c r="AW281" s="13" t="s">
        <v>37</v>
      </c>
      <c r="AX281" s="13" t="s">
        <v>76</v>
      </c>
      <c r="AY281" s="244" t="s">
        <v>231</v>
      </c>
    </row>
    <row r="282" s="13" customFormat="1">
      <c r="A282" s="13"/>
      <c r="B282" s="233"/>
      <c r="C282" s="234"/>
      <c r="D282" s="235" t="s">
        <v>242</v>
      </c>
      <c r="E282" s="236" t="s">
        <v>19</v>
      </c>
      <c r="F282" s="237" t="s">
        <v>538</v>
      </c>
      <c r="G282" s="234"/>
      <c r="H282" s="238">
        <v>-2.9399999999999999</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242</v>
      </c>
      <c r="AU282" s="244" t="s">
        <v>86</v>
      </c>
      <c r="AV282" s="13" t="s">
        <v>86</v>
      </c>
      <c r="AW282" s="13" t="s">
        <v>37</v>
      </c>
      <c r="AX282" s="13" t="s">
        <v>76</v>
      </c>
      <c r="AY282" s="244" t="s">
        <v>231</v>
      </c>
    </row>
    <row r="283" s="13" customFormat="1">
      <c r="A283" s="13"/>
      <c r="B283" s="233"/>
      <c r="C283" s="234"/>
      <c r="D283" s="235" t="s">
        <v>242</v>
      </c>
      <c r="E283" s="236" t="s">
        <v>19</v>
      </c>
      <c r="F283" s="237" t="s">
        <v>539</v>
      </c>
      <c r="G283" s="234"/>
      <c r="H283" s="238">
        <v>39.950000000000003</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242</v>
      </c>
      <c r="AU283" s="244" t="s">
        <v>86</v>
      </c>
      <c r="AV283" s="13" t="s">
        <v>86</v>
      </c>
      <c r="AW283" s="13" t="s">
        <v>37</v>
      </c>
      <c r="AX283" s="13" t="s">
        <v>76</v>
      </c>
      <c r="AY283" s="244" t="s">
        <v>231</v>
      </c>
    </row>
    <row r="284" s="13" customFormat="1">
      <c r="A284" s="13"/>
      <c r="B284" s="233"/>
      <c r="C284" s="234"/>
      <c r="D284" s="235" t="s">
        <v>242</v>
      </c>
      <c r="E284" s="236" t="s">
        <v>19</v>
      </c>
      <c r="F284" s="237" t="s">
        <v>540</v>
      </c>
      <c r="G284" s="234"/>
      <c r="H284" s="238">
        <v>-5.8799999999999999</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242</v>
      </c>
      <c r="AU284" s="244" t="s">
        <v>86</v>
      </c>
      <c r="AV284" s="13" t="s">
        <v>86</v>
      </c>
      <c r="AW284" s="13" t="s">
        <v>37</v>
      </c>
      <c r="AX284" s="13" t="s">
        <v>76</v>
      </c>
      <c r="AY284" s="244" t="s">
        <v>231</v>
      </c>
    </row>
    <row r="285" s="15" customFormat="1">
      <c r="A285" s="15"/>
      <c r="B285" s="255"/>
      <c r="C285" s="256"/>
      <c r="D285" s="235" t="s">
        <v>242</v>
      </c>
      <c r="E285" s="257" t="s">
        <v>19</v>
      </c>
      <c r="F285" s="258" t="s">
        <v>335</v>
      </c>
      <c r="G285" s="256"/>
      <c r="H285" s="259">
        <v>50</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242</v>
      </c>
      <c r="AU285" s="265" t="s">
        <v>86</v>
      </c>
      <c r="AV285" s="15" t="s">
        <v>238</v>
      </c>
      <c r="AW285" s="15" t="s">
        <v>37</v>
      </c>
      <c r="AX285" s="15" t="s">
        <v>84</v>
      </c>
      <c r="AY285" s="265" t="s">
        <v>231</v>
      </c>
    </row>
    <row r="286" s="2" customFormat="1" ht="37.8" customHeight="1">
      <c r="A286" s="41"/>
      <c r="B286" s="42"/>
      <c r="C286" s="215" t="s">
        <v>541</v>
      </c>
      <c r="D286" s="215" t="s">
        <v>233</v>
      </c>
      <c r="E286" s="216" t="s">
        <v>542</v>
      </c>
      <c r="F286" s="217" t="s">
        <v>543</v>
      </c>
      <c r="G286" s="218" t="s">
        <v>236</v>
      </c>
      <c r="H286" s="219">
        <v>390</v>
      </c>
      <c r="I286" s="220"/>
      <c r="J286" s="221">
        <f>ROUND(I286*H286,2)</f>
        <v>0</v>
      </c>
      <c r="K286" s="217" t="s">
        <v>237</v>
      </c>
      <c r="L286" s="47"/>
      <c r="M286" s="222" t="s">
        <v>19</v>
      </c>
      <c r="N286" s="223" t="s">
        <v>47</v>
      </c>
      <c r="O286" s="87"/>
      <c r="P286" s="224">
        <f>O286*H286</f>
        <v>0</v>
      </c>
      <c r="Q286" s="224">
        <v>0.094479999999999995</v>
      </c>
      <c r="R286" s="224">
        <f>Q286*H286</f>
        <v>36.847200000000001</v>
      </c>
      <c r="S286" s="224">
        <v>0</v>
      </c>
      <c r="T286" s="225">
        <f>S286*H286</f>
        <v>0</v>
      </c>
      <c r="U286" s="41"/>
      <c r="V286" s="41"/>
      <c r="W286" s="41"/>
      <c r="X286" s="41"/>
      <c r="Y286" s="41"/>
      <c r="Z286" s="41"/>
      <c r="AA286" s="41"/>
      <c r="AB286" s="41"/>
      <c r="AC286" s="41"/>
      <c r="AD286" s="41"/>
      <c r="AE286" s="41"/>
      <c r="AR286" s="226" t="s">
        <v>238</v>
      </c>
      <c r="AT286" s="226" t="s">
        <v>233</v>
      </c>
      <c r="AU286" s="226" t="s">
        <v>86</v>
      </c>
      <c r="AY286" s="20" t="s">
        <v>231</v>
      </c>
      <c r="BE286" s="227">
        <f>IF(N286="základní",J286,0)</f>
        <v>0</v>
      </c>
      <c r="BF286" s="227">
        <f>IF(N286="snížená",J286,0)</f>
        <v>0</v>
      </c>
      <c r="BG286" s="227">
        <f>IF(N286="zákl. přenesená",J286,0)</f>
        <v>0</v>
      </c>
      <c r="BH286" s="227">
        <f>IF(N286="sníž. přenesená",J286,0)</f>
        <v>0</v>
      </c>
      <c r="BI286" s="227">
        <f>IF(N286="nulová",J286,0)</f>
        <v>0</v>
      </c>
      <c r="BJ286" s="20" t="s">
        <v>84</v>
      </c>
      <c r="BK286" s="227">
        <f>ROUND(I286*H286,2)</f>
        <v>0</v>
      </c>
      <c r="BL286" s="20" t="s">
        <v>238</v>
      </c>
      <c r="BM286" s="226" t="s">
        <v>544</v>
      </c>
    </row>
    <row r="287" s="2" customFormat="1">
      <c r="A287" s="41"/>
      <c r="B287" s="42"/>
      <c r="C287" s="43"/>
      <c r="D287" s="228" t="s">
        <v>240</v>
      </c>
      <c r="E287" s="43"/>
      <c r="F287" s="229" t="s">
        <v>545</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240</v>
      </c>
      <c r="AU287" s="20" t="s">
        <v>86</v>
      </c>
    </row>
    <row r="288" s="13" customFormat="1">
      <c r="A288" s="13"/>
      <c r="B288" s="233"/>
      <c r="C288" s="234"/>
      <c r="D288" s="235" t="s">
        <v>242</v>
      </c>
      <c r="E288" s="236" t="s">
        <v>19</v>
      </c>
      <c r="F288" s="237" t="s">
        <v>546</v>
      </c>
      <c r="G288" s="234"/>
      <c r="H288" s="238">
        <v>331.75</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242</v>
      </c>
      <c r="AU288" s="244" t="s">
        <v>86</v>
      </c>
      <c r="AV288" s="13" t="s">
        <v>86</v>
      </c>
      <c r="AW288" s="13" t="s">
        <v>37</v>
      </c>
      <c r="AX288" s="13" t="s">
        <v>76</v>
      </c>
      <c r="AY288" s="244" t="s">
        <v>231</v>
      </c>
    </row>
    <row r="289" s="13" customFormat="1">
      <c r="A289" s="13"/>
      <c r="B289" s="233"/>
      <c r="C289" s="234"/>
      <c r="D289" s="235" t="s">
        <v>242</v>
      </c>
      <c r="E289" s="236" t="s">
        <v>19</v>
      </c>
      <c r="F289" s="237" t="s">
        <v>547</v>
      </c>
      <c r="G289" s="234"/>
      <c r="H289" s="238">
        <v>-16.59</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242</v>
      </c>
      <c r="AU289" s="244" t="s">
        <v>86</v>
      </c>
      <c r="AV289" s="13" t="s">
        <v>86</v>
      </c>
      <c r="AW289" s="13" t="s">
        <v>37</v>
      </c>
      <c r="AX289" s="13" t="s">
        <v>76</v>
      </c>
      <c r="AY289" s="244" t="s">
        <v>231</v>
      </c>
    </row>
    <row r="290" s="13" customFormat="1">
      <c r="A290" s="13"/>
      <c r="B290" s="233"/>
      <c r="C290" s="234"/>
      <c r="D290" s="235" t="s">
        <v>242</v>
      </c>
      <c r="E290" s="236" t="s">
        <v>19</v>
      </c>
      <c r="F290" s="237" t="s">
        <v>548</v>
      </c>
      <c r="G290" s="234"/>
      <c r="H290" s="238">
        <v>81.140000000000001</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242</v>
      </c>
      <c r="AU290" s="244" t="s">
        <v>86</v>
      </c>
      <c r="AV290" s="13" t="s">
        <v>86</v>
      </c>
      <c r="AW290" s="13" t="s">
        <v>37</v>
      </c>
      <c r="AX290" s="13" t="s">
        <v>76</v>
      </c>
      <c r="AY290" s="244" t="s">
        <v>231</v>
      </c>
    </row>
    <row r="291" s="13" customFormat="1">
      <c r="A291" s="13"/>
      <c r="B291" s="233"/>
      <c r="C291" s="234"/>
      <c r="D291" s="235" t="s">
        <v>242</v>
      </c>
      <c r="E291" s="236" t="s">
        <v>19</v>
      </c>
      <c r="F291" s="237" t="s">
        <v>549</v>
      </c>
      <c r="G291" s="234"/>
      <c r="H291" s="238">
        <v>-6.2999999999999998</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242</v>
      </c>
      <c r="AU291" s="244" t="s">
        <v>86</v>
      </c>
      <c r="AV291" s="13" t="s">
        <v>86</v>
      </c>
      <c r="AW291" s="13" t="s">
        <v>37</v>
      </c>
      <c r="AX291" s="13" t="s">
        <v>76</v>
      </c>
      <c r="AY291" s="244" t="s">
        <v>231</v>
      </c>
    </row>
    <row r="292" s="15" customFormat="1">
      <c r="A292" s="15"/>
      <c r="B292" s="255"/>
      <c r="C292" s="256"/>
      <c r="D292" s="235" t="s">
        <v>242</v>
      </c>
      <c r="E292" s="257" t="s">
        <v>19</v>
      </c>
      <c r="F292" s="258" t="s">
        <v>335</v>
      </c>
      <c r="G292" s="256"/>
      <c r="H292" s="259">
        <v>390</v>
      </c>
      <c r="I292" s="260"/>
      <c r="J292" s="256"/>
      <c r="K292" s="256"/>
      <c r="L292" s="261"/>
      <c r="M292" s="262"/>
      <c r="N292" s="263"/>
      <c r="O292" s="263"/>
      <c r="P292" s="263"/>
      <c r="Q292" s="263"/>
      <c r="R292" s="263"/>
      <c r="S292" s="263"/>
      <c r="T292" s="264"/>
      <c r="U292" s="15"/>
      <c r="V292" s="15"/>
      <c r="W292" s="15"/>
      <c r="X292" s="15"/>
      <c r="Y292" s="15"/>
      <c r="Z292" s="15"/>
      <c r="AA292" s="15"/>
      <c r="AB292" s="15"/>
      <c r="AC292" s="15"/>
      <c r="AD292" s="15"/>
      <c r="AE292" s="15"/>
      <c r="AT292" s="265" t="s">
        <v>242</v>
      </c>
      <c r="AU292" s="265" t="s">
        <v>86</v>
      </c>
      <c r="AV292" s="15" t="s">
        <v>238</v>
      </c>
      <c r="AW292" s="15" t="s">
        <v>37</v>
      </c>
      <c r="AX292" s="15" t="s">
        <v>84</v>
      </c>
      <c r="AY292" s="265" t="s">
        <v>231</v>
      </c>
    </row>
    <row r="293" s="2" customFormat="1" ht="37.8" customHeight="1">
      <c r="A293" s="41"/>
      <c r="B293" s="42"/>
      <c r="C293" s="215" t="s">
        <v>550</v>
      </c>
      <c r="D293" s="215" t="s">
        <v>233</v>
      </c>
      <c r="E293" s="216" t="s">
        <v>551</v>
      </c>
      <c r="F293" s="217" t="s">
        <v>552</v>
      </c>
      <c r="G293" s="218" t="s">
        <v>236</v>
      </c>
      <c r="H293" s="219">
        <v>211.33199999999999</v>
      </c>
      <c r="I293" s="220"/>
      <c r="J293" s="221">
        <f>ROUND(I293*H293,2)</f>
        <v>0</v>
      </c>
      <c r="K293" s="217" t="s">
        <v>237</v>
      </c>
      <c r="L293" s="47"/>
      <c r="M293" s="222" t="s">
        <v>19</v>
      </c>
      <c r="N293" s="223" t="s">
        <v>47</v>
      </c>
      <c r="O293" s="87"/>
      <c r="P293" s="224">
        <f>O293*H293</f>
        <v>0</v>
      </c>
      <c r="Q293" s="224">
        <v>0.11396000000000001</v>
      </c>
      <c r="R293" s="224">
        <f>Q293*H293</f>
        <v>24.083394720000001</v>
      </c>
      <c r="S293" s="224">
        <v>0</v>
      </c>
      <c r="T293" s="225">
        <f>S293*H293</f>
        <v>0</v>
      </c>
      <c r="U293" s="41"/>
      <c r="V293" s="41"/>
      <c r="W293" s="41"/>
      <c r="X293" s="41"/>
      <c r="Y293" s="41"/>
      <c r="Z293" s="41"/>
      <c r="AA293" s="41"/>
      <c r="AB293" s="41"/>
      <c r="AC293" s="41"/>
      <c r="AD293" s="41"/>
      <c r="AE293" s="41"/>
      <c r="AR293" s="226" t="s">
        <v>238</v>
      </c>
      <c r="AT293" s="226" t="s">
        <v>233</v>
      </c>
      <c r="AU293" s="226" t="s">
        <v>86</v>
      </c>
      <c r="AY293" s="20" t="s">
        <v>231</v>
      </c>
      <c r="BE293" s="227">
        <f>IF(N293="základní",J293,0)</f>
        <v>0</v>
      </c>
      <c r="BF293" s="227">
        <f>IF(N293="snížená",J293,0)</f>
        <v>0</v>
      </c>
      <c r="BG293" s="227">
        <f>IF(N293="zákl. přenesená",J293,0)</f>
        <v>0</v>
      </c>
      <c r="BH293" s="227">
        <f>IF(N293="sníž. přenesená",J293,0)</f>
        <v>0</v>
      </c>
      <c r="BI293" s="227">
        <f>IF(N293="nulová",J293,0)</f>
        <v>0</v>
      </c>
      <c r="BJ293" s="20" t="s">
        <v>84</v>
      </c>
      <c r="BK293" s="227">
        <f>ROUND(I293*H293,2)</f>
        <v>0</v>
      </c>
      <c r="BL293" s="20" t="s">
        <v>238</v>
      </c>
      <c r="BM293" s="226" t="s">
        <v>553</v>
      </c>
    </row>
    <row r="294" s="2" customFormat="1">
      <c r="A294" s="41"/>
      <c r="B294" s="42"/>
      <c r="C294" s="43"/>
      <c r="D294" s="228" t="s">
        <v>240</v>
      </c>
      <c r="E294" s="43"/>
      <c r="F294" s="229" t="s">
        <v>554</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240</v>
      </c>
      <c r="AU294" s="20" t="s">
        <v>86</v>
      </c>
    </row>
    <row r="295" s="13" customFormat="1">
      <c r="A295" s="13"/>
      <c r="B295" s="233"/>
      <c r="C295" s="234"/>
      <c r="D295" s="235" t="s">
        <v>242</v>
      </c>
      <c r="E295" s="236" t="s">
        <v>19</v>
      </c>
      <c r="F295" s="237" t="s">
        <v>555</v>
      </c>
      <c r="G295" s="234"/>
      <c r="H295" s="238">
        <v>189.09999999999999</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242</v>
      </c>
      <c r="AU295" s="244" t="s">
        <v>86</v>
      </c>
      <c r="AV295" s="13" t="s">
        <v>86</v>
      </c>
      <c r="AW295" s="13" t="s">
        <v>37</v>
      </c>
      <c r="AX295" s="13" t="s">
        <v>76</v>
      </c>
      <c r="AY295" s="244" t="s">
        <v>231</v>
      </c>
    </row>
    <row r="296" s="13" customFormat="1">
      <c r="A296" s="13"/>
      <c r="B296" s="233"/>
      <c r="C296" s="234"/>
      <c r="D296" s="235" t="s">
        <v>242</v>
      </c>
      <c r="E296" s="236" t="s">
        <v>19</v>
      </c>
      <c r="F296" s="237" t="s">
        <v>556</v>
      </c>
      <c r="G296" s="234"/>
      <c r="H296" s="238">
        <v>-16.59</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242</v>
      </c>
      <c r="AU296" s="244" t="s">
        <v>86</v>
      </c>
      <c r="AV296" s="13" t="s">
        <v>86</v>
      </c>
      <c r="AW296" s="13" t="s">
        <v>37</v>
      </c>
      <c r="AX296" s="13" t="s">
        <v>76</v>
      </c>
      <c r="AY296" s="244" t="s">
        <v>231</v>
      </c>
    </row>
    <row r="297" s="13" customFormat="1">
      <c r="A297" s="13"/>
      <c r="B297" s="233"/>
      <c r="C297" s="234"/>
      <c r="D297" s="235" t="s">
        <v>242</v>
      </c>
      <c r="E297" s="236" t="s">
        <v>19</v>
      </c>
      <c r="F297" s="237" t="s">
        <v>557</v>
      </c>
      <c r="G297" s="234"/>
      <c r="H297" s="238">
        <v>43.862000000000002</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242</v>
      </c>
      <c r="AU297" s="244" t="s">
        <v>86</v>
      </c>
      <c r="AV297" s="13" t="s">
        <v>86</v>
      </c>
      <c r="AW297" s="13" t="s">
        <v>37</v>
      </c>
      <c r="AX297" s="13" t="s">
        <v>76</v>
      </c>
      <c r="AY297" s="244" t="s">
        <v>231</v>
      </c>
    </row>
    <row r="298" s="13" customFormat="1">
      <c r="A298" s="13"/>
      <c r="B298" s="233"/>
      <c r="C298" s="234"/>
      <c r="D298" s="235" t="s">
        <v>242</v>
      </c>
      <c r="E298" s="236" t="s">
        <v>19</v>
      </c>
      <c r="F298" s="237" t="s">
        <v>558</v>
      </c>
      <c r="G298" s="234"/>
      <c r="H298" s="238">
        <v>-5.04</v>
      </c>
      <c r="I298" s="239"/>
      <c r="J298" s="234"/>
      <c r="K298" s="234"/>
      <c r="L298" s="240"/>
      <c r="M298" s="241"/>
      <c r="N298" s="242"/>
      <c r="O298" s="242"/>
      <c r="P298" s="242"/>
      <c r="Q298" s="242"/>
      <c r="R298" s="242"/>
      <c r="S298" s="242"/>
      <c r="T298" s="243"/>
      <c r="U298" s="13"/>
      <c r="V298" s="13"/>
      <c r="W298" s="13"/>
      <c r="X298" s="13"/>
      <c r="Y298" s="13"/>
      <c r="Z298" s="13"/>
      <c r="AA298" s="13"/>
      <c r="AB298" s="13"/>
      <c r="AC298" s="13"/>
      <c r="AD298" s="13"/>
      <c r="AE298" s="13"/>
      <c r="AT298" s="244" t="s">
        <v>242</v>
      </c>
      <c r="AU298" s="244" t="s">
        <v>86</v>
      </c>
      <c r="AV298" s="13" t="s">
        <v>86</v>
      </c>
      <c r="AW298" s="13" t="s">
        <v>37</v>
      </c>
      <c r="AX298" s="13" t="s">
        <v>76</v>
      </c>
      <c r="AY298" s="244" t="s">
        <v>231</v>
      </c>
    </row>
    <row r="299" s="15" customFormat="1">
      <c r="A299" s="15"/>
      <c r="B299" s="255"/>
      <c r="C299" s="256"/>
      <c r="D299" s="235" t="s">
        <v>242</v>
      </c>
      <c r="E299" s="257" t="s">
        <v>19</v>
      </c>
      <c r="F299" s="258" t="s">
        <v>335</v>
      </c>
      <c r="G299" s="256"/>
      <c r="H299" s="259">
        <v>211.33199999999999</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242</v>
      </c>
      <c r="AU299" s="265" t="s">
        <v>86</v>
      </c>
      <c r="AV299" s="15" t="s">
        <v>238</v>
      </c>
      <c r="AW299" s="15" t="s">
        <v>37</v>
      </c>
      <c r="AX299" s="15" t="s">
        <v>84</v>
      </c>
      <c r="AY299" s="265" t="s">
        <v>231</v>
      </c>
    </row>
    <row r="300" s="2" customFormat="1" ht="44.25" customHeight="1">
      <c r="A300" s="41"/>
      <c r="B300" s="42"/>
      <c r="C300" s="215" t="s">
        <v>559</v>
      </c>
      <c r="D300" s="215" t="s">
        <v>233</v>
      </c>
      <c r="E300" s="216" t="s">
        <v>560</v>
      </c>
      <c r="F300" s="217" t="s">
        <v>561</v>
      </c>
      <c r="G300" s="218" t="s">
        <v>236</v>
      </c>
      <c r="H300" s="219">
        <v>361.39999999999998</v>
      </c>
      <c r="I300" s="220"/>
      <c r="J300" s="221">
        <f>ROUND(I300*H300,2)</f>
        <v>0</v>
      </c>
      <c r="K300" s="217" t="s">
        <v>237</v>
      </c>
      <c r="L300" s="47"/>
      <c r="M300" s="222" t="s">
        <v>19</v>
      </c>
      <c r="N300" s="223" t="s">
        <v>47</v>
      </c>
      <c r="O300" s="87"/>
      <c r="P300" s="224">
        <f>O300*H300</f>
        <v>0</v>
      </c>
      <c r="Q300" s="224">
        <v>0.12911</v>
      </c>
      <c r="R300" s="224">
        <f>Q300*H300</f>
        <v>46.660353999999998</v>
      </c>
      <c r="S300" s="224">
        <v>0</v>
      </c>
      <c r="T300" s="225">
        <f>S300*H300</f>
        <v>0</v>
      </c>
      <c r="U300" s="41"/>
      <c r="V300" s="41"/>
      <c r="W300" s="41"/>
      <c r="X300" s="41"/>
      <c r="Y300" s="41"/>
      <c r="Z300" s="41"/>
      <c r="AA300" s="41"/>
      <c r="AB300" s="41"/>
      <c r="AC300" s="41"/>
      <c r="AD300" s="41"/>
      <c r="AE300" s="41"/>
      <c r="AR300" s="226" t="s">
        <v>238</v>
      </c>
      <c r="AT300" s="226" t="s">
        <v>233</v>
      </c>
      <c r="AU300" s="226" t="s">
        <v>86</v>
      </c>
      <c r="AY300" s="20" t="s">
        <v>231</v>
      </c>
      <c r="BE300" s="227">
        <f>IF(N300="základní",J300,0)</f>
        <v>0</v>
      </c>
      <c r="BF300" s="227">
        <f>IF(N300="snížená",J300,0)</f>
        <v>0</v>
      </c>
      <c r="BG300" s="227">
        <f>IF(N300="zákl. přenesená",J300,0)</f>
        <v>0</v>
      </c>
      <c r="BH300" s="227">
        <f>IF(N300="sníž. přenesená",J300,0)</f>
        <v>0</v>
      </c>
      <c r="BI300" s="227">
        <f>IF(N300="nulová",J300,0)</f>
        <v>0</v>
      </c>
      <c r="BJ300" s="20" t="s">
        <v>84</v>
      </c>
      <c r="BK300" s="227">
        <f>ROUND(I300*H300,2)</f>
        <v>0</v>
      </c>
      <c r="BL300" s="20" t="s">
        <v>238</v>
      </c>
      <c r="BM300" s="226" t="s">
        <v>562</v>
      </c>
    </row>
    <row r="301" s="2" customFormat="1">
      <c r="A301" s="41"/>
      <c r="B301" s="42"/>
      <c r="C301" s="43"/>
      <c r="D301" s="228" t="s">
        <v>240</v>
      </c>
      <c r="E301" s="43"/>
      <c r="F301" s="229" t="s">
        <v>563</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240</v>
      </c>
      <c r="AU301" s="20" t="s">
        <v>86</v>
      </c>
    </row>
    <row r="302" s="13" customFormat="1">
      <c r="A302" s="13"/>
      <c r="B302" s="233"/>
      <c r="C302" s="234"/>
      <c r="D302" s="235" t="s">
        <v>242</v>
      </c>
      <c r="E302" s="236" t="s">
        <v>19</v>
      </c>
      <c r="F302" s="237" t="s">
        <v>564</v>
      </c>
      <c r="G302" s="234"/>
      <c r="H302" s="238">
        <v>368.13</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242</v>
      </c>
      <c r="AU302" s="244" t="s">
        <v>86</v>
      </c>
      <c r="AV302" s="13" t="s">
        <v>86</v>
      </c>
      <c r="AW302" s="13" t="s">
        <v>37</v>
      </c>
      <c r="AX302" s="13" t="s">
        <v>76</v>
      </c>
      <c r="AY302" s="244" t="s">
        <v>231</v>
      </c>
    </row>
    <row r="303" s="13" customFormat="1">
      <c r="A303" s="13"/>
      <c r="B303" s="233"/>
      <c r="C303" s="234"/>
      <c r="D303" s="235" t="s">
        <v>242</v>
      </c>
      <c r="E303" s="236" t="s">
        <v>19</v>
      </c>
      <c r="F303" s="237" t="s">
        <v>565</v>
      </c>
      <c r="G303" s="234"/>
      <c r="H303" s="238">
        <v>-6.7300000000000004</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242</v>
      </c>
      <c r="AU303" s="244" t="s">
        <v>86</v>
      </c>
      <c r="AV303" s="13" t="s">
        <v>86</v>
      </c>
      <c r="AW303" s="13" t="s">
        <v>37</v>
      </c>
      <c r="AX303" s="13" t="s">
        <v>76</v>
      </c>
      <c r="AY303" s="244" t="s">
        <v>231</v>
      </c>
    </row>
    <row r="304" s="15" customFormat="1">
      <c r="A304" s="15"/>
      <c r="B304" s="255"/>
      <c r="C304" s="256"/>
      <c r="D304" s="235" t="s">
        <v>242</v>
      </c>
      <c r="E304" s="257" t="s">
        <v>19</v>
      </c>
      <c r="F304" s="258" t="s">
        <v>335</v>
      </c>
      <c r="G304" s="256"/>
      <c r="H304" s="259">
        <v>361.39999999999998</v>
      </c>
      <c r="I304" s="260"/>
      <c r="J304" s="256"/>
      <c r="K304" s="256"/>
      <c r="L304" s="261"/>
      <c r="M304" s="262"/>
      <c r="N304" s="263"/>
      <c r="O304" s="263"/>
      <c r="P304" s="263"/>
      <c r="Q304" s="263"/>
      <c r="R304" s="263"/>
      <c r="S304" s="263"/>
      <c r="T304" s="264"/>
      <c r="U304" s="15"/>
      <c r="V304" s="15"/>
      <c r="W304" s="15"/>
      <c r="X304" s="15"/>
      <c r="Y304" s="15"/>
      <c r="Z304" s="15"/>
      <c r="AA304" s="15"/>
      <c r="AB304" s="15"/>
      <c r="AC304" s="15"/>
      <c r="AD304" s="15"/>
      <c r="AE304" s="15"/>
      <c r="AT304" s="265" t="s">
        <v>242</v>
      </c>
      <c r="AU304" s="265" t="s">
        <v>86</v>
      </c>
      <c r="AV304" s="15" t="s">
        <v>238</v>
      </c>
      <c r="AW304" s="15" t="s">
        <v>37</v>
      </c>
      <c r="AX304" s="15" t="s">
        <v>84</v>
      </c>
      <c r="AY304" s="265" t="s">
        <v>231</v>
      </c>
    </row>
    <row r="305" s="2" customFormat="1" ht="49.05" customHeight="1">
      <c r="A305" s="41"/>
      <c r="B305" s="42"/>
      <c r="C305" s="215" t="s">
        <v>566</v>
      </c>
      <c r="D305" s="215" t="s">
        <v>233</v>
      </c>
      <c r="E305" s="216" t="s">
        <v>567</v>
      </c>
      <c r="F305" s="217" t="s">
        <v>568</v>
      </c>
      <c r="G305" s="218" t="s">
        <v>251</v>
      </c>
      <c r="H305" s="219">
        <v>2.3650000000000002</v>
      </c>
      <c r="I305" s="220"/>
      <c r="J305" s="221">
        <f>ROUND(I305*H305,2)</f>
        <v>0</v>
      </c>
      <c r="K305" s="217" t="s">
        <v>19</v>
      </c>
      <c r="L305" s="47"/>
      <c r="M305" s="222" t="s">
        <v>19</v>
      </c>
      <c r="N305" s="223" t="s">
        <v>47</v>
      </c>
      <c r="O305" s="87"/>
      <c r="P305" s="224">
        <f>O305*H305</f>
        <v>0</v>
      </c>
      <c r="Q305" s="224">
        <v>2.5143</v>
      </c>
      <c r="R305" s="224">
        <f>Q305*H305</f>
        <v>5.9463195000000004</v>
      </c>
      <c r="S305" s="224">
        <v>0</v>
      </c>
      <c r="T305" s="225">
        <f>S305*H305</f>
        <v>0</v>
      </c>
      <c r="U305" s="41"/>
      <c r="V305" s="41"/>
      <c r="W305" s="41"/>
      <c r="X305" s="41"/>
      <c r="Y305" s="41"/>
      <c r="Z305" s="41"/>
      <c r="AA305" s="41"/>
      <c r="AB305" s="41"/>
      <c r="AC305" s="41"/>
      <c r="AD305" s="41"/>
      <c r="AE305" s="41"/>
      <c r="AR305" s="226" t="s">
        <v>238</v>
      </c>
      <c r="AT305" s="226" t="s">
        <v>233</v>
      </c>
      <c r="AU305" s="226" t="s">
        <v>86</v>
      </c>
      <c r="AY305" s="20" t="s">
        <v>231</v>
      </c>
      <c r="BE305" s="227">
        <f>IF(N305="základní",J305,0)</f>
        <v>0</v>
      </c>
      <c r="BF305" s="227">
        <f>IF(N305="snížená",J305,0)</f>
        <v>0</v>
      </c>
      <c r="BG305" s="227">
        <f>IF(N305="zákl. přenesená",J305,0)</f>
        <v>0</v>
      </c>
      <c r="BH305" s="227">
        <f>IF(N305="sníž. přenesená",J305,0)</f>
        <v>0</v>
      </c>
      <c r="BI305" s="227">
        <f>IF(N305="nulová",J305,0)</f>
        <v>0</v>
      </c>
      <c r="BJ305" s="20" t="s">
        <v>84</v>
      </c>
      <c r="BK305" s="227">
        <f>ROUND(I305*H305,2)</f>
        <v>0</v>
      </c>
      <c r="BL305" s="20" t="s">
        <v>238</v>
      </c>
      <c r="BM305" s="226" t="s">
        <v>569</v>
      </c>
    </row>
    <row r="306" s="13" customFormat="1">
      <c r="A306" s="13"/>
      <c r="B306" s="233"/>
      <c r="C306" s="234"/>
      <c r="D306" s="235" t="s">
        <v>242</v>
      </c>
      <c r="E306" s="236" t="s">
        <v>19</v>
      </c>
      <c r="F306" s="237" t="s">
        <v>570</v>
      </c>
      <c r="G306" s="234"/>
      <c r="H306" s="238">
        <v>2.3650000000000002</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242</v>
      </c>
      <c r="AU306" s="244" t="s">
        <v>86</v>
      </c>
      <c r="AV306" s="13" t="s">
        <v>86</v>
      </c>
      <c r="AW306" s="13" t="s">
        <v>37</v>
      </c>
      <c r="AX306" s="13" t="s">
        <v>84</v>
      </c>
      <c r="AY306" s="244" t="s">
        <v>231</v>
      </c>
    </row>
    <row r="307" s="2" customFormat="1" ht="49.05" customHeight="1">
      <c r="A307" s="41"/>
      <c r="B307" s="42"/>
      <c r="C307" s="215" t="s">
        <v>571</v>
      </c>
      <c r="D307" s="215" t="s">
        <v>233</v>
      </c>
      <c r="E307" s="216" t="s">
        <v>572</v>
      </c>
      <c r="F307" s="217" t="s">
        <v>573</v>
      </c>
      <c r="G307" s="218" t="s">
        <v>236</v>
      </c>
      <c r="H307" s="219">
        <v>12.343</v>
      </c>
      <c r="I307" s="220"/>
      <c r="J307" s="221">
        <f>ROUND(I307*H307,2)</f>
        <v>0</v>
      </c>
      <c r="K307" s="217" t="s">
        <v>237</v>
      </c>
      <c r="L307" s="47"/>
      <c r="M307" s="222" t="s">
        <v>19</v>
      </c>
      <c r="N307" s="223" t="s">
        <v>47</v>
      </c>
      <c r="O307" s="87"/>
      <c r="P307" s="224">
        <f>O307*H307</f>
        <v>0</v>
      </c>
      <c r="Q307" s="224">
        <v>0.0043200000000000001</v>
      </c>
      <c r="R307" s="224">
        <f>Q307*H307</f>
        <v>0.053321760000000003</v>
      </c>
      <c r="S307" s="224">
        <v>0</v>
      </c>
      <c r="T307" s="225">
        <f>S307*H307</f>
        <v>0</v>
      </c>
      <c r="U307" s="41"/>
      <c r="V307" s="41"/>
      <c r="W307" s="41"/>
      <c r="X307" s="41"/>
      <c r="Y307" s="41"/>
      <c r="Z307" s="41"/>
      <c r="AA307" s="41"/>
      <c r="AB307" s="41"/>
      <c r="AC307" s="41"/>
      <c r="AD307" s="41"/>
      <c r="AE307" s="41"/>
      <c r="AR307" s="226" t="s">
        <v>238</v>
      </c>
      <c r="AT307" s="226" t="s">
        <v>233</v>
      </c>
      <c r="AU307" s="226" t="s">
        <v>86</v>
      </c>
      <c r="AY307" s="20" t="s">
        <v>231</v>
      </c>
      <c r="BE307" s="227">
        <f>IF(N307="základní",J307,0)</f>
        <v>0</v>
      </c>
      <c r="BF307" s="227">
        <f>IF(N307="snížená",J307,0)</f>
        <v>0</v>
      </c>
      <c r="BG307" s="227">
        <f>IF(N307="zákl. přenesená",J307,0)</f>
        <v>0</v>
      </c>
      <c r="BH307" s="227">
        <f>IF(N307="sníž. přenesená",J307,0)</f>
        <v>0</v>
      </c>
      <c r="BI307" s="227">
        <f>IF(N307="nulová",J307,0)</f>
        <v>0</v>
      </c>
      <c r="BJ307" s="20" t="s">
        <v>84</v>
      </c>
      <c r="BK307" s="227">
        <f>ROUND(I307*H307,2)</f>
        <v>0</v>
      </c>
      <c r="BL307" s="20" t="s">
        <v>238</v>
      </c>
      <c r="BM307" s="226" t="s">
        <v>574</v>
      </c>
    </row>
    <row r="308" s="2" customFormat="1">
      <c r="A308" s="41"/>
      <c r="B308" s="42"/>
      <c r="C308" s="43"/>
      <c r="D308" s="228" t="s">
        <v>240</v>
      </c>
      <c r="E308" s="43"/>
      <c r="F308" s="229" t="s">
        <v>575</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240</v>
      </c>
      <c r="AU308" s="20" t="s">
        <v>86</v>
      </c>
    </row>
    <row r="309" s="13" customFormat="1">
      <c r="A309" s="13"/>
      <c r="B309" s="233"/>
      <c r="C309" s="234"/>
      <c r="D309" s="235" t="s">
        <v>242</v>
      </c>
      <c r="E309" s="236" t="s">
        <v>19</v>
      </c>
      <c r="F309" s="237" t="s">
        <v>576</v>
      </c>
      <c r="G309" s="234"/>
      <c r="H309" s="238">
        <v>12.343</v>
      </c>
      <c r="I309" s="239"/>
      <c r="J309" s="234"/>
      <c r="K309" s="234"/>
      <c r="L309" s="240"/>
      <c r="M309" s="241"/>
      <c r="N309" s="242"/>
      <c r="O309" s="242"/>
      <c r="P309" s="242"/>
      <c r="Q309" s="242"/>
      <c r="R309" s="242"/>
      <c r="S309" s="242"/>
      <c r="T309" s="243"/>
      <c r="U309" s="13"/>
      <c r="V309" s="13"/>
      <c r="W309" s="13"/>
      <c r="X309" s="13"/>
      <c r="Y309" s="13"/>
      <c r="Z309" s="13"/>
      <c r="AA309" s="13"/>
      <c r="AB309" s="13"/>
      <c r="AC309" s="13"/>
      <c r="AD309" s="13"/>
      <c r="AE309" s="13"/>
      <c r="AT309" s="244" t="s">
        <v>242</v>
      </c>
      <c r="AU309" s="244" t="s">
        <v>86</v>
      </c>
      <c r="AV309" s="13" t="s">
        <v>86</v>
      </c>
      <c r="AW309" s="13" t="s">
        <v>37</v>
      </c>
      <c r="AX309" s="13" t="s">
        <v>84</v>
      </c>
      <c r="AY309" s="244" t="s">
        <v>231</v>
      </c>
    </row>
    <row r="310" s="2" customFormat="1" ht="49.05" customHeight="1">
      <c r="A310" s="41"/>
      <c r="B310" s="42"/>
      <c r="C310" s="215" t="s">
        <v>577</v>
      </c>
      <c r="D310" s="215" t="s">
        <v>233</v>
      </c>
      <c r="E310" s="216" t="s">
        <v>578</v>
      </c>
      <c r="F310" s="217" t="s">
        <v>579</v>
      </c>
      <c r="G310" s="218" t="s">
        <v>236</v>
      </c>
      <c r="H310" s="219">
        <v>12.343</v>
      </c>
      <c r="I310" s="220"/>
      <c r="J310" s="221">
        <f>ROUND(I310*H310,2)</f>
        <v>0</v>
      </c>
      <c r="K310" s="217" t="s">
        <v>237</v>
      </c>
      <c r="L310" s="47"/>
      <c r="M310" s="222" t="s">
        <v>19</v>
      </c>
      <c r="N310" s="223" t="s">
        <v>47</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238</v>
      </c>
      <c r="AT310" s="226" t="s">
        <v>233</v>
      </c>
      <c r="AU310" s="226" t="s">
        <v>86</v>
      </c>
      <c r="AY310" s="20" t="s">
        <v>231</v>
      </c>
      <c r="BE310" s="227">
        <f>IF(N310="základní",J310,0)</f>
        <v>0</v>
      </c>
      <c r="BF310" s="227">
        <f>IF(N310="snížená",J310,0)</f>
        <v>0</v>
      </c>
      <c r="BG310" s="227">
        <f>IF(N310="zákl. přenesená",J310,0)</f>
        <v>0</v>
      </c>
      <c r="BH310" s="227">
        <f>IF(N310="sníž. přenesená",J310,0)</f>
        <v>0</v>
      </c>
      <c r="BI310" s="227">
        <f>IF(N310="nulová",J310,0)</f>
        <v>0</v>
      </c>
      <c r="BJ310" s="20" t="s">
        <v>84</v>
      </c>
      <c r="BK310" s="227">
        <f>ROUND(I310*H310,2)</f>
        <v>0</v>
      </c>
      <c r="BL310" s="20" t="s">
        <v>238</v>
      </c>
      <c r="BM310" s="226" t="s">
        <v>580</v>
      </c>
    </row>
    <row r="311" s="2" customFormat="1">
      <c r="A311" s="41"/>
      <c r="B311" s="42"/>
      <c r="C311" s="43"/>
      <c r="D311" s="228" t="s">
        <v>240</v>
      </c>
      <c r="E311" s="43"/>
      <c r="F311" s="229" t="s">
        <v>581</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240</v>
      </c>
      <c r="AU311" s="20" t="s">
        <v>86</v>
      </c>
    </row>
    <row r="312" s="2" customFormat="1" ht="37.8" customHeight="1">
      <c r="A312" s="41"/>
      <c r="B312" s="42"/>
      <c r="C312" s="215" t="s">
        <v>582</v>
      </c>
      <c r="D312" s="215" t="s">
        <v>233</v>
      </c>
      <c r="E312" s="216" t="s">
        <v>583</v>
      </c>
      <c r="F312" s="217" t="s">
        <v>584</v>
      </c>
      <c r="G312" s="218" t="s">
        <v>280</v>
      </c>
      <c r="H312" s="219">
        <v>0.23699999999999999</v>
      </c>
      <c r="I312" s="220"/>
      <c r="J312" s="221">
        <f>ROUND(I312*H312,2)</f>
        <v>0</v>
      </c>
      <c r="K312" s="217" t="s">
        <v>237</v>
      </c>
      <c r="L312" s="47"/>
      <c r="M312" s="222" t="s">
        <v>19</v>
      </c>
      <c r="N312" s="223" t="s">
        <v>47</v>
      </c>
      <c r="O312" s="87"/>
      <c r="P312" s="224">
        <f>O312*H312</f>
        <v>0</v>
      </c>
      <c r="Q312" s="224">
        <v>1.10907</v>
      </c>
      <c r="R312" s="224">
        <f>Q312*H312</f>
        <v>0.26284958999999997</v>
      </c>
      <c r="S312" s="224">
        <v>0</v>
      </c>
      <c r="T312" s="225">
        <f>S312*H312</f>
        <v>0</v>
      </c>
      <c r="U312" s="41"/>
      <c r="V312" s="41"/>
      <c r="W312" s="41"/>
      <c r="X312" s="41"/>
      <c r="Y312" s="41"/>
      <c r="Z312" s="41"/>
      <c r="AA312" s="41"/>
      <c r="AB312" s="41"/>
      <c r="AC312" s="41"/>
      <c r="AD312" s="41"/>
      <c r="AE312" s="41"/>
      <c r="AR312" s="226" t="s">
        <v>238</v>
      </c>
      <c r="AT312" s="226" t="s">
        <v>233</v>
      </c>
      <c r="AU312" s="226" t="s">
        <v>86</v>
      </c>
      <c r="AY312" s="20" t="s">
        <v>231</v>
      </c>
      <c r="BE312" s="227">
        <f>IF(N312="základní",J312,0)</f>
        <v>0</v>
      </c>
      <c r="BF312" s="227">
        <f>IF(N312="snížená",J312,0)</f>
        <v>0</v>
      </c>
      <c r="BG312" s="227">
        <f>IF(N312="zákl. přenesená",J312,0)</f>
        <v>0</v>
      </c>
      <c r="BH312" s="227">
        <f>IF(N312="sníž. přenesená",J312,0)</f>
        <v>0</v>
      </c>
      <c r="BI312" s="227">
        <f>IF(N312="nulová",J312,0)</f>
        <v>0</v>
      </c>
      <c r="BJ312" s="20" t="s">
        <v>84</v>
      </c>
      <c r="BK312" s="227">
        <f>ROUND(I312*H312,2)</f>
        <v>0</v>
      </c>
      <c r="BL312" s="20" t="s">
        <v>238</v>
      </c>
      <c r="BM312" s="226" t="s">
        <v>585</v>
      </c>
    </row>
    <row r="313" s="2" customFormat="1">
      <c r="A313" s="41"/>
      <c r="B313" s="42"/>
      <c r="C313" s="43"/>
      <c r="D313" s="228" t="s">
        <v>240</v>
      </c>
      <c r="E313" s="43"/>
      <c r="F313" s="229" t="s">
        <v>586</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240</v>
      </c>
      <c r="AU313" s="20" t="s">
        <v>86</v>
      </c>
    </row>
    <row r="314" s="13" customFormat="1">
      <c r="A314" s="13"/>
      <c r="B314" s="233"/>
      <c r="C314" s="234"/>
      <c r="D314" s="235" t="s">
        <v>242</v>
      </c>
      <c r="E314" s="236" t="s">
        <v>19</v>
      </c>
      <c r="F314" s="237" t="s">
        <v>587</v>
      </c>
      <c r="G314" s="234"/>
      <c r="H314" s="238">
        <v>0.23699999999999999</v>
      </c>
      <c r="I314" s="239"/>
      <c r="J314" s="234"/>
      <c r="K314" s="234"/>
      <c r="L314" s="240"/>
      <c r="M314" s="241"/>
      <c r="N314" s="242"/>
      <c r="O314" s="242"/>
      <c r="P314" s="242"/>
      <c r="Q314" s="242"/>
      <c r="R314" s="242"/>
      <c r="S314" s="242"/>
      <c r="T314" s="243"/>
      <c r="U314" s="13"/>
      <c r="V314" s="13"/>
      <c r="W314" s="13"/>
      <c r="X314" s="13"/>
      <c r="Y314" s="13"/>
      <c r="Z314" s="13"/>
      <c r="AA314" s="13"/>
      <c r="AB314" s="13"/>
      <c r="AC314" s="13"/>
      <c r="AD314" s="13"/>
      <c r="AE314" s="13"/>
      <c r="AT314" s="244" t="s">
        <v>242</v>
      </c>
      <c r="AU314" s="244" t="s">
        <v>86</v>
      </c>
      <c r="AV314" s="13" t="s">
        <v>86</v>
      </c>
      <c r="AW314" s="13" t="s">
        <v>37</v>
      </c>
      <c r="AX314" s="13" t="s">
        <v>84</v>
      </c>
      <c r="AY314" s="244" t="s">
        <v>231</v>
      </c>
    </row>
    <row r="315" s="2" customFormat="1" ht="16.5" customHeight="1">
      <c r="A315" s="41"/>
      <c r="B315" s="42"/>
      <c r="C315" s="215" t="s">
        <v>588</v>
      </c>
      <c r="D315" s="215" t="s">
        <v>233</v>
      </c>
      <c r="E315" s="216" t="s">
        <v>589</v>
      </c>
      <c r="F315" s="217" t="s">
        <v>590</v>
      </c>
      <c r="G315" s="218" t="s">
        <v>591</v>
      </c>
      <c r="H315" s="219">
        <v>1</v>
      </c>
      <c r="I315" s="220"/>
      <c r="J315" s="221">
        <f>ROUND(I315*H315,2)</f>
        <v>0</v>
      </c>
      <c r="K315" s="217" t="s">
        <v>19</v>
      </c>
      <c r="L315" s="47"/>
      <c r="M315" s="222" t="s">
        <v>19</v>
      </c>
      <c r="N315" s="223" t="s">
        <v>47</v>
      </c>
      <c r="O315" s="87"/>
      <c r="P315" s="224">
        <f>O315*H315</f>
        <v>0</v>
      </c>
      <c r="Q315" s="224">
        <v>1.8634</v>
      </c>
      <c r="R315" s="224">
        <f>Q315*H315</f>
        <v>1.8634</v>
      </c>
      <c r="S315" s="224">
        <v>0</v>
      </c>
      <c r="T315" s="225">
        <f>S315*H315</f>
        <v>0</v>
      </c>
      <c r="U315" s="41"/>
      <c r="V315" s="41"/>
      <c r="W315" s="41"/>
      <c r="X315" s="41"/>
      <c r="Y315" s="41"/>
      <c r="Z315" s="41"/>
      <c r="AA315" s="41"/>
      <c r="AB315" s="41"/>
      <c r="AC315" s="41"/>
      <c r="AD315" s="41"/>
      <c r="AE315" s="41"/>
      <c r="AR315" s="226" t="s">
        <v>238</v>
      </c>
      <c r="AT315" s="226" t="s">
        <v>233</v>
      </c>
      <c r="AU315" s="226" t="s">
        <v>86</v>
      </c>
      <c r="AY315" s="20" t="s">
        <v>231</v>
      </c>
      <c r="BE315" s="227">
        <f>IF(N315="základní",J315,0)</f>
        <v>0</v>
      </c>
      <c r="BF315" s="227">
        <f>IF(N315="snížená",J315,0)</f>
        <v>0</v>
      </c>
      <c r="BG315" s="227">
        <f>IF(N315="zákl. přenesená",J315,0)</f>
        <v>0</v>
      </c>
      <c r="BH315" s="227">
        <f>IF(N315="sníž. přenesená",J315,0)</f>
        <v>0</v>
      </c>
      <c r="BI315" s="227">
        <f>IF(N315="nulová",J315,0)</f>
        <v>0</v>
      </c>
      <c r="BJ315" s="20" t="s">
        <v>84</v>
      </c>
      <c r="BK315" s="227">
        <f>ROUND(I315*H315,2)</f>
        <v>0</v>
      </c>
      <c r="BL315" s="20" t="s">
        <v>238</v>
      </c>
      <c r="BM315" s="226" t="s">
        <v>592</v>
      </c>
    </row>
    <row r="316" s="14" customFormat="1">
      <c r="A316" s="14"/>
      <c r="B316" s="245"/>
      <c r="C316" s="246"/>
      <c r="D316" s="235" t="s">
        <v>242</v>
      </c>
      <c r="E316" s="247" t="s">
        <v>19</v>
      </c>
      <c r="F316" s="248" t="s">
        <v>593</v>
      </c>
      <c r="G316" s="246"/>
      <c r="H316" s="247" t="s">
        <v>19</v>
      </c>
      <c r="I316" s="249"/>
      <c r="J316" s="246"/>
      <c r="K316" s="246"/>
      <c r="L316" s="250"/>
      <c r="M316" s="251"/>
      <c r="N316" s="252"/>
      <c r="O316" s="252"/>
      <c r="P316" s="252"/>
      <c r="Q316" s="252"/>
      <c r="R316" s="252"/>
      <c r="S316" s="252"/>
      <c r="T316" s="253"/>
      <c r="U316" s="14"/>
      <c r="V316" s="14"/>
      <c r="W316" s="14"/>
      <c r="X316" s="14"/>
      <c r="Y316" s="14"/>
      <c r="Z316" s="14"/>
      <c r="AA316" s="14"/>
      <c r="AB316" s="14"/>
      <c r="AC316" s="14"/>
      <c r="AD316" s="14"/>
      <c r="AE316" s="14"/>
      <c r="AT316" s="254" t="s">
        <v>242</v>
      </c>
      <c r="AU316" s="254" t="s">
        <v>86</v>
      </c>
      <c r="AV316" s="14" t="s">
        <v>84</v>
      </c>
      <c r="AW316" s="14" t="s">
        <v>37</v>
      </c>
      <c r="AX316" s="14" t="s">
        <v>76</v>
      </c>
      <c r="AY316" s="254" t="s">
        <v>231</v>
      </c>
    </row>
    <row r="317" s="14" customFormat="1">
      <c r="A317" s="14"/>
      <c r="B317" s="245"/>
      <c r="C317" s="246"/>
      <c r="D317" s="235" t="s">
        <v>242</v>
      </c>
      <c r="E317" s="247" t="s">
        <v>19</v>
      </c>
      <c r="F317" s="248" t="s">
        <v>594</v>
      </c>
      <c r="G317" s="246"/>
      <c r="H317" s="247" t="s">
        <v>19</v>
      </c>
      <c r="I317" s="249"/>
      <c r="J317" s="246"/>
      <c r="K317" s="246"/>
      <c r="L317" s="250"/>
      <c r="M317" s="251"/>
      <c r="N317" s="252"/>
      <c r="O317" s="252"/>
      <c r="P317" s="252"/>
      <c r="Q317" s="252"/>
      <c r="R317" s="252"/>
      <c r="S317" s="252"/>
      <c r="T317" s="253"/>
      <c r="U317" s="14"/>
      <c r="V317" s="14"/>
      <c r="W317" s="14"/>
      <c r="X317" s="14"/>
      <c r="Y317" s="14"/>
      <c r="Z317" s="14"/>
      <c r="AA317" s="14"/>
      <c r="AB317" s="14"/>
      <c r="AC317" s="14"/>
      <c r="AD317" s="14"/>
      <c r="AE317" s="14"/>
      <c r="AT317" s="254" t="s">
        <v>242</v>
      </c>
      <c r="AU317" s="254" t="s">
        <v>86</v>
      </c>
      <c r="AV317" s="14" t="s">
        <v>84</v>
      </c>
      <c r="AW317" s="14" t="s">
        <v>37</v>
      </c>
      <c r="AX317" s="14" t="s">
        <v>76</v>
      </c>
      <c r="AY317" s="254" t="s">
        <v>231</v>
      </c>
    </row>
    <row r="318" s="13" customFormat="1">
      <c r="A318" s="13"/>
      <c r="B318" s="233"/>
      <c r="C318" s="234"/>
      <c r="D318" s="235" t="s">
        <v>242</v>
      </c>
      <c r="E318" s="236" t="s">
        <v>19</v>
      </c>
      <c r="F318" s="237" t="s">
        <v>84</v>
      </c>
      <c r="G318" s="234"/>
      <c r="H318" s="238">
        <v>1</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242</v>
      </c>
      <c r="AU318" s="244" t="s">
        <v>86</v>
      </c>
      <c r="AV318" s="13" t="s">
        <v>86</v>
      </c>
      <c r="AW318" s="13" t="s">
        <v>37</v>
      </c>
      <c r="AX318" s="13" t="s">
        <v>84</v>
      </c>
      <c r="AY318" s="244" t="s">
        <v>231</v>
      </c>
    </row>
    <row r="319" s="12" customFormat="1" ht="22.8" customHeight="1">
      <c r="A319" s="12"/>
      <c r="B319" s="199"/>
      <c r="C319" s="200"/>
      <c r="D319" s="201" t="s">
        <v>75</v>
      </c>
      <c r="E319" s="213" t="s">
        <v>238</v>
      </c>
      <c r="F319" s="213" t="s">
        <v>595</v>
      </c>
      <c r="G319" s="200"/>
      <c r="H319" s="200"/>
      <c r="I319" s="203"/>
      <c r="J319" s="214">
        <f>BK319</f>
        <v>0</v>
      </c>
      <c r="K319" s="200"/>
      <c r="L319" s="205"/>
      <c r="M319" s="206"/>
      <c r="N319" s="207"/>
      <c r="O319" s="207"/>
      <c r="P319" s="208">
        <f>SUM(P320:P454)</f>
        <v>0</v>
      </c>
      <c r="Q319" s="207"/>
      <c r="R319" s="208">
        <f>SUM(R320:R454)</f>
        <v>901.16135886999984</v>
      </c>
      <c r="S319" s="207"/>
      <c r="T319" s="209">
        <f>SUM(T320:T454)</f>
        <v>0</v>
      </c>
      <c r="U319" s="12"/>
      <c r="V319" s="12"/>
      <c r="W319" s="12"/>
      <c r="X319" s="12"/>
      <c r="Y319" s="12"/>
      <c r="Z319" s="12"/>
      <c r="AA319" s="12"/>
      <c r="AB319" s="12"/>
      <c r="AC319" s="12"/>
      <c r="AD319" s="12"/>
      <c r="AE319" s="12"/>
      <c r="AR319" s="210" t="s">
        <v>84</v>
      </c>
      <c r="AT319" s="211" t="s">
        <v>75</v>
      </c>
      <c r="AU319" s="211" t="s">
        <v>84</v>
      </c>
      <c r="AY319" s="210" t="s">
        <v>231</v>
      </c>
      <c r="BK319" s="212">
        <f>SUM(BK320:BK454)</f>
        <v>0</v>
      </c>
    </row>
    <row r="320" s="2" customFormat="1" ht="49.05" customHeight="1">
      <c r="A320" s="41"/>
      <c r="B320" s="42"/>
      <c r="C320" s="215" t="s">
        <v>596</v>
      </c>
      <c r="D320" s="215" t="s">
        <v>233</v>
      </c>
      <c r="E320" s="216" t="s">
        <v>597</v>
      </c>
      <c r="F320" s="217" t="s">
        <v>598</v>
      </c>
      <c r="G320" s="218" t="s">
        <v>369</v>
      </c>
      <c r="H320" s="219">
        <v>5</v>
      </c>
      <c r="I320" s="220"/>
      <c r="J320" s="221">
        <f>ROUND(I320*H320,2)</f>
        <v>0</v>
      </c>
      <c r="K320" s="217" t="s">
        <v>237</v>
      </c>
      <c r="L320" s="47"/>
      <c r="M320" s="222" t="s">
        <v>19</v>
      </c>
      <c r="N320" s="223" t="s">
        <v>47</v>
      </c>
      <c r="O320" s="87"/>
      <c r="P320" s="224">
        <f>O320*H320</f>
        <v>0</v>
      </c>
      <c r="Q320" s="224">
        <v>0.12901000000000001</v>
      </c>
      <c r="R320" s="224">
        <f>Q320*H320</f>
        <v>0.64505000000000012</v>
      </c>
      <c r="S320" s="224">
        <v>0</v>
      </c>
      <c r="T320" s="225">
        <f>S320*H320</f>
        <v>0</v>
      </c>
      <c r="U320" s="41"/>
      <c r="V320" s="41"/>
      <c r="W320" s="41"/>
      <c r="X320" s="41"/>
      <c r="Y320" s="41"/>
      <c r="Z320" s="41"/>
      <c r="AA320" s="41"/>
      <c r="AB320" s="41"/>
      <c r="AC320" s="41"/>
      <c r="AD320" s="41"/>
      <c r="AE320" s="41"/>
      <c r="AR320" s="226" t="s">
        <v>238</v>
      </c>
      <c r="AT320" s="226" t="s">
        <v>233</v>
      </c>
      <c r="AU320" s="226" t="s">
        <v>86</v>
      </c>
      <c r="AY320" s="20" t="s">
        <v>231</v>
      </c>
      <c r="BE320" s="227">
        <f>IF(N320="základní",J320,0)</f>
        <v>0</v>
      </c>
      <c r="BF320" s="227">
        <f>IF(N320="snížená",J320,0)</f>
        <v>0</v>
      </c>
      <c r="BG320" s="227">
        <f>IF(N320="zákl. přenesená",J320,0)</f>
        <v>0</v>
      </c>
      <c r="BH320" s="227">
        <f>IF(N320="sníž. přenesená",J320,0)</f>
        <v>0</v>
      </c>
      <c r="BI320" s="227">
        <f>IF(N320="nulová",J320,0)</f>
        <v>0</v>
      </c>
      <c r="BJ320" s="20" t="s">
        <v>84</v>
      </c>
      <c r="BK320" s="227">
        <f>ROUND(I320*H320,2)</f>
        <v>0</v>
      </c>
      <c r="BL320" s="20" t="s">
        <v>238</v>
      </c>
      <c r="BM320" s="226" t="s">
        <v>599</v>
      </c>
    </row>
    <row r="321" s="2" customFormat="1">
      <c r="A321" s="41"/>
      <c r="B321" s="42"/>
      <c r="C321" s="43"/>
      <c r="D321" s="228" t="s">
        <v>240</v>
      </c>
      <c r="E321" s="43"/>
      <c r="F321" s="229" t="s">
        <v>600</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240</v>
      </c>
      <c r="AU321" s="20" t="s">
        <v>86</v>
      </c>
    </row>
    <row r="322" s="14" customFormat="1">
      <c r="A322" s="14"/>
      <c r="B322" s="245"/>
      <c r="C322" s="246"/>
      <c r="D322" s="235" t="s">
        <v>242</v>
      </c>
      <c r="E322" s="247" t="s">
        <v>19</v>
      </c>
      <c r="F322" s="248" t="s">
        <v>601</v>
      </c>
      <c r="G322" s="246"/>
      <c r="H322" s="247" t="s">
        <v>19</v>
      </c>
      <c r="I322" s="249"/>
      <c r="J322" s="246"/>
      <c r="K322" s="246"/>
      <c r="L322" s="250"/>
      <c r="M322" s="251"/>
      <c r="N322" s="252"/>
      <c r="O322" s="252"/>
      <c r="P322" s="252"/>
      <c r="Q322" s="252"/>
      <c r="R322" s="252"/>
      <c r="S322" s="252"/>
      <c r="T322" s="253"/>
      <c r="U322" s="14"/>
      <c r="V322" s="14"/>
      <c r="W322" s="14"/>
      <c r="X322" s="14"/>
      <c r="Y322" s="14"/>
      <c r="Z322" s="14"/>
      <c r="AA322" s="14"/>
      <c r="AB322" s="14"/>
      <c r="AC322" s="14"/>
      <c r="AD322" s="14"/>
      <c r="AE322" s="14"/>
      <c r="AT322" s="254" t="s">
        <v>242</v>
      </c>
      <c r="AU322" s="254" t="s">
        <v>86</v>
      </c>
      <c r="AV322" s="14" t="s">
        <v>84</v>
      </c>
      <c r="AW322" s="14" t="s">
        <v>37</v>
      </c>
      <c r="AX322" s="14" t="s">
        <v>76</v>
      </c>
      <c r="AY322" s="254" t="s">
        <v>231</v>
      </c>
    </row>
    <row r="323" s="13" customFormat="1">
      <c r="A323" s="13"/>
      <c r="B323" s="233"/>
      <c r="C323" s="234"/>
      <c r="D323" s="235" t="s">
        <v>242</v>
      </c>
      <c r="E323" s="236" t="s">
        <v>19</v>
      </c>
      <c r="F323" s="237" t="s">
        <v>602</v>
      </c>
      <c r="G323" s="234"/>
      <c r="H323" s="238">
        <v>4</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242</v>
      </c>
      <c r="AU323" s="244" t="s">
        <v>86</v>
      </c>
      <c r="AV323" s="13" t="s">
        <v>86</v>
      </c>
      <c r="AW323" s="13" t="s">
        <v>37</v>
      </c>
      <c r="AX323" s="13" t="s">
        <v>76</v>
      </c>
      <c r="AY323" s="244" t="s">
        <v>231</v>
      </c>
    </row>
    <row r="324" s="13" customFormat="1">
      <c r="A324" s="13"/>
      <c r="B324" s="233"/>
      <c r="C324" s="234"/>
      <c r="D324" s="235" t="s">
        <v>242</v>
      </c>
      <c r="E324" s="236" t="s">
        <v>19</v>
      </c>
      <c r="F324" s="237" t="s">
        <v>603</v>
      </c>
      <c r="G324" s="234"/>
      <c r="H324" s="238">
        <v>1</v>
      </c>
      <c r="I324" s="239"/>
      <c r="J324" s="234"/>
      <c r="K324" s="234"/>
      <c r="L324" s="240"/>
      <c r="M324" s="241"/>
      <c r="N324" s="242"/>
      <c r="O324" s="242"/>
      <c r="P324" s="242"/>
      <c r="Q324" s="242"/>
      <c r="R324" s="242"/>
      <c r="S324" s="242"/>
      <c r="T324" s="243"/>
      <c r="U324" s="13"/>
      <c r="V324" s="13"/>
      <c r="W324" s="13"/>
      <c r="X324" s="13"/>
      <c r="Y324" s="13"/>
      <c r="Z324" s="13"/>
      <c r="AA324" s="13"/>
      <c r="AB324" s="13"/>
      <c r="AC324" s="13"/>
      <c r="AD324" s="13"/>
      <c r="AE324" s="13"/>
      <c r="AT324" s="244" t="s">
        <v>242</v>
      </c>
      <c r="AU324" s="244" t="s">
        <v>86</v>
      </c>
      <c r="AV324" s="13" t="s">
        <v>86</v>
      </c>
      <c r="AW324" s="13" t="s">
        <v>37</v>
      </c>
      <c r="AX324" s="13" t="s">
        <v>76</v>
      </c>
      <c r="AY324" s="244" t="s">
        <v>231</v>
      </c>
    </row>
    <row r="325" s="15" customFormat="1">
      <c r="A325" s="15"/>
      <c r="B325" s="255"/>
      <c r="C325" s="256"/>
      <c r="D325" s="235" t="s">
        <v>242</v>
      </c>
      <c r="E325" s="257" t="s">
        <v>19</v>
      </c>
      <c r="F325" s="258" t="s">
        <v>335</v>
      </c>
      <c r="G325" s="256"/>
      <c r="H325" s="259">
        <v>5</v>
      </c>
      <c r="I325" s="260"/>
      <c r="J325" s="256"/>
      <c r="K325" s="256"/>
      <c r="L325" s="261"/>
      <c r="M325" s="262"/>
      <c r="N325" s="263"/>
      <c r="O325" s="263"/>
      <c r="P325" s="263"/>
      <c r="Q325" s="263"/>
      <c r="R325" s="263"/>
      <c r="S325" s="263"/>
      <c r="T325" s="264"/>
      <c r="U325" s="15"/>
      <c r="V325" s="15"/>
      <c r="W325" s="15"/>
      <c r="X325" s="15"/>
      <c r="Y325" s="15"/>
      <c r="Z325" s="15"/>
      <c r="AA325" s="15"/>
      <c r="AB325" s="15"/>
      <c r="AC325" s="15"/>
      <c r="AD325" s="15"/>
      <c r="AE325" s="15"/>
      <c r="AT325" s="265" t="s">
        <v>242</v>
      </c>
      <c r="AU325" s="265" t="s">
        <v>86</v>
      </c>
      <c r="AV325" s="15" t="s">
        <v>238</v>
      </c>
      <c r="AW325" s="15" t="s">
        <v>37</v>
      </c>
      <c r="AX325" s="15" t="s">
        <v>84</v>
      </c>
      <c r="AY325" s="265" t="s">
        <v>231</v>
      </c>
    </row>
    <row r="326" s="2" customFormat="1" ht="16.5" customHeight="1">
      <c r="A326" s="41"/>
      <c r="B326" s="42"/>
      <c r="C326" s="277" t="s">
        <v>604</v>
      </c>
      <c r="D326" s="277" t="s">
        <v>605</v>
      </c>
      <c r="E326" s="278" t="s">
        <v>606</v>
      </c>
      <c r="F326" s="279" t="s">
        <v>607</v>
      </c>
      <c r="G326" s="280" t="s">
        <v>369</v>
      </c>
      <c r="H326" s="281">
        <v>4</v>
      </c>
      <c r="I326" s="282"/>
      <c r="J326" s="283">
        <f>ROUND(I326*H326,2)</f>
        <v>0</v>
      </c>
      <c r="K326" s="279" t="s">
        <v>19</v>
      </c>
      <c r="L326" s="284"/>
      <c r="M326" s="285" t="s">
        <v>19</v>
      </c>
      <c r="N326" s="286" t="s">
        <v>47</v>
      </c>
      <c r="O326" s="87"/>
      <c r="P326" s="224">
        <f>O326*H326</f>
        <v>0</v>
      </c>
      <c r="Q326" s="224">
        <v>0.68500000000000005</v>
      </c>
      <c r="R326" s="224">
        <f>Q326*H326</f>
        <v>2.7400000000000002</v>
      </c>
      <c r="S326" s="224">
        <v>0</v>
      </c>
      <c r="T326" s="225">
        <f>S326*H326</f>
        <v>0</v>
      </c>
      <c r="U326" s="41"/>
      <c r="V326" s="41"/>
      <c r="W326" s="41"/>
      <c r="X326" s="41"/>
      <c r="Y326" s="41"/>
      <c r="Z326" s="41"/>
      <c r="AA326" s="41"/>
      <c r="AB326" s="41"/>
      <c r="AC326" s="41"/>
      <c r="AD326" s="41"/>
      <c r="AE326" s="41"/>
      <c r="AR326" s="226" t="s">
        <v>277</v>
      </c>
      <c r="AT326" s="226" t="s">
        <v>605</v>
      </c>
      <c r="AU326" s="226" t="s">
        <v>86</v>
      </c>
      <c r="AY326" s="20" t="s">
        <v>231</v>
      </c>
      <c r="BE326" s="227">
        <f>IF(N326="základní",J326,0)</f>
        <v>0</v>
      </c>
      <c r="BF326" s="227">
        <f>IF(N326="snížená",J326,0)</f>
        <v>0</v>
      </c>
      <c r="BG326" s="227">
        <f>IF(N326="zákl. přenesená",J326,0)</f>
        <v>0</v>
      </c>
      <c r="BH326" s="227">
        <f>IF(N326="sníž. přenesená",J326,0)</f>
        <v>0</v>
      </c>
      <c r="BI326" s="227">
        <f>IF(N326="nulová",J326,0)</f>
        <v>0</v>
      </c>
      <c r="BJ326" s="20" t="s">
        <v>84</v>
      </c>
      <c r="BK326" s="227">
        <f>ROUND(I326*H326,2)</f>
        <v>0</v>
      </c>
      <c r="BL326" s="20" t="s">
        <v>238</v>
      </c>
      <c r="BM326" s="226" t="s">
        <v>608</v>
      </c>
    </row>
    <row r="327" s="13" customFormat="1">
      <c r="A327" s="13"/>
      <c r="B327" s="233"/>
      <c r="C327" s="234"/>
      <c r="D327" s="235" t="s">
        <v>242</v>
      </c>
      <c r="E327" s="236" t="s">
        <v>19</v>
      </c>
      <c r="F327" s="237" t="s">
        <v>602</v>
      </c>
      <c r="G327" s="234"/>
      <c r="H327" s="238">
        <v>4</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242</v>
      </c>
      <c r="AU327" s="244" t="s">
        <v>86</v>
      </c>
      <c r="AV327" s="13" t="s">
        <v>86</v>
      </c>
      <c r="AW327" s="13" t="s">
        <v>37</v>
      </c>
      <c r="AX327" s="13" t="s">
        <v>84</v>
      </c>
      <c r="AY327" s="244" t="s">
        <v>231</v>
      </c>
    </row>
    <row r="328" s="2" customFormat="1" ht="16.5" customHeight="1">
      <c r="A328" s="41"/>
      <c r="B328" s="42"/>
      <c r="C328" s="277" t="s">
        <v>609</v>
      </c>
      <c r="D328" s="277" t="s">
        <v>605</v>
      </c>
      <c r="E328" s="278" t="s">
        <v>610</v>
      </c>
      <c r="F328" s="279" t="s">
        <v>611</v>
      </c>
      <c r="G328" s="280" t="s">
        <v>369</v>
      </c>
      <c r="H328" s="281">
        <v>1</v>
      </c>
      <c r="I328" s="282"/>
      <c r="J328" s="283">
        <f>ROUND(I328*H328,2)</f>
        <v>0</v>
      </c>
      <c r="K328" s="279" t="s">
        <v>19</v>
      </c>
      <c r="L328" s="284"/>
      <c r="M328" s="285" t="s">
        <v>19</v>
      </c>
      <c r="N328" s="286" t="s">
        <v>47</v>
      </c>
      <c r="O328" s="87"/>
      <c r="P328" s="224">
        <f>O328*H328</f>
        <v>0</v>
      </c>
      <c r="Q328" s="224">
        <v>0.68500000000000005</v>
      </c>
      <c r="R328" s="224">
        <f>Q328*H328</f>
        <v>0.68500000000000005</v>
      </c>
      <c r="S328" s="224">
        <v>0</v>
      </c>
      <c r="T328" s="225">
        <f>S328*H328</f>
        <v>0</v>
      </c>
      <c r="U328" s="41"/>
      <c r="V328" s="41"/>
      <c r="W328" s="41"/>
      <c r="X328" s="41"/>
      <c r="Y328" s="41"/>
      <c r="Z328" s="41"/>
      <c r="AA328" s="41"/>
      <c r="AB328" s="41"/>
      <c r="AC328" s="41"/>
      <c r="AD328" s="41"/>
      <c r="AE328" s="41"/>
      <c r="AR328" s="226" t="s">
        <v>277</v>
      </c>
      <c r="AT328" s="226" t="s">
        <v>605</v>
      </c>
      <c r="AU328" s="226" t="s">
        <v>86</v>
      </c>
      <c r="AY328" s="20" t="s">
        <v>231</v>
      </c>
      <c r="BE328" s="227">
        <f>IF(N328="základní",J328,0)</f>
        <v>0</v>
      </c>
      <c r="BF328" s="227">
        <f>IF(N328="snížená",J328,0)</f>
        <v>0</v>
      </c>
      <c r="BG328" s="227">
        <f>IF(N328="zákl. přenesená",J328,0)</f>
        <v>0</v>
      </c>
      <c r="BH328" s="227">
        <f>IF(N328="sníž. přenesená",J328,0)</f>
        <v>0</v>
      </c>
      <c r="BI328" s="227">
        <f>IF(N328="nulová",J328,0)</f>
        <v>0</v>
      </c>
      <c r="BJ328" s="20" t="s">
        <v>84</v>
      </c>
      <c r="BK328" s="227">
        <f>ROUND(I328*H328,2)</f>
        <v>0</v>
      </c>
      <c r="BL328" s="20" t="s">
        <v>238</v>
      </c>
      <c r="BM328" s="226" t="s">
        <v>612</v>
      </c>
    </row>
    <row r="329" s="13" customFormat="1">
      <c r="A329" s="13"/>
      <c r="B329" s="233"/>
      <c r="C329" s="234"/>
      <c r="D329" s="235" t="s">
        <v>242</v>
      </c>
      <c r="E329" s="236" t="s">
        <v>19</v>
      </c>
      <c r="F329" s="237" t="s">
        <v>603</v>
      </c>
      <c r="G329" s="234"/>
      <c r="H329" s="238">
        <v>1</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242</v>
      </c>
      <c r="AU329" s="244" t="s">
        <v>86</v>
      </c>
      <c r="AV329" s="13" t="s">
        <v>86</v>
      </c>
      <c r="AW329" s="13" t="s">
        <v>37</v>
      </c>
      <c r="AX329" s="13" t="s">
        <v>84</v>
      </c>
      <c r="AY329" s="244" t="s">
        <v>231</v>
      </c>
    </row>
    <row r="330" s="2" customFormat="1" ht="49.05" customHeight="1">
      <c r="A330" s="41"/>
      <c r="B330" s="42"/>
      <c r="C330" s="215" t="s">
        <v>613</v>
      </c>
      <c r="D330" s="215" t="s">
        <v>233</v>
      </c>
      <c r="E330" s="216" t="s">
        <v>614</v>
      </c>
      <c r="F330" s="217" t="s">
        <v>615</v>
      </c>
      <c r="G330" s="218" t="s">
        <v>369</v>
      </c>
      <c r="H330" s="219">
        <v>103</v>
      </c>
      <c r="I330" s="220"/>
      <c r="J330" s="221">
        <f>ROUND(I330*H330,2)</f>
        <v>0</v>
      </c>
      <c r="K330" s="217" t="s">
        <v>237</v>
      </c>
      <c r="L330" s="47"/>
      <c r="M330" s="222" t="s">
        <v>19</v>
      </c>
      <c r="N330" s="223" t="s">
        <v>47</v>
      </c>
      <c r="O330" s="87"/>
      <c r="P330" s="224">
        <f>O330*H330</f>
        <v>0</v>
      </c>
      <c r="Q330" s="224">
        <v>0.18636</v>
      </c>
      <c r="R330" s="224">
        <f>Q330*H330</f>
        <v>19.195080000000001</v>
      </c>
      <c r="S330" s="224">
        <v>0</v>
      </c>
      <c r="T330" s="225">
        <f>S330*H330</f>
        <v>0</v>
      </c>
      <c r="U330" s="41"/>
      <c r="V330" s="41"/>
      <c r="W330" s="41"/>
      <c r="X330" s="41"/>
      <c r="Y330" s="41"/>
      <c r="Z330" s="41"/>
      <c r="AA330" s="41"/>
      <c r="AB330" s="41"/>
      <c r="AC330" s="41"/>
      <c r="AD330" s="41"/>
      <c r="AE330" s="41"/>
      <c r="AR330" s="226" t="s">
        <v>238</v>
      </c>
      <c r="AT330" s="226" t="s">
        <v>233</v>
      </c>
      <c r="AU330" s="226" t="s">
        <v>86</v>
      </c>
      <c r="AY330" s="20" t="s">
        <v>231</v>
      </c>
      <c r="BE330" s="227">
        <f>IF(N330="základní",J330,0)</f>
        <v>0</v>
      </c>
      <c r="BF330" s="227">
        <f>IF(N330="snížená",J330,0)</f>
        <v>0</v>
      </c>
      <c r="BG330" s="227">
        <f>IF(N330="zákl. přenesená",J330,0)</f>
        <v>0</v>
      </c>
      <c r="BH330" s="227">
        <f>IF(N330="sníž. přenesená",J330,0)</f>
        <v>0</v>
      </c>
      <c r="BI330" s="227">
        <f>IF(N330="nulová",J330,0)</f>
        <v>0</v>
      </c>
      <c r="BJ330" s="20" t="s">
        <v>84</v>
      </c>
      <c r="BK330" s="227">
        <f>ROUND(I330*H330,2)</f>
        <v>0</v>
      </c>
      <c r="BL330" s="20" t="s">
        <v>238</v>
      </c>
      <c r="BM330" s="226" t="s">
        <v>616</v>
      </c>
    </row>
    <row r="331" s="2" customFormat="1">
      <c r="A331" s="41"/>
      <c r="B331" s="42"/>
      <c r="C331" s="43"/>
      <c r="D331" s="228" t="s">
        <v>240</v>
      </c>
      <c r="E331" s="43"/>
      <c r="F331" s="229" t="s">
        <v>617</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240</v>
      </c>
      <c r="AU331" s="20" t="s">
        <v>86</v>
      </c>
    </row>
    <row r="332" s="14" customFormat="1">
      <c r="A332" s="14"/>
      <c r="B332" s="245"/>
      <c r="C332" s="246"/>
      <c r="D332" s="235" t="s">
        <v>242</v>
      </c>
      <c r="E332" s="247" t="s">
        <v>19</v>
      </c>
      <c r="F332" s="248" t="s">
        <v>601</v>
      </c>
      <c r="G332" s="246"/>
      <c r="H332" s="247" t="s">
        <v>19</v>
      </c>
      <c r="I332" s="249"/>
      <c r="J332" s="246"/>
      <c r="K332" s="246"/>
      <c r="L332" s="250"/>
      <c r="M332" s="251"/>
      <c r="N332" s="252"/>
      <c r="O332" s="252"/>
      <c r="P332" s="252"/>
      <c r="Q332" s="252"/>
      <c r="R332" s="252"/>
      <c r="S332" s="252"/>
      <c r="T332" s="253"/>
      <c r="U332" s="14"/>
      <c r="V332" s="14"/>
      <c r="W332" s="14"/>
      <c r="X332" s="14"/>
      <c r="Y332" s="14"/>
      <c r="Z332" s="14"/>
      <c r="AA332" s="14"/>
      <c r="AB332" s="14"/>
      <c r="AC332" s="14"/>
      <c r="AD332" s="14"/>
      <c r="AE332" s="14"/>
      <c r="AT332" s="254" t="s">
        <v>242</v>
      </c>
      <c r="AU332" s="254" t="s">
        <v>86</v>
      </c>
      <c r="AV332" s="14" t="s">
        <v>84</v>
      </c>
      <c r="AW332" s="14" t="s">
        <v>37</v>
      </c>
      <c r="AX332" s="14" t="s">
        <v>76</v>
      </c>
      <c r="AY332" s="254" t="s">
        <v>231</v>
      </c>
    </row>
    <row r="333" s="13" customFormat="1">
      <c r="A333" s="13"/>
      <c r="B333" s="233"/>
      <c r="C333" s="234"/>
      <c r="D333" s="235" t="s">
        <v>242</v>
      </c>
      <c r="E333" s="236" t="s">
        <v>19</v>
      </c>
      <c r="F333" s="237" t="s">
        <v>618</v>
      </c>
      <c r="G333" s="234"/>
      <c r="H333" s="238">
        <v>86</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242</v>
      </c>
      <c r="AU333" s="244" t="s">
        <v>86</v>
      </c>
      <c r="AV333" s="13" t="s">
        <v>86</v>
      </c>
      <c r="AW333" s="13" t="s">
        <v>37</v>
      </c>
      <c r="AX333" s="13" t="s">
        <v>76</v>
      </c>
      <c r="AY333" s="244" t="s">
        <v>231</v>
      </c>
    </row>
    <row r="334" s="13" customFormat="1">
      <c r="A334" s="13"/>
      <c r="B334" s="233"/>
      <c r="C334" s="234"/>
      <c r="D334" s="235" t="s">
        <v>242</v>
      </c>
      <c r="E334" s="236" t="s">
        <v>19</v>
      </c>
      <c r="F334" s="237" t="s">
        <v>619</v>
      </c>
      <c r="G334" s="234"/>
      <c r="H334" s="238">
        <v>9</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242</v>
      </c>
      <c r="AU334" s="244" t="s">
        <v>86</v>
      </c>
      <c r="AV334" s="13" t="s">
        <v>86</v>
      </c>
      <c r="AW334" s="13" t="s">
        <v>37</v>
      </c>
      <c r="AX334" s="13" t="s">
        <v>76</v>
      </c>
      <c r="AY334" s="244" t="s">
        <v>231</v>
      </c>
    </row>
    <row r="335" s="13" customFormat="1">
      <c r="A335" s="13"/>
      <c r="B335" s="233"/>
      <c r="C335" s="234"/>
      <c r="D335" s="235" t="s">
        <v>242</v>
      </c>
      <c r="E335" s="236" t="s">
        <v>19</v>
      </c>
      <c r="F335" s="237" t="s">
        <v>620</v>
      </c>
      <c r="G335" s="234"/>
      <c r="H335" s="238">
        <v>6</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242</v>
      </c>
      <c r="AU335" s="244" t="s">
        <v>86</v>
      </c>
      <c r="AV335" s="13" t="s">
        <v>86</v>
      </c>
      <c r="AW335" s="13" t="s">
        <v>37</v>
      </c>
      <c r="AX335" s="13" t="s">
        <v>76</v>
      </c>
      <c r="AY335" s="244" t="s">
        <v>231</v>
      </c>
    </row>
    <row r="336" s="13" customFormat="1">
      <c r="A336" s="13"/>
      <c r="B336" s="233"/>
      <c r="C336" s="234"/>
      <c r="D336" s="235" t="s">
        <v>242</v>
      </c>
      <c r="E336" s="236" t="s">
        <v>19</v>
      </c>
      <c r="F336" s="237" t="s">
        <v>621</v>
      </c>
      <c r="G336" s="234"/>
      <c r="H336" s="238">
        <v>2</v>
      </c>
      <c r="I336" s="239"/>
      <c r="J336" s="234"/>
      <c r="K336" s="234"/>
      <c r="L336" s="240"/>
      <c r="M336" s="241"/>
      <c r="N336" s="242"/>
      <c r="O336" s="242"/>
      <c r="P336" s="242"/>
      <c r="Q336" s="242"/>
      <c r="R336" s="242"/>
      <c r="S336" s="242"/>
      <c r="T336" s="243"/>
      <c r="U336" s="13"/>
      <c r="V336" s="13"/>
      <c r="W336" s="13"/>
      <c r="X336" s="13"/>
      <c r="Y336" s="13"/>
      <c r="Z336" s="13"/>
      <c r="AA336" s="13"/>
      <c r="AB336" s="13"/>
      <c r="AC336" s="13"/>
      <c r="AD336" s="13"/>
      <c r="AE336" s="13"/>
      <c r="AT336" s="244" t="s">
        <v>242</v>
      </c>
      <c r="AU336" s="244" t="s">
        <v>86</v>
      </c>
      <c r="AV336" s="13" t="s">
        <v>86</v>
      </c>
      <c r="AW336" s="13" t="s">
        <v>37</v>
      </c>
      <c r="AX336" s="13" t="s">
        <v>76</v>
      </c>
      <c r="AY336" s="244" t="s">
        <v>231</v>
      </c>
    </row>
    <row r="337" s="15" customFormat="1">
      <c r="A337" s="15"/>
      <c r="B337" s="255"/>
      <c r="C337" s="256"/>
      <c r="D337" s="235" t="s">
        <v>242</v>
      </c>
      <c r="E337" s="257" t="s">
        <v>19</v>
      </c>
      <c r="F337" s="258" t="s">
        <v>335</v>
      </c>
      <c r="G337" s="256"/>
      <c r="H337" s="259">
        <v>103</v>
      </c>
      <c r="I337" s="260"/>
      <c r="J337" s="256"/>
      <c r="K337" s="256"/>
      <c r="L337" s="261"/>
      <c r="M337" s="262"/>
      <c r="N337" s="263"/>
      <c r="O337" s="263"/>
      <c r="P337" s="263"/>
      <c r="Q337" s="263"/>
      <c r="R337" s="263"/>
      <c r="S337" s="263"/>
      <c r="T337" s="264"/>
      <c r="U337" s="15"/>
      <c r="V337" s="15"/>
      <c r="W337" s="15"/>
      <c r="X337" s="15"/>
      <c r="Y337" s="15"/>
      <c r="Z337" s="15"/>
      <c r="AA337" s="15"/>
      <c r="AB337" s="15"/>
      <c r="AC337" s="15"/>
      <c r="AD337" s="15"/>
      <c r="AE337" s="15"/>
      <c r="AT337" s="265" t="s">
        <v>242</v>
      </c>
      <c r="AU337" s="265" t="s">
        <v>86</v>
      </c>
      <c r="AV337" s="15" t="s">
        <v>238</v>
      </c>
      <c r="AW337" s="15" t="s">
        <v>37</v>
      </c>
      <c r="AX337" s="15" t="s">
        <v>84</v>
      </c>
      <c r="AY337" s="265" t="s">
        <v>231</v>
      </c>
    </row>
    <row r="338" s="2" customFormat="1" ht="16.5" customHeight="1">
      <c r="A338" s="41"/>
      <c r="B338" s="42"/>
      <c r="C338" s="277" t="s">
        <v>622</v>
      </c>
      <c r="D338" s="277" t="s">
        <v>605</v>
      </c>
      <c r="E338" s="278" t="s">
        <v>623</v>
      </c>
      <c r="F338" s="279" t="s">
        <v>624</v>
      </c>
      <c r="G338" s="280" t="s">
        <v>369</v>
      </c>
      <c r="H338" s="281">
        <v>86</v>
      </c>
      <c r="I338" s="282"/>
      <c r="J338" s="283">
        <f>ROUND(I338*H338,2)</f>
        <v>0</v>
      </c>
      <c r="K338" s="279" t="s">
        <v>19</v>
      </c>
      <c r="L338" s="284"/>
      <c r="M338" s="285" t="s">
        <v>19</v>
      </c>
      <c r="N338" s="286" t="s">
        <v>47</v>
      </c>
      <c r="O338" s="87"/>
      <c r="P338" s="224">
        <f>O338*H338</f>
        <v>0</v>
      </c>
      <c r="Q338" s="224">
        <v>0.68500000000000005</v>
      </c>
      <c r="R338" s="224">
        <f>Q338*H338</f>
        <v>58.910000000000004</v>
      </c>
      <c r="S338" s="224">
        <v>0</v>
      </c>
      <c r="T338" s="225">
        <f>S338*H338</f>
        <v>0</v>
      </c>
      <c r="U338" s="41"/>
      <c r="V338" s="41"/>
      <c r="W338" s="41"/>
      <c r="X338" s="41"/>
      <c r="Y338" s="41"/>
      <c r="Z338" s="41"/>
      <c r="AA338" s="41"/>
      <c r="AB338" s="41"/>
      <c r="AC338" s="41"/>
      <c r="AD338" s="41"/>
      <c r="AE338" s="41"/>
      <c r="AR338" s="226" t="s">
        <v>277</v>
      </c>
      <c r="AT338" s="226" t="s">
        <v>605</v>
      </c>
      <c r="AU338" s="226" t="s">
        <v>86</v>
      </c>
      <c r="AY338" s="20" t="s">
        <v>231</v>
      </c>
      <c r="BE338" s="227">
        <f>IF(N338="základní",J338,0)</f>
        <v>0</v>
      </c>
      <c r="BF338" s="227">
        <f>IF(N338="snížená",J338,0)</f>
        <v>0</v>
      </c>
      <c r="BG338" s="227">
        <f>IF(N338="zákl. přenesená",J338,0)</f>
        <v>0</v>
      </c>
      <c r="BH338" s="227">
        <f>IF(N338="sníž. přenesená",J338,0)</f>
        <v>0</v>
      </c>
      <c r="BI338" s="227">
        <f>IF(N338="nulová",J338,0)</f>
        <v>0</v>
      </c>
      <c r="BJ338" s="20" t="s">
        <v>84</v>
      </c>
      <c r="BK338" s="227">
        <f>ROUND(I338*H338,2)</f>
        <v>0</v>
      </c>
      <c r="BL338" s="20" t="s">
        <v>238</v>
      </c>
      <c r="BM338" s="226" t="s">
        <v>625</v>
      </c>
    </row>
    <row r="339" s="13" customFormat="1">
      <c r="A339" s="13"/>
      <c r="B339" s="233"/>
      <c r="C339" s="234"/>
      <c r="D339" s="235" t="s">
        <v>242</v>
      </c>
      <c r="E339" s="236" t="s">
        <v>19</v>
      </c>
      <c r="F339" s="237" t="s">
        <v>618</v>
      </c>
      <c r="G339" s="234"/>
      <c r="H339" s="238">
        <v>86</v>
      </c>
      <c r="I339" s="239"/>
      <c r="J339" s="234"/>
      <c r="K339" s="234"/>
      <c r="L339" s="240"/>
      <c r="M339" s="241"/>
      <c r="N339" s="242"/>
      <c r="O339" s="242"/>
      <c r="P339" s="242"/>
      <c r="Q339" s="242"/>
      <c r="R339" s="242"/>
      <c r="S339" s="242"/>
      <c r="T339" s="243"/>
      <c r="U339" s="13"/>
      <c r="V339" s="13"/>
      <c r="W339" s="13"/>
      <c r="X339" s="13"/>
      <c r="Y339" s="13"/>
      <c r="Z339" s="13"/>
      <c r="AA339" s="13"/>
      <c r="AB339" s="13"/>
      <c r="AC339" s="13"/>
      <c r="AD339" s="13"/>
      <c r="AE339" s="13"/>
      <c r="AT339" s="244" t="s">
        <v>242</v>
      </c>
      <c r="AU339" s="244" t="s">
        <v>86</v>
      </c>
      <c r="AV339" s="13" t="s">
        <v>86</v>
      </c>
      <c r="AW339" s="13" t="s">
        <v>37</v>
      </c>
      <c r="AX339" s="13" t="s">
        <v>84</v>
      </c>
      <c r="AY339" s="244" t="s">
        <v>231</v>
      </c>
    </row>
    <row r="340" s="2" customFormat="1" ht="16.5" customHeight="1">
      <c r="A340" s="41"/>
      <c r="B340" s="42"/>
      <c r="C340" s="277" t="s">
        <v>626</v>
      </c>
      <c r="D340" s="277" t="s">
        <v>605</v>
      </c>
      <c r="E340" s="278" t="s">
        <v>627</v>
      </c>
      <c r="F340" s="279" t="s">
        <v>628</v>
      </c>
      <c r="G340" s="280" t="s">
        <v>369</v>
      </c>
      <c r="H340" s="281">
        <v>9</v>
      </c>
      <c r="I340" s="282"/>
      <c r="J340" s="283">
        <f>ROUND(I340*H340,2)</f>
        <v>0</v>
      </c>
      <c r="K340" s="279" t="s">
        <v>19</v>
      </c>
      <c r="L340" s="284"/>
      <c r="M340" s="285" t="s">
        <v>19</v>
      </c>
      <c r="N340" s="286" t="s">
        <v>47</v>
      </c>
      <c r="O340" s="87"/>
      <c r="P340" s="224">
        <f>O340*H340</f>
        <v>0</v>
      </c>
      <c r="Q340" s="224">
        <v>0.68500000000000005</v>
      </c>
      <c r="R340" s="224">
        <f>Q340*H340</f>
        <v>6.1650000000000009</v>
      </c>
      <c r="S340" s="224">
        <v>0</v>
      </c>
      <c r="T340" s="225">
        <f>S340*H340</f>
        <v>0</v>
      </c>
      <c r="U340" s="41"/>
      <c r="V340" s="41"/>
      <c r="W340" s="41"/>
      <c r="X340" s="41"/>
      <c r="Y340" s="41"/>
      <c r="Z340" s="41"/>
      <c r="AA340" s="41"/>
      <c r="AB340" s="41"/>
      <c r="AC340" s="41"/>
      <c r="AD340" s="41"/>
      <c r="AE340" s="41"/>
      <c r="AR340" s="226" t="s">
        <v>277</v>
      </c>
      <c r="AT340" s="226" t="s">
        <v>605</v>
      </c>
      <c r="AU340" s="226" t="s">
        <v>86</v>
      </c>
      <c r="AY340" s="20" t="s">
        <v>231</v>
      </c>
      <c r="BE340" s="227">
        <f>IF(N340="základní",J340,0)</f>
        <v>0</v>
      </c>
      <c r="BF340" s="227">
        <f>IF(N340="snížená",J340,0)</f>
        <v>0</v>
      </c>
      <c r="BG340" s="227">
        <f>IF(N340="zákl. přenesená",J340,0)</f>
        <v>0</v>
      </c>
      <c r="BH340" s="227">
        <f>IF(N340="sníž. přenesená",J340,0)</f>
        <v>0</v>
      </c>
      <c r="BI340" s="227">
        <f>IF(N340="nulová",J340,0)</f>
        <v>0</v>
      </c>
      <c r="BJ340" s="20" t="s">
        <v>84</v>
      </c>
      <c r="BK340" s="227">
        <f>ROUND(I340*H340,2)</f>
        <v>0</v>
      </c>
      <c r="BL340" s="20" t="s">
        <v>238</v>
      </c>
      <c r="BM340" s="226" t="s">
        <v>629</v>
      </c>
    </row>
    <row r="341" s="13" customFormat="1">
      <c r="A341" s="13"/>
      <c r="B341" s="233"/>
      <c r="C341" s="234"/>
      <c r="D341" s="235" t="s">
        <v>242</v>
      </c>
      <c r="E341" s="236" t="s">
        <v>19</v>
      </c>
      <c r="F341" s="237" t="s">
        <v>619</v>
      </c>
      <c r="G341" s="234"/>
      <c r="H341" s="238">
        <v>9</v>
      </c>
      <c r="I341" s="239"/>
      <c r="J341" s="234"/>
      <c r="K341" s="234"/>
      <c r="L341" s="240"/>
      <c r="M341" s="241"/>
      <c r="N341" s="242"/>
      <c r="O341" s="242"/>
      <c r="P341" s="242"/>
      <c r="Q341" s="242"/>
      <c r="R341" s="242"/>
      <c r="S341" s="242"/>
      <c r="T341" s="243"/>
      <c r="U341" s="13"/>
      <c r="V341" s="13"/>
      <c r="W341" s="13"/>
      <c r="X341" s="13"/>
      <c r="Y341" s="13"/>
      <c r="Z341" s="13"/>
      <c r="AA341" s="13"/>
      <c r="AB341" s="13"/>
      <c r="AC341" s="13"/>
      <c r="AD341" s="13"/>
      <c r="AE341" s="13"/>
      <c r="AT341" s="244" t="s">
        <v>242</v>
      </c>
      <c r="AU341" s="244" t="s">
        <v>86</v>
      </c>
      <c r="AV341" s="13" t="s">
        <v>86</v>
      </c>
      <c r="AW341" s="13" t="s">
        <v>37</v>
      </c>
      <c r="AX341" s="13" t="s">
        <v>84</v>
      </c>
      <c r="AY341" s="244" t="s">
        <v>231</v>
      </c>
    </row>
    <row r="342" s="2" customFormat="1" ht="16.5" customHeight="1">
      <c r="A342" s="41"/>
      <c r="B342" s="42"/>
      <c r="C342" s="277" t="s">
        <v>630</v>
      </c>
      <c r="D342" s="277" t="s">
        <v>605</v>
      </c>
      <c r="E342" s="278" t="s">
        <v>631</v>
      </c>
      <c r="F342" s="279" t="s">
        <v>632</v>
      </c>
      <c r="G342" s="280" t="s">
        <v>369</v>
      </c>
      <c r="H342" s="281">
        <v>6</v>
      </c>
      <c r="I342" s="282"/>
      <c r="J342" s="283">
        <f>ROUND(I342*H342,2)</f>
        <v>0</v>
      </c>
      <c r="K342" s="279" t="s">
        <v>19</v>
      </c>
      <c r="L342" s="284"/>
      <c r="M342" s="285" t="s">
        <v>19</v>
      </c>
      <c r="N342" s="286" t="s">
        <v>47</v>
      </c>
      <c r="O342" s="87"/>
      <c r="P342" s="224">
        <f>O342*H342</f>
        <v>0</v>
      </c>
      <c r="Q342" s="224">
        <v>0.68500000000000005</v>
      </c>
      <c r="R342" s="224">
        <f>Q342*H342</f>
        <v>4.1100000000000003</v>
      </c>
      <c r="S342" s="224">
        <v>0</v>
      </c>
      <c r="T342" s="225">
        <f>S342*H342</f>
        <v>0</v>
      </c>
      <c r="U342" s="41"/>
      <c r="V342" s="41"/>
      <c r="W342" s="41"/>
      <c r="X342" s="41"/>
      <c r="Y342" s="41"/>
      <c r="Z342" s="41"/>
      <c r="AA342" s="41"/>
      <c r="AB342" s="41"/>
      <c r="AC342" s="41"/>
      <c r="AD342" s="41"/>
      <c r="AE342" s="41"/>
      <c r="AR342" s="226" t="s">
        <v>277</v>
      </c>
      <c r="AT342" s="226" t="s">
        <v>605</v>
      </c>
      <c r="AU342" s="226" t="s">
        <v>86</v>
      </c>
      <c r="AY342" s="20" t="s">
        <v>231</v>
      </c>
      <c r="BE342" s="227">
        <f>IF(N342="základní",J342,0)</f>
        <v>0</v>
      </c>
      <c r="BF342" s="227">
        <f>IF(N342="snížená",J342,0)</f>
        <v>0</v>
      </c>
      <c r="BG342" s="227">
        <f>IF(N342="zákl. přenesená",J342,0)</f>
        <v>0</v>
      </c>
      <c r="BH342" s="227">
        <f>IF(N342="sníž. přenesená",J342,0)</f>
        <v>0</v>
      </c>
      <c r="BI342" s="227">
        <f>IF(N342="nulová",J342,0)</f>
        <v>0</v>
      </c>
      <c r="BJ342" s="20" t="s">
        <v>84</v>
      </c>
      <c r="BK342" s="227">
        <f>ROUND(I342*H342,2)</f>
        <v>0</v>
      </c>
      <c r="BL342" s="20" t="s">
        <v>238</v>
      </c>
      <c r="BM342" s="226" t="s">
        <v>633</v>
      </c>
    </row>
    <row r="343" s="13" customFormat="1">
      <c r="A343" s="13"/>
      <c r="B343" s="233"/>
      <c r="C343" s="234"/>
      <c r="D343" s="235" t="s">
        <v>242</v>
      </c>
      <c r="E343" s="236" t="s">
        <v>19</v>
      </c>
      <c r="F343" s="237" t="s">
        <v>620</v>
      </c>
      <c r="G343" s="234"/>
      <c r="H343" s="238">
        <v>6</v>
      </c>
      <c r="I343" s="239"/>
      <c r="J343" s="234"/>
      <c r="K343" s="234"/>
      <c r="L343" s="240"/>
      <c r="M343" s="241"/>
      <c r="N343" s="242"/>
      <c r="O343" s="242"/>
      <c r="P343" s="242"/>
      <c r="Q343" s="242"/>
      <c r="R343" s="242"/>
      <c r="S343" s="242"/>
      <c r="T343" s="243"/>
      <c r="U343" s="13"/>
      <c r="V343" s="13"/>
      <c r="W343" s="13"/>
      <c r="X343" s="13"/>
      <c r="Y343" s="13"/>
      <c r="Z343" s="13"/>
      <c r="AA343" s="13"/>
      <c r="AB343" s="13"/>
      <c r="AC343" s="13"/>
      <c r="AD343" s="13"/>
      <c r="AE343" s="13"/>
      <c r="AT343" s="244" t="s">
        <v>242</v>
      </c>
      <c r="AU343" s="244" t="s">
        <v>86</v>
      </c>
      <c r="AV343" s="13" t="s">
        <v>86</v>
      </c>
      <c r="AW343" s="13" t="s">
        <v>37</v>
      </c>
      <c r="AX343" s="13" t="s">
        <v>84</v>
      </c>
      <c r="AY343" s="244" t="s">
        <v>231</v>
      </c>
    </row>
    <row r="344" s="2" customFormat="1" ht="16.5" customHeight="1">
      <c r="A344" s="41"/>
      <c r="B344" s="42"/>
      <c r="C344" s="277" t="s">
        <v>634</v>
      </c>
      <c r="D344" s="277" t="s">
        <v>605</v>
      </c>
      <c r="E344" s="278" t="s">
        <v>635</v>
      </c>
      <c r="F344" s="279" t="s">
        <v>636</v>
      </c>
      <c r="G344" s="280" t="s">
        <v>369</v>
      </c>
      <c r="H344" s="281">
        <v>2</v>
      </c>
      <c r="I344" s="282"/>
      <c r="J344" s="283">
        <f>ROUND(I344*H344,2)</f>
        <v>0</v>
      </c>
      <c r="K344" s="279" t="s">
        <v>19</v>
      </c>
      <c r="L344" s="284"/>
      <c r="M344" s="285" t="s">
        <v>19</v>
      </c>
      <c r="N344" s="286" t="s">
        <v>47</v>
      </c>
      <c r="O344" s="87"/>
      <c r="P344" s="224">
        <f>O344*H344</f>
        <v>0</v>
      </c>
      <c r="Q344" s="224">
        <v>0.68500000000000005</v>
      </c>
      <c r="R344" s="224">
        <f>Q344*H344</f>
        <v>1.3700000000000001</v>
      </c>
      <c r="S344" s="224">
        <v>0</v>
      </c>
      <c r="T344" s="225">
        <f>S344*H344</f>
        <v>0</v>
      </c>
      <c r="U344" s="41"/>
      <c r="V344" s="41"/>
      <c r="W344" s="41"/>
      <c r="X344" s="41"/>
      <c r="Y344" s="41"/>
      <c r="Z344" s="41"/>
      <c r="AA344" s="41"/>
      <c r="AB344" s="41"/>
      <c r="AC344" s="41"/>
      <c r="AD344" s="41"/>
      <c r="AE344" s="41"/>
      <c r="AR344" s="226" t="s">
        <v>277</v>
      </c>
      <c r="AT344" s="226" t="s">
        <v>605</v>
      </c>
      <c r="AU344" s="226" t="s">
        <v>86</v>
      </c>
      <c r="AY344" s="20" t="s">
        <v>231</v>
      </c>
      <c r="BE344" s="227">
        <f>IF(N344="základní",J344,0)</f>
        <v>0</v>
      </c>
      <c r="BF344" s="227">
        <f>IF(N344="snížená",J344,0)</f>
        <v>0</v>
      </c>
      <c r="BG344" s="227">
        <f>IF(N344="zákl. přenesená",J344,0)</f>
        <v>0</v>
      </c>
      <c r="BH344" s="227">
        <f>IF(N344="sníž. přenesená",J344,0)</f>
        <v>0</v>
      </c>
      <c r="BI344" s="227">
        <f>IF(N344="nulová",J344,0)</f>
        <v>0</v>
      </c>
      <c r="BJ344" s="20" t="s">
        <v>84</v>
      </c>
      <c r="BK344" s="227">
        <f>ROUND(I344*H344,2)</f>
        <v>0</v>
      </c>
      <c r="BL344" s="20" t="s">
        <v>238</v>
      </c>
      <c r="BM344" s="226" t="s">
        <v>637</v>
      </c>
    </row>
    <row r="345" s="13" customFormat="1">
      <c r="A345" s="13"/>
      <c r="B345" s="233"/>
      <c r="C345" s="234"/>
      <c r="D345" s="235" t="s">
        <v>242</v>
      </c>
      <c r="E345" s="236" t="s">
        <v>19</v>
      </c>
      <c r="F345" s="237" t="s">
        <v>621</v>
      </c>
      <c r="G345" s="234"/>
      <c r="H345" s="238">
        <v>2</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242</v>
      </c>
      <c r="AU345" s="244" t="s">
        <v>86</v>
      </c>
      <c r="AV345" s="13" t="s">
        <v>86</v>
      </c>
      <c r="AW345" s="13" t="s">
        <v>37</v>
      </c>
      <c r="AX345" s="13" t="s">
        <v>84</v>
      </c>
      <c r="AY345" s="244" t="s">
        <v>231</v>
      </c>
    </row>
    <row r="346" s="2" customFormat="1" ht="16.5" customHeight="1">
      <c r="A346" s="41"/>
      <c r="B346" s="42"/>
      <c r="C346" s="277" t="s">
        <v>638</v>
      </c>
      <c r="D346" s="277" t="s">
        <v>605</v>
      </c>
      <c r="E346" s="278" t="s">
        <v>639</v>
      </c>
      <c r="F346" s="279" t="s">
        <v>640</v>
      </c>
      <c r="G346" s="280" t="s">
        <v>369</v>
      </c>
      <c r="H346" s="281">
        <v>1060</v>
      </c>
      <c r="I346" s="282"/>
      <c r="J346" s="283">
        <f>ROUND(I346*H346,2)</f>
        <v>0</v>
      </c>
      <c r="K346" s="279" t="s">
        <v>19</v>
      </c>
      <c r="L346" s="284"/>
      <c r="M346" s="285" t="s">
        <v>19</v>
      </c>
      <c r="N346" s="286" t="s">
        <v>47</v>
      </c>
      <c r="O346" s="87"/>
      <c r="P346" s="224">
        <f>O346*H346</f>
        <v>0</v>
      </c>
      <c r="Q346" s="224">
        <v>0.68500000000000005</v>
      </c>
      <c r="R346" s="224">
        <f>Q346*H346</f>
        <v>726.10000000000002</v>
      </c>
      <c r="S346" s="224">
        <v>0</v>
      </c>
      <c r="T346" s="225">
        <f>S346*H346</f>
        <v>0</v>
      </c>
      <c r="U346" s="41"/>
      <c r="V346" s="41"/>
      <c r="W346" s="41"/>
      <c r="X346" s="41"/>
      <c r="Y346" s="41"/>
      <c r="Z346" s="41"/>
      <c r="AA346" s="41"/>
      <c r="AB346" s="41"/>
      <c r="AC346" s="41"/>
      <c r="AD346" s="41"/>
      <c r="AE346" s="41"/>
      <c r="AR346" s="226" t="s">
        <v>277</v>
      </c>
      <c r="AT346" s="226" t="s">
        <v>605</v>
      </c>
      <c r="AU346" s="226" t="s">
        <v>86</v>
      </c>
      <c r="AY346" s="20" t="s">
        <v>231</v>
      </c>
      <c r="BE346" s="227">
        <f>IF(N346="základní",J346,0)</f>
        <v>0</v>
      </c>
      <c r="BF346" s="227">
        <f>IF(N346="snížená",J346,0)</f>
        <v>0</v>
      </c>
      <c r="BG346" s="227">
        <f>IF(N346="zákl. přenesená",J346,0)</f>
        <v>0</v>
      </c>
      <c r="BH346" s="227">
        <f>IF(N346="sníž. přenesená",J346,0)</f>
        <v>0</v>
      </c>
      <c r="BI346" s="227">
        <f>IF(N346="nulová",J346,0)</f>
        <v>0</v>
      </c>
      <c r="BJ346" s="20" t="s">
        <v>84</v>
      </c>
      <c r="BK346" s="227">
        <f>ROUND(I346*H346,2)</f>
        <v>0</v>
      </c>
      <c r="BL346" s="20" t="s">
        <v>238</v>
      </c>
      <c r="BM346" s="226" t="s">
        <v>641</v>
      </c>
    </row>
    <row r="347" s="13" customFormat="1">
      <c r="A347" s="13"/>
      <c r="B347" s="233"/>
      <c r="C347" s="234"/>
      <c r="D347" s="235" t="s">
        <v>242</v>
      </c>
      <c r="E347" s="236" t="s">
        <v>19</v>
      </c>
      <c r="F347" s="237" t="s">
        <v>642</v>
      </c>
      <c r="G347" s="234"/>
      <c r="H347" s="238">
        <v>1060</v>
      </c>
      <c r="I347" s="239"/>
      <c r="J347" s="234"/>
      <c r="K347" s="234"/>
      <c r="L347" s="240"/>
      <c r="M347" s="241"/>
      <c r="N347" s="242"/>
      <c r="O347" s="242"/>
      <c r="P347" s="242"/>
      <c r="Q347" s="242"/>
      <c r="R347" s="242"/>
      <c r="S347" s="242"/>
      <c r="T347" s="243"/>
      <c r="U347" s="13"/>
      <c r="V347" s="13"/>
      <c r="W347" s="13"/>
      <c r="X347" s="13"/>
      <c r="Y347" s="13"/>
      <c r="Z347" s="13"/>
      <c r="AA347" s="13"/>
      <c r="AB347" s="13"/>
      <c r="AC347" s="13"/>
      <c r="AD347" s="13"/>
      <c r="AE347" s="13"/>
      <c r="AT347" s="244" t="s">
        <v>242</v>
      </c>
      <c r="AU347" s="244" t="s">
        <v>86</v>
      </c>
      <c r="AV347" s="13" t="s">
        <v>86</v>
      </c>
      <c r="AW347" s="13" t="s">
        <v>37</v>
      </c>
      <c r="AX347" s="13" t="s">
        <v>84</v>
      </c>
      <c r="AY347" s="244" t="s">
        <v>231</v>
      </c>
    </row>
    <row r="348" s="2" customFormat="1" ht="55.5" customHeight="1">
      <c r="A348" s="41"/>
      <c r="B348" s="42"/>
      <c r="C348" s="215" t="s">
        <v>643</v>
      </c>
      <c r="D348" s="215" t="s">
        <v>233</v>
      </c>
      <c r="E348" s="216" t="s">
        <v>644</v>
      </c>
      <c r="F348" s="217" t="s">
        <v>645</v>
      </c>
      <c r="G348" s="218" t="s">
        <v>251</v>
      </c>
      <c r="H348" s="219">
        <v>17.503</v>
      </c>
      <c r="I348" s="220"/>
      <c r="J348" s="221">
        <f>ROUND(I348*H348,2)</f>
        <v>0</v>
      </c>
      <c r="K348" s="217" t="s">
        <v>237</v>
      </c>
      <c r="L348" s="47"/>
      <c r="M348" s="222" t="s">
        <v>19</v>
      </c>
      <c r="N348" s="223" t="s">
        <v>47</v>
      </c>
      <c r="O348" s="87"/>
      <c r="P348" s="224">
        <f>O348*H348</f>
        <v>0</v>
      </c>
      <c r="Q348" s="224">
        <v>2.5019399999999998</v>
      </c>
      <c r="R348" s="224">
        <f>Q348*H348</f>
        <v>43.791455819999996</v>
      </c>
      <c r="S348" s="224">
        <v>0</v>
      </c>
      <c r="T348" s="225">
        <f>S348*H348</f>
        <v>0</v>
      </c>
      <c r="U348" s="41"/>
      <c r="V348" s="41"/>
      <c r="W348" s="41"/>
      <c r="X348" s="41"/>
      <c r="Y348" s="41"/>
      <c r="Z348" s="41"/>
      <c r="AA348" s="41"/>
      <c r="AB348" s="41"/>
      <c r="AC348" s="41"/>
      <c r="AD348" s="41"/>
      <c r="AE348" s="41"/>
      <c r="AR348" s="226" t="s">
        <v>238</v>
      </c>
      <c r="AT348" s="226" t="s">
        <v>233</v>
      </c>
      <c r="AU348" s="226" t="s">
        <v>86</v>
      </c>
      <c r="AY348" s="20" t="s">
        <v>231</v>
      </c>
      <c r="BE348" s="227">
        <f>IF(N348="základní",J348,0)</f>
        <v>0</v>
      </c>
      <c r="BF348" s="227">
        <f>IF(N348="snížená",J348,0)</f>
        <v>0</v>
      </c>
      <c r="BG348" s="227">
        <f>IF(N348="zákl. přenesená",J348,0)</f>
        <v>0</v>
      </c>
      <c r="BH348" s="227">
        <f>IF(N348="sníž. přenesená",J348,0)</f>
        <v>0</v>
      </c>
      <c r="BI348" s="227">
        <f>IF(N348="nulová",J348,0)</f>
        <v>0</v>
      </c>
      <c r="BJ348" s="20" t="s">
        <v>84</v>
      </c>
      <c r="BK348" s="227">
        <f>ROUND(I348*H348,2)</f>
        <v>0</v>
      </c>
      <c r="BL348" s="20" t="s">
        <v>238</v>
      </c>
      <c r="BM348" s="226" t="s">
        <v>646</v>
      </c>
    </row>
    <row r="349" s="2" customFormat="1">
      <c r="A349" s="41"/>
      <c r="B349" s="42"/>
      <c r="C349" s="43"/>
      <c r="D349" s="228" t="s">
        <v>240</v>
      </c>
      <c r="E349" s="43"/>
      <c r="F349" s="229" t="s">
        <v>647</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240</v>
      </c>
      <c r="AU349" s="20" t="s">
        <v>86</v>
      </c>
    </row>
    <row r="350" s="14" customFormat="1">
      <c r="A350" s="14"/>
      <c r="B350" s="245"/>
      <c r="C350" s="246"/>
      <c r="D350" s="235" t="s">
        <v>242</v>
      </c>
      <c r="E350" s="247" t="s">
        <v>19</v>
      </c>
      <c r="F350" s="248" t="s">
        <v>648</v>
      </c>
      <c r="G350" s="246"/>
      <c r="H350" s="247" t="s">
        <v>19</v>
      </c>
      <c r="I350" s="249"/>
      <c r="J350" s="246"/>
      <c r="K350" s="246"/>
      <c r="L350" s="250"/>
      <c r="M350" s="251"/>
      <c r="N350" s="252"/>
      <c r="O350" s="252"/>
      <c r="P350" s="252"/>
      <c r="Q350" s="252"/>
      <c r="R350" s="252"/>
      <c r="S350" s="252"/>
      <c r="T350" s="253"/>
      <c r="U350" s="14"/>
      <c r="V350" s="14"/>
      <c r="W350" s="14"/>
      <c r="X350" s="14"/>
      <c r="Y350" s="14"/>
      <c r="Z350" s="14"/>
      <c r="AA350" s="14"/>
      <c r="AB350" s="14"/>
      <c r="AC350" s="14"/>
      <c r="AD350" s="14"/>
      <c r="AE350" s="14"/>
      <c r="AT350" s="254" t="s">
        <v>242</v>
      </c>
      <c r="AU350" s="254" t="s">
        <v>86</v>
      </c>
      <c r="AV350" s="14" t="s">
        <v>84</v>
      </c>
      <c r="AW350" s="14" t="s">
        <v>37</v>
      </c>
      <c r="AX350" s="14" t="s">
        <v>76</v>
      </c>
      <c r="AY350" s="254" t="s">
        <v>231</v>
      </c>
    </row>
    <row r="351" s="13" customFormat="1">
      <c r="A351" s="13"/>
      <c r="B351" s="233"/>
      <c r="C351" s="234"/>
      <c r="D351" s="235" t="s">
        <v>242</v>
      </c>
      <c r="E351" s="236" t="s">
        <v>19</v>
      </c>
      <c r="F351" s="237" t="s">
        <v>649</v>
      </c>
      <c r="G351" s="234"/>
      <c r="H351" s="238">
        <v>0.89600000000000002</v>
      </c>
      <c r="I351" s="239"/>
      <c r="J351" s="234"/>
      <c r="K351" s="234"/>
      <c r="L351" s="240"/>
      <c r="M351" s="241"/>
      <c r="N351" s="242"/>
      <c r="O351" s="242"/>
      <c r="P351" s="242"/>
      <c r="Q351" s="242"/>
      <c r="R351" s="242"/>
      <c r="S351" s="242"/>
      <c r="T351" s="243"/>
      <c r="U351" s="13"/>
      <c r="V351" s="13"/>
      <c r="W351" s="13"/>
      <c r="X351" s="13"/>
      <c r="Y351" s="13"/>
      <c r="Z351" s="13"/>
      <c r="AA351" s="13"/>
      <c r="AB351" s="13"/>
      <c r="AC351" s="13"/>
      <c r="AD351" s="13"/>
      <c r="AE351" s="13"/>
      <c r="AT351" s="244" t="s">
        <v>242</v>
      </c>
      <c r="AU351" s="244" t="s">
        <v>86</v>
      </c>
      <c r="AV351" s="13" t="s">
        <v>86</v>
      </c>
      <c r="AW351" s="13" t="s">
        <v>37</v>
      </c>
      <c r="AX351" s="13" t="s">
        <v>76</v>
      </c>
      <c r="AY351" s="244" t="s">
        <v>231</v>
      </c>
    </row>
    <row r="352" s="13" customFormat="1">
      <c r="A352" s="13"/>
      <c r="B352" s="233"/>
      <c r="C352" s="234"/>
      <c r="D352" s="235" t="s">
        <v>242</v>
      </c>
      <c r="E352" s="236" t="s">
        <v>19</v>
      </c>
      <c r="F352" s="237" t="s">
        <v>650</v>
      </c>
      <c r="G352" s="234"/>
      <c r="H352" s="238">
        <v>4.3200000000000003</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242</v>
      </c>
      <c r="AU352" s="244" t="s">
        <v>86</v>
      </c>
      <c r="AV352" s="13" t="s">
        <v>86</v>
      </c>
      <c r="AW352" s="13" t="s">
        <v>37</v>
      </c>
      <c r="AX352" s="13" t="s">
        <v>76</v>
      </c>
      <c r="AY352" s="244" t="s">
        <v>231</v>
      </c>
    </row>
    <row r="353" s="13" customFormat="1">
      <c r="A353" s="13"/>
      <c r="B353" s="233"/>
      <c r="C353" s="234"/>
      <c r="D353" s="235" t="s">
        <v>242</v>
      </c>
      <c r="E353" s="236" t="s">
        <v>19</v>
      </c>
      <c r="F353" s="237" t="s">
        <v>651</v>
      </c>
      <c r="G353" s="234"/>
      <c r="H353" s="238">
        <v>1.3959999999999999</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242</v>
      </c>
      <c r="AU353" s="244" t="s">
        <v>86</v>
      </c>
      <c r="AV353" s="13" t="s">
        <v>86</v>
      </c>
      <c r="AW353" s="13" t="s">
        <v>37</v>
      </c>
      <c r="AX353" s="13" t="s">
        <v>76</v>
      </c>
      <c r="AY353" s="244" t="s">
        <v>231</v>
      </c>
    </row>
    <row r="354" s="13" customFormat="1">
      <c r="A354" s="13"/>
      <c r="B354" s="233"/>
      <c r="C354" s="234"/>
      <c r="D354" s="235" t="s">
        <v>242</v>
      </c>
      <c r="E354" s="236" t="s">
        <v>19</v>
      </c>
      <c r="F354" s="237" t="s">
        <v>652</v>
      </c>
      <c r="G354" s="234"/>
      <c r="H354" s="238">
        <v>1.883</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242</v>
      </c>
      <c r="AU354" s="244" t="s">
        <v>86</v>
      </c>
      <c r="AV354" s="13" t="s">
        <v>86</v>
      </c>
      <c r="AW354" s="13" t="s">
        <v>37</v>
      </c>
      <c r="AX354" s="13" t="s">
        <v>76</v>
      </c>
      <c r="AY354" s="244" t="s">
        <v>231</v>
      </c>
    </row>
    <row r="355" s="13" customFormat="1">
      <c r="A355" s="13"/>
      <c r="B355" s="233"/>
      <c r="C355" s="234"/>
      <c r="D355" s="235" t="s">
        <v>242</v>
      </c>
      <c r="E355" s="236" t="s">
        <v>19</v>
      </c>
      <c r="F355" s="237" t="s">
        <v>653</v>
      </c>
      <c r="G355" s="234"/>
      <c r="H355" s="238">
        <v>1.877</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242</v>
      </c>
      <c r="AU355" s="244" t="s">
        <v>86</v>
      </c>
      <c r="AV355" s="13" t="s">
        <v>86</v>
      </c>
      <c r="AW355" s="13" t="s">
        <v>37</v>
      </c>
      <c r="AX355" s="13" t="s">
        <v>76</v>
      </c>
      <c r="AY355" s="244" t="s">
        <v>231</v>
      </c>
    </row>
    <row r="356" s="13" customFormat="1">
      <c r="A356" s="13"/>
      <c r="B356" s="233"/>
      <c r="C356" s="234"/>
      <c r="D356" s="235" t="s">
        <v>242</v>
      </c>
      <c r="E356" s="236" t="s">
        <v>19</v>
      </c>
      <c r="F356" s="237" t="s">
        <v>654</v>
      </c>
      <c r="G356" s="234"/>
      <c r="H356" s="238">
        <v>1.9279999999999999</v>
      </c>
      <c r="I356" s="239"/>
      <c r="J356" s="234"/>
      <c r="K356" s="234"/>
      <c r="L356" s="240"/>
      <c r="M356" s="241"/>
      <c r="N356" s="242"/>
      <c r="O356" s="242"/>
      <c r="P356" s="242"/>
      <c r="Q356" s="242"/>
      <c r="R356" s="242"/>
      <c r="S356" s="242"/>
      <c r="T356" s="243"/>
      <c r="U356" s="13"/>
      <c r="V356" s="13"/>
      <c r="W356" s="13"/>
      <c r="X356" s="13"/>
      <c r="Y356" s="13"/>
      <c r="Z356" s="13"/>
      <c r="AA356" s="13"/>
      <c r="AB356" s="13"/>
      <c r="AC356" s="13"/>
      <c r="AD356" s="13"/>
      <c r="AE356" s="13"/>
      <c r="AT356" s="244" t="s">
        <v>242</v>
      </c>
      <c r="AU356" s="244" t="s">
        <v>86</v>
      </c>
      <c r="AV356" s="13" t="s">
        <v>86</v>
      </c>
      <c r="AW356" s="13" t="s">
        <v>37</v>
      </c>
      <c r="AX356" s="13" t="s">
        <v>76</v>
      </c>
      <c r="AY356" s="244" t="s">
        <v>231</v>
      </c>
    </row>
    <row r="357" s="13" customFormat="1">
      <c r="A357" s="13"/>
      <c r="B357" s="233"/>
      <c r="C357" s="234"/>
      <c r="D357" s="235" t="s">
        <v>242</v>
      </c>
      <c r="E357" s="236" t="s">
        <v>19</v>
      </c>
      <c r="F357" s="237" t="s">
        <v>655</v>
      </c>
      <c r="G357" s="234"/>
      <c r="H357" s="238">
        <v>1.496</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242</v>
      </c>
      <c r="AU357" s="244" t="s">
        <v>86</v>
      </c>
      <c r="AV357" s="13" t="s">
        <v>86</v>
      </c>
      <c r="AW357" s="13" t="s">
        <v>37</v>
      </c>
      <c r="AX357" s="13" t="s">
        <v>76</v>
      </c>
      <c r="AY357" s="244" t="s">
        <v>231</v>
      </c>
    </row>
    <row r="358" s="13" customFormat="1">
      <c r="A358" s="13"/>
      <c r="B358" s="233"/>
      <c r="C358" s="234"/>
      <c r="D358" s="235" t="s">
        <v>242</v>
      </c>
      <c r="E358" s="236" t="s">
        <v>19</v>
      </c>
      <c r="F358" s="237" t="s">
        <v>656</v>
      </c>
      <c r="G358" s="234"/>
      <c r="H358" s="238">
        <v>1.4690000000000001</v>
      </c>
      <c r="I358" s="239"/>
      <c r="J358" s="234"/>
      <c r="K358" s="234"/>
      <c r="L358" s="240"/>
      <c r="M358" s="241"/>
      <c r="N358" s="242"/>
      <c r="O358" s="242"/>
      <c r="P358" s="242"/>
      <c r="Q358" s="242"/>
      <c r="R358" s="242"/>
      <c r="S358" s="242"/>
      <c r="T358" s="243"/>
      <c r="U358" s="13"/>
      <c r="V358" s="13"/>
      <c r="W358" s="13"/>
      <c r="X358" s="13"/>
      <c r="Y358" s="13"/>
      <c r="Z358" s="13"/>
      <c r="AA358" s="13"/>
      <c r="AB358" s="13"/>
      <c r="AC358" s="13"/>
      <c r="AD358" s="13"/>
      <c r="AE358" s="13"/>
      <c r="AT358" s="244" t="s">
        <v>242</v>
      </c>
      <c r="AU358" s="244" t="s">
        <v>86</v>
      </c>
      <c r="AV358" s="13" t="s">
        <v>86</v>
      </c>
      <c r="AW358" s="13" t="s">
        <v>37</v>
      </c>
      <c r="AX358" s="13" t="s">
        <v>76</v>
      </c>
      <c r="AY358" s="244" t="s">
        <v>231</v>
      </c>
    </row>
    <row r="359" s="13" customFormat="1">
      <c r="A359" s="13"/>
      <c r="B359" s="233"/>
      <c r="C359" s="234"/>
      <c r="D359" s="235" t="s">
        <v>242</v>
      </c>
      <c r="E359" s="236" t="s">
        <v>19</v>
      </c>
      <c r="F359" s="237" t="s">
        <v>657</v>
      </c>
      <c r="G359" s="234"/>
      <c r="H359" s="238">
        <v>2.238</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242</v>
      </c>
      <c r="AU359" s="244" t="s">
        <v>86</v>
      </c>
      <c r="AV359" s="13" t="s">
        <v>86</v>
      </c>
      <c r="AW359" s="13" t="s">
        <v>37</v>
      </c>
      <c r="AX359" s="13" t="s">
        <v>76</v>
      </c>
      <c r="AY359" s="244" t="s">
        <v>231</v>
      </c>
    </row>
    <row r="360" s="15" customFormat="1">
      <c r="A360" s="15"/>
      <c r="B360" s="255"/>
      <c r="C360" s="256"/>
      <c r="D360" s="235" t="s">
        <v>242</v>
      </c>
      <c r="E360" s="257" t="s">
        <v>19</v>
      </c>
      <c r="F360" s="258" t="s">
        <v>335</v>
      </c>
      <c r="G360" s="256"/>
      <c r="H360" s="259">
        <v>17.503</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242</v>
      </c>
      <c r="AU360" s="265" t="s">
        <v>86</v>
      </c>
      <c r="AV360" s="15" t="s">
        <v>238</v>
      </c>
      <c r="AW360" s="15" t="s">
        <v>37</v>
      </c>
      <c r="AX360" s="15" t="s">
        <v>84</v>
      </c>
      <c r="AY360" s="265" t="s">
        <v>231</v>
      </c>
    </row>
    <row r="361" s="2" customFormat="1" ht="37.8" customHeight="1">
      <c r="A361" s="41"/>
      <c r="B361" s="42"/>
      <c r="C361" s="215" t="s">
        <v>658</v>
      </c>
      <c r="D361" s="215" t="s">
        <v>233</v>
      </c>
      <c r="E361" s="216" t="s">
        <v>659</v>
      </c>
      <c r="F361" s="217" t="s">
        <v>660</v>
      </c>
      <c r="G361" s="218" t="s">
        <v>236</v>
      </c>
      <c r="H361" s="219">
        <v>83.763000000000005</v>
      </c>
      <c r="I361" s="220"/>
      <c r="J361" s="221">
        <f>ROUND(I361*H361,2)</f>
        <v>0</v>
      </c>
      <c r="K361" s="217" t="s">
        <v>237</v>
      </c>
      <c r="L361" s="47"/>
      <c r="M361" s="222" t="s">
        <v>19</v>
      </c>
      <c r="N361" s="223" t="s">
        <v>47</v>
      </c>
      <c r="O361" s="87"/>
      <c r="P361" s="224">
        <f>O361*H361</f>
        <v>0</v>
      </c>
      <c r="Q361" s="224">
        <v>0.0046499999999999996</v>
      </c>
      <c r="R361" s="224">
        <f>Q361*H361</f>
        <v>0.38949794999999998</v>
      </c>
      <c r="S361" s="224">
        <v>0</v>
      </c>
      <c r="T361" s="225">
        <f>S361*H361</f>
        <v>0</v>
      </c>
      <c r="U361" s="41"/>
      <c r="V361" s="41"/>
      <c r="W361" s="41"/>
      <c r="X361" s="41"/>
      <c r="Y361" s="41"/>
      <c r="Z361" s="41"/>
      <c r="AA361" s="41"/>
      <c r="AB361" s="41"/>
      <c r="AC361" s="41"/>
      <c r="AD361" s="41"/>
      <c r="AE361" s="41"/>
      <c r="AR361" s="226" t="s">
        <v>238</v>
      </c>
      <c r="AT361" s="226" t="s">
        <v>233</v>
      </c>
      <c r="AU361" s="226" t="s">
        <v>86</v>
      </c>
      <c r="AY361" s="20" t="s">
        <v>231</v>
      </c>
      <c r="BE361" s="227">
        <f>IF(N361="základní",J361,0)</f>
        <v>0</v>
      </c>
      <c r="BF361" s="227">
        <f>IF(N361="snížená",J361,0)</f>
        <v>0</v>
      </c>
      <c r="BG361" s="227">
        <f>IF(N361="zákl. přenesená",J361,0)</f>
        <v>0</v>
      </c>
      <c r="BH361" s="227">
        <f>IF(N361="sníž. přenesená",J361,0)</f>
        <v>0</v>
      </c>
      <c r="BI361" s="227">
        <f>IF(N361="nulová",J361,0)</f>
        <v>0</v>
      </c>
      <c r="BJ361" s="20" t="s">
        <v>84</v>
      </c>
      <c r="BK361" s="227">
        <f>ROUND(I361*H361,2)</f>
        <v>0</v>
      </c>
      <c r="BL361" s="20" t="s">
        <v>238</v>
      </c>
      <c r="BM361" s="226" t="s">
        <v>661</v>
      </c>
    </row>
    <row r="362" s="2" customFormat="1">
      <c r="A362" s="41"/>
      <c r="B362" s="42"/>
      <c r="C362" s="43"/>
      <c r="D362" s="228" t="s">
        <v>240</v>
      </c>
      <c r="E362" s="43"/>
      <c r="F362" s="229" t="s">
        <v>662</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240</v>
      </c>
      <c r="AU362" s="20" t="s">
        <v>86</v>
      </c>
    </row>
    <row r="363" s="14" customFormat="1">
      <c r="A363" s="14"/>
      <c r="B363" s="245"/>
      <c r="C363" s="246"/>
      <c r="D363" s="235" t="s">
        <v>242</v>
      </c>
      <c r="E363" s="247" t="s">
        <v>19</v>
      </c>
      <c r="F363" s="248" t="s">
        <v>663</v>
      </c>
      <c r="G363" s="246"/>
      <c r="H363" s="247" t="s">
        <v>19</v>
      </c>
      <c r="I363" s="249"/>
      <c r="J363" s="246"/>
      <c r="K363" s="246"/>
      <c r="L363" s="250"/>
      <c r="M363" s="251"/>
      <c r="N363" s="252"/>
      <c r="O363" s="252"/>
      <c r="P363" s="252"/>
      <c r="Q363" s="252"/>
      <c r="R363" s="252"/>
      <c r="S363" s="252"/>
      <c r="T363" s="253"/>
      <c r="U363" s="14"/>
      <c r="V363" s="14"/>
      <c r="W363" s="14"/>
      <c r="X363" s="14"/>
      <c r="Y363" s="14"/>
      <c r="Z363" s="14"/>
      <c r="AA363" s="14"/>
      <c r="AB363" s="14"/>
      <c r="AC363" s="14"/>
      <c r="AD363" s="14"/>
      <c r="AE363" s="14"/>
      <c r="AT363" s="254" t="s">
        <v>242</v>
      </c>
      <c r="AU363" s="254" t="s">
        <v>86</v>
      </c>
      <c r="AV363" s="14" t="s">
        <v>84</v>
      </c>
      <c r="AW363" s="14" t="s">
        <v>37</v>
      </c>
      <c r="AX363" s="14" t="s">
        <v>76</v>
      </c>
      <c r="AY363" s="254" t="s">
        <v>231</v>
      </c>
    </row>
    <row r="364" s="13" customFormat="1">
      <c r="A364" s="13"/>
      <c r="B364" s="233"/>
      <c r="C364" s="234"/>
      <c r="D364" s="235" t="s">
        <v>242</v>
      </c>
      <c r="E364" s="236" t="s">
        <v>19</v>
      </c>
      <c r="F364" s="237" t="s">
        <v>664</v>
      </c>
      <c r="G364" s="234"/>
      <c r="H364" s="238">
        <v>5.4420000000000002</v>
      </c>
      <c r="I364" s="239"/>
      <c r="J364" s="234"/>
      <c r="K364" s="234"/>
      <c r="L364" s="240"/>
      <c r="M364" s="241"/>
      <c r="N364" s="242"/>
      <c r="O364" s="242"/>
      <c r="P364" s="242"/>
      <c r="Q364" s="242"/>
      <c r="R364" s="242"/>
      <c r="S364" s="242"/>
      <c r="T364" s="243"/>
      <c r="U364" s="13"/>
      <c r="V364" s="13"/>
      <c r="W364" s="13"/>
      <c r="X364" s="13"/>
      <c r="Y364" s="13"/>
      <c r="Z364" s="13"/>
      <c r="AA364" s="13"/>
      <c r="AB364" s="13"/>
      <c r="AC364" s="13"/>
      <c r="AD364" s="13"/>
      <c r="AE364" s="13"/>
      <c r="AT364" s="244" t="s">
        <v>242</v>
      </c>
      <c r="AU364" s="244" t="s">
        <v>86</v>
      </c>
      <c r="AV364" s="13" t="s">
        <v>86</v>
      </c>
      <c r="AW364" s="13" t="s">
        <v>37</v>
      </c>
      <c r="AX364" s="13" t="s">
        <v>76</v>
      </c>
      <c r="AY364" s="244" t="s">
        <v>231</v>
      </c>
    </row>
    <row r="365" s="13" customFormat="1">
      <c r="A365" s="13"/>
      <c r="B365" s="233"/>
      <c r="C365" s="234"/>
      <c r="D365" s="235" t="s">
        <v>242</v>
      </c>
      <c r="E365" s="236" t="s">
        <v>19</v>
      </c>
      <c r="F365" s="237" t="s">
        <v>665</v>
      </c>
      <c r="G365" s="234"/>
      <c r="H365" s="238">
        <v>22.026</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242</v>
      </c>
      <c r="AU365" s="244" t="s">
        <v>86</v>
      </c>
      <c r="AV365" s="13" t="s">
        <v>86</v>
      </c>
      <c r="AW365" s="13" t="s">
        <v>37</v>
      </c>
      <c r="AX365" s="13" t="s">
        <v>76</v>
      </c>
      <c r="AY365" s="244" t="s">
        <v>231</v>
      </c>
    </row>
    <row r="366" s="13" customFormat="1">
      <c r="A366" s="13"/>
      <c r="B366" s="233"/>
      <c r="C366" s="234"/>
      <c r="D366" s="235" t="s">
        <v>242</v>
      </c>
      <c r="E366" s="236" t="s">
        <v>19</v>
      </c>
      <c r="F366" s="237" t="s">
        <v>666</v>
      </c>
      <c r="G366" s="234"/>
      <c r="H366" s="238">
        <v>6.8419999999999996</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242</v>
      </c>
      <c r="AU366" s="244" t="s">
        <v>86</v>
      </c>
      <c r="AV366" s="13" t="s">
        <v>86</v>
      </c>
      <c r="AW366" s="13" t="s">
        <v>37</v>
      </c>
      <c r="AX366" s="13" t="s">
        <v>76</v>
      </c>
      <c r="AY366" s="244" t="s">
        <v>231</v>
      </c>
    </row>
    <row r="367" s="13" customFormat="1">
      <c r="A367" s="13"/>
      <c r="B367" s="233"/>
      <c r="C367" s="234"/>
      <c r="D367" s="235" t="s">
        <v>242</v>
      </c>
      <c r="E367" s="236" t="s">
        <v>19</v>
      </c>
      <c r="F367" s="237" t="s">
        <v>667</v>
      </c>
      <c r="G367" s="234"/>
      <c r="H367" s="238">
        <v>9.1639999999999997</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242</v>
      </c>
      <c r="AU367" s="244" t="s">
        <v>86</v>
      </c>
      <c r="AV367" s="13" t="s">
        <v>86</v>
      </c>
      <c r="AW367" s="13" t="s">
        <v>37</v>
      </c>
      <c r="AX367" s="13" t="s">
        <v>76</v>
      </c>
      <c r="AY367" s="244" t="s">
        <v>231</v>
      </c>
    </row>
    <row r="368" s="13" customFormat="1">
      <c r="A368" s="13"/>
      <c r="B368" s="233"/>
      <c r="C368" s="234"/>
      <c r="D368" s="235" t="s">
        <v>242</v>
      </c>
      <c r="E368" s="236" t="s">
        <v>19</v>
      </c>
      <c r="F368" s="237" t="s">
        <v>668</v>
      </c>
      <c r="G368" s="234"/>
      <c r="H368" s="238">
        <v>10.773999999999999</v>
      </c>
      <c r="I368" s="239"/>
      <c r="J368" s="234"/>
      <c r="K368" s="234"/>
      <c r="L368" s="240"/>
      <c r="M368" s="241"/>
      <c r="N368" s="242"/>
      <c r="O368" s="242"/>
      <c r="P368" s="242"/>
      <c r="Q368" s="242"/>
      <c r="R368" s="242"/>
      <c r="S368" s="242"/>
      <c r="T368" s="243"/>
      <c r="U368" s="13"/>
      <c r="V368" s="13"/>
      <c r="W368" s="13"/>
      <c r="X368" s="13"/>
      <c r="Y368" s="13"/>
      <c r="Z368" s="13"/>
      <c r="AA368" s="13"/>
      <c r="AB368" s="13"/>
      <c r="AC368" s="13"/>
      <c r="AD368" s="13"/>
      <c r="AE368" s="13"/>
      <c r="AT368" s="244" t="s">
        <v>242</v>
      </c>
      <c r="AU368" s="244" t="s">
        <v>86</v>
      </c>
      <c r="AV368" s="13" t="s">
        <v>86</v>
      </c>
      <c r="AW368" s="13" t="s">
        <v>37</v>
      </c>
      <c r="AX368" s="13" t="s">
        <v>76</v>
      </c>
      <c r="AY368" s="244" t="s">
        <v>231</v>
      </c>
    </row>
    <row r="369" s="13" customFormat="1">
      <c r="A369" s="13"/>
      <c r="B369" s="233"/>
      <c r="C369" s="234"/>
      <c r="D369" s="235" t="s">
        <v>242</v>
      </c>
      <c r="E369" s="236" t="s">
        <v>19</v>
      </c>
      <c r="F369" s="237" t="s">
        <v>669</v>
      </c>
      <c r="G369" s="234"/>
      <c r="H369" s="238">
        <v>8.0020000000000007</v>
      </c>
      <c r="I369" s="239"/>
      <c r="J369" s="234"/>
      <c r="K369" s="234"/>
      <c r="L369" s="240"/>
      <c r="M369" s="241"/>
      <c r="N369" s="242"/>
      <c r="O369" s="242"/>
      <c r="P369" s="242"/>
      <c r="Q369" s="242"/>
      <c r="R369" s="242"/>
      <c r="S369" s="242"/>
      <c r="T369" s="243"/>
      <c r="U369" s="13"/>
      <c r="V369" s="13"/>
      <c r="W369" s="13"/>
      <c r="X369" s="13"/>
      <c r="Y369" s="13"/>
      <c r="Z369" s="13"/>
      <c r="AA369" s="13"/>
      <c r="AB369" s="13"/>
      <c r="AC369" s="13"/>
      <c r="AD369" s="13"/>
      <c r="AE369" s="13"/>
      <c r="AT369" s="244" t="s">
        <v>242</v>
      </c>
      <c r="AU369" s="244" t="s">
        <v>86</v>
      </c>
      <c r="AV369" s="13" t="s">
        <v>86</v>
      </c>
      <c r="AW369" s="13" t="s">
        <v>37</v>
      </c>
      <c r="AX369" s="13" t="s">
        <v>76</v>
      </c>
      <c r="AY369" s="244" t="s">
        <v>231</v>
      </c>
    </row>
    <row r="370" s="13" customFormat="1">
      <c r="A370" s="13"/>
      <c r="B370" s="233"/>
      <c r="C370" s="234"/>
      <c r="D370" s="235" t="s">
        <v>242</v>
      </c>
      <c r="E370" s="236" t="s">
        <v>19</v>
      </c>
      <c r="F370" s="237" t="s">
        <v>670</v>
      </c>
      <c r="G370" s="234"/>
      <c r="H370" s="238">
        <v>5.8419999999999996</v>
      </c>
      <c r="I370" s="239"/>
      <c r="J370" s="234"/>
      <c r="K370" s="234"/>
      <c r="L370" s="240"/>
      <c r="M370" s="241"/>
      <c r="N370" s="242"/>
      <c r="O370" s="242"/>
      <c r="P370" s="242"/>
      <c r="Q370" s="242"/>
      <c r="R370" s="242"/>
      <c r="S370" s="242"/>
      <c r="T370" s="243"/>
      <c r="U370" s="13"/>
      <c r="V370" s="13"/>
      <c r="W370" s="13"/>
      <c r="X370" s="13"/>
      <c r="Y370" s="13"/>
      <c r="Z370" s="13"/>
      <c r="AA370" s="13"/>
      <c r="AB370" s="13"/>
      <c r="AC370" s="13"/>
      <c r="AD370" s="13"/>
      <c r="AE370" s="13"/>
      <c r="AT370" s="244" t="s">
        <v>242</v>
      </c>
      <c r="AU370" s="244" t="s">
        <v>86</v>
      </c>
      <c r="AV370" s="13" t="s">
        <v>86</v>
      </c>
      <c r="AW370" s="13" t="s">
        <v>37</v>
      </c>
      <c r="AX370" s="13" t="s">
        <v>76</v>
      </c>
      <c r="AY370" s="244" t="s">
        <v>231</v>
      </c>
    </row>
    <row r="371" s="13" customFormat="1">
      <c r="A371" s="13"/>
      <c r="B371" s="233"/>
      <c r="C371" s="234"/>
      <c r="D371" s="235" t="s">
        <v>242</v>
      </c>
      <c r="E371" s="236" t="s">
        <v>19</v>
      </c>
      <c r="F371" s="237" t="s">
        <v>671</v>
      </c>
      <c r="G371" s="234"/>
      <c r="H371" s="238">
        <v>5.7069999999999999</v>
      </c>
      <c r="I371" s="239"/>
      <c r="J371" s="234"/>
      <c r="K371" s="234"/>
      <c r="L371" s="240"/>
      <c r="M371" s="241"/>
      <c r="N371" s="242"/>
      <c r="O371" s="242"/>
      <c r="P371" s="242"/>
      <c r="Q371" s="242"/>
      <c r="R371" s="242"/>
      <c r="S371" s="242"/>
      <c r="T371" s="243"/>
      <c r="U371" s="13"/>
      <c r="V371" s="13"/>
      <c r="W371" s="13"/>
      <c r="X371" s="13"/>
      <c r="Y371" s="13"/>
      <c r="Z371" s="13"/>
      <c r="AA371" s="13"/>
      <c r="AB371" s="13"/>
      <c r="AC371" s="13"/>
      <c r="AD371" s="13"/>
      <c r="AE371" s="13"/>
      <c r="AT371" s="244" t="s">
        <v>242</v>
      </c>
      <c r="AU371" s="244" t="s">
        <v>86</v>
      </c>
      <c r="AV371" s="13" t="s">
        <v>86</v>
      </c>
      <c r="AW371" s="13" t="s">
        <v>37</v>
      </c>
      <c r="AX371" s="13" t="s">
        <v>76</v>
      </c>
      <c r="AY371" s="244" t="s">
        <v>231</v>
      </c>
    </row>
    <row r="372" s="13" customFormat="1">
      <c r="A372" s="13"/>
      <c r="B372" s="233"/>
      <c r="C372" s="234"/>
      <c r="D372" s="235" t="s">
        <v>242</v>
      </c>
      <c r="E372" s="236" t="s">
        <v>19</v>
      </c>
      <c r="F372" s="237" t="s">
        <v>672</v>
      </c>
      <c r="G372" s="234"/>
      <c r="H372" s="238">
        <v>9.9640000000000004</v>
      </c>
      <c r="I372" s="239"/>
      <c r="J372" s="234"/>
      <c r="K372" s="234"/>
      <c r="L372" s="240"/>
      <c r="M372" s="241"/>
      <c r="N372" s="242"/>
      <c r="O372" s="242"/>
      <c r="P372" s="242"/>
      <c r="Q372" s="242"/>
      <c r="R372" s="242"/>
      <c r="S372" s="242"/>
      <c r="T372" s="243"/>
      <c r="U372" s="13"/>
      <c r="V372" s="13"/>
      <c r="W372" s="13"/>
      <c r="X372" s="13"/>
      <c r="Y372" s="13"/>
      <c r="Z372" s="13"/>
      <c r="AA372" s="13"/>
      <c r="AB372" s="13"/>
      <c r="AC372" s="13"/>
      <c r="AD372" s="13"/>
      <c r="AE372" s="13"/>
      <c r="AT372" s="244" t="s">
        <v>242</v>
      </c>
      <c r="AU372" s="244" t="s">
        <v>86</v>
      </c>
      <c r="AV372" s="13" t="s">
        <v>86</v>
      </c>
      <c r="AW372" s="13" t="s">
        <v>37</v>
      </c>
      <c r="AX372" s="13" t="s">
        <v>76</v>
      </c>
      <c r="AY372" s="244" t="s">
        <v>231</v>
      </c>
    </row>
    <row r="373" s="15" customFormat="1">
      <c r="A373" s="15"/>
      <c r="B373" s="255"/>
      <c r="C373" s="256"/>
      <c r="D373" s="235" t="s">
        <v>242</v>
      </c>
      <c r="E373" s="257" t="s">
        <v>19</v>
      </c>
      <c r="F373" s="258" t="s">
        <v>335</v>
      </c>
      <c r="G373" s="256"/>
      <c r="H373" s="259">
        <v>83.763000000000005</v>
      </c>
      <c r="I373" s="260"/>
      <c r="J373" s="256"/>
      <c r="K373" s="256"/>
      <c r="L373" s="261"/>
      <c r="M373" s="262"/>
      <c r="N373" s="263"/>
      <c r="O373" s="263"/>
      <c r="P373" s="263"/>
      <c r="Q373" s="263"/>
      <c r="R373" s="263"/>
      <c r="S373" s="263"/>
      <c r="T373" s="264"/>
      <c r="U373" s="15"/>
      <c r="V373" s="15"/>
      <c r="W373" s="15"/>
      <c r="X373" s="15"/>
      <c r="Y373" s="15"/>
      <c r="Z373" s="15"/>
      <c r="AA373" s="15"/>
      <c r="AB373" s="15"/>
      <c r="AC373" s="15"/>
      <c r="AD373" s="15"/>
      <c r="AE373" s="15"/>
      <c r="AT373" s="265" t="s">
        <v>242</v>
      </c>
      <c r="AU373" s="265" t="s">
        <v>86</v>
      </c>
      <c r="AV373" s="15" t="s">
        <v>238</v>
      </c>
      <c r="AW373" s="15" t="s">
        <v>37</v>
      </c>
      <c r="AX373" s="15" t="s">
        <v>84</v>
      </c>
      <c r="AY373" s="265" t="s">
        <v>231</v>
      </c>
    </row>
    <row r="374" s="2" customFormat="1" ht="37.8" customHeight="1">
      <c r="A374" s="41"/>
      <c r="B374" s="42"/>
      <c r="C374" s="215" t="s">
        <v>673</v>
      </c>
      <c r="D374" s="215" t="s">
        <v>233</v>
      </c>
      <c r="E374" s="216" t="s">
        <v>674</v>
      </c>
      <c r="F374" s="217" t="s">
        <v>675</v>
      </c>
      <c r="G374" s="218" t="s">
        <v>236</v>
      </c>
      <c r="H374" s="219">
        <v>83.763000000000005</v>
      </c>
      <c r="I374" s="220"/>
      <c r="J374" s="221">
        <f>ROUND(I374*H374,2)</f>
        <v>0</v>
      </c>
      <c r="K374" s="217" t="s">
        <v>237</v>
      </c>
      <c r="L374" s="47"/>
      <c r="M374" s="222" t="s">
        <v>19</v>
      </c>
      <c r="N374" s="223" t="s">
        <v>47</v>
      </c>
      <c r="O374" s="87"/>
      <c r="P374" s="224">
        <f>O374*H374</f>
        <v>0</v>
      </c>
      <c r="Q374" s="224">
        <v>0</v>
      </c>
      <c r="R374" s="224">
        <f>Q374*H374</f>
        <v>0</v>
      </c>
      <c r="S374" s="224">
        <v>0</v>
      </c>
      <c r="T374" s="225">
        <f>S374*H374</f>
        <v>0</v>
      </c>
      <c r="U374" s="41"/>
      <c r="V374" s="41"/>
      <c r="W374" s="41"/>
      <c r="X374" s="41"/>
      <c r="Y374" s="41"/>
      <c r="Z374" s="41"/>
      <c r="AA374" s="41"/>
      <c r="AB374" s="41"/>
      <c r="AC374" s="41"/>
      <c r="AD374" s="41"/>
      <c r="AE374" s="41"/>
      <c r="AR374" s="226" t="s">
        <v>238</v>
      </c>
      <c r="AT374" s="226" t="s">
        <v>233</v>
      </c>
      <c r="AU374" s="226" t="s">
        <v>86</v>
      </c>
      <c r="AY374" s="20" t="s">
        <v>231</v>
      </c>
      <c r="BE374" s="227">
        <f>IF(N374="základní",J374,0)</f>
        <v>0</v>
      </c>
      <c r="BF374" s="227">
        <f>IF(N374="snížená",J374,0)</f>
        <v>0</v>
      </c>
      <c r="BG374" s="227">
        <f>IF(N374="zákl. přenesená",J374,0)</f>
        <v>0</v>
      </c>
      <c r="BH374" s="227">
        <f>IF(N374="sníž. přenesená",J374,0)</f>
        <v>0</v>
      </c>
      <c r="BI374" s="227">
        <f>IF(N374="nulová",J374,0)</f>
        <v>0</v>
      </c>
      <c r="BJ374" s="20" t="s">
        <v>84</v>
      </c>
      <c r="BK374" s="227">
        <f>ROUND(I374*H374,2)</f>
        <v>0</v>
      </c>
      <c r="BL374" s="20" t="s">
        <v>238</v>
      </c>
      <c r="BM374" s="226" t="s">
        <v>676</v>
      </c>
    </row>
    <row r="375" s="2" customFormat="1">
      <c r="A375" s="41"/>
      <c r="B375" s="42"/>
      <c r="C375" s="43"/>
      <c r="D375" s="228" t="s">
        <v>240</v>
      </c>
      <c r="E375" s="43"/>
      <c r="F375" s="229" t="s">
        <v>677</v>
      </c>
      <c r="G375" s="43"/>
      <c r="H375" s="43"/>
      <c r="I375" s="230"/>
      <c r="J375" s="43"/>
      <c r="K375" s="43"/>
      <c r="L375" s="47"/>
      <c r="M375" s="231"/>
      <c r="N375" s="232"/>
      <c r="O375" s="87"/>
      <c r="P375" s="87"/>
      <c r="Q375" s="87"/>
      <c r="R375" s="87"/>
      <c r="S375" s="87"/>
      <c r="T375" s="88"/>
      <c r="U375" s="41"/>
      <c r="V375" s="41"/>
      <c r="W375" s="41"/>
      <c r="X375" s="41"/>
      <c r="Y375" s="41"/>
      <c r="Z375" s="41"/>
      <c r="AA375" s="41"/>
      <c r="AB375" s="41"/>
      <c r="AC375" s="41"/>
      <c r="AD375" s="41"/>
      <c r="AE375" s="41"/>
      <c r="AT375" s="20" t="s">
        <v>240</v>
      </c>
      <c r="AU375" s="20" t="s">
        <v>86</v>
      </c>
    </row>
    <row r="376" s="2" customFormat="1" ht="37.8" customHeight="1">
      <c r="A376" s="41"/>
      <c r="B376" s="42"/>
      <c r="C376" s="215" t="s">
        <v>678</v>
      </c>
      <c r="D376" s="215" t="s">
        <v>233</v>
      </c>
      <c r="E376" s="216" t="s">
        <v>679</v>
      </c>
      <c r="F376" s="217" t="s">
        <v>680</v>
      </c>
      <c r="G376" s="218" t="s">
        <v>236</v>
      </c>
      <c r="H376" s="219">
        <v>41.826000000000001</v>
      </c>
      <c r="I376" s="220"/>
      <c r="J376" s="221">
        <f>ROUND(I376*H376,2)</f>
        <v>0</v>
      </c>
      <c r="K376" s="217" t="s">
        <v>237</v>
      </c>
      <c r="L376" s="47"/>
      <c r="M376" s="222" t="s">
        <v>19</v>
      </c>
      <c r="N376" s="223" t="s">
        <v>47</v>
      </c>
      <c r="O376" s="87"/>
      <c r="P376" s="224">
        <f>O376*H376</f>
        <v>0</v>
      </c>
      <c r="Q376" s="224">
        <v>0.0016100000000000001</v>
      </c>
      <c r="R376" s="224">
        <f>Q376*H376</f>
        <v>0.067339860000000001</v>
      </c>
      <c r="S376" s="224">
        <v>0</v>
      </c>
      <c r="T376" s="225">
        <f>S376*H376</f>
        <v>0</v>
      </c>
      <c r="U376" s="41"/>
      <c r="V376" s="41"/>
      <c r="W376" s="41"/>
      <c r="X376" s="41"/>
      <c r="Y376" s="41"/>
      <c r="Z376" s="41"/>
      <c r="AA376" s="41"/>
      <c r="AB376" s="41"/>
      <c r="AC376" s="41"/>
      <c r="AD376" s="41"/>
      <c r="AE376" s="41"/>
      <c r="AR376" s="226" t="s">
        <v>238</v>
      </c>
      <c r="AT376" s="226" t="s">
        <v>233</v>
      </c>
      <c r="AU376" s="226" t="s">
        <v>86</v>
      </c>
      <c r="AY376" s="20" t="s">
        <v>231</v>
      </c>
      <c r="BE376" s="227">
        <f>IF(N376="základní",J376,0)</f>
        <v>0</v>
      </c>
      <c r="BF376" s="227">
        <f>IF(N376="snížená",J376,0)</f>
        <v>0</v>
      </c>
      <c r="BG376" s="227">
        <f>IF(N376="zákl. přenesená",J376,0)</f>
        <v>0</v>
      </c>
      <c r="BH376" s="227">
        <f>IF(N376="sníž. přenesená",J376,0)</f>
        <v>0</v>
      </c>
      <c r="BI376" s="227">
        <f>IF(N376="nulová",J376,0)</f>
        <v>0</v>
      </c>
      <c r="BJ376" s="20" t="s">
        <v>84</v>
      </c>
      <c r="BK376" s="227">
        <f>ROUND(I376*H376,2)</f>
        <v>0</v>
      </c>
      <c r="BL376" s="20" t="s">
        <v>238</v>
      </c>
      <c r="BM376" s="226" t="s">
        <v>681</v>
      </c>
    </row>
    <row r="377" s="2" customFormat="1">
      <c r="A377" s="41"/>
      <c r="B377" s="42"/>
      <c r="C377" s="43"/>
      <c r="D377" s="228" t="s">
        <v>240</v>
      </c>
      <c r="E377" s="43"/>
      <c r="F377" s="229" t="s">
        <v>682</v>
      </c>
      <c r="G377" s="43"/>
      <c r="H377" s="43"/>
      <c r="I377" s="230"/>
      <c r="J377" s="43"/>
      <c r="K377" s="43"/>
      <c r="L377" s="47"/>
      <c r="M377" s="231"/>
      <c r="N377" s="232"/>
      <c r="O377" s="87"/>
      <c r="P377" s="87"/>
      <c r="Q377" s="87"/>
      <c r="R377" s="87"/>
      <c r="S377" s="87"/>
      <c r="T377" s="88"/>
      <c r="U377" s="41"/>
      <c r="V377" s="41"/>
      <c r="W377" s="41"/>
      <c r="X377" s="41"/>
      <c r="Y377" s="41"/>
      <c r="Z377" s="41"/>
      <c r="AA377" s="41"/>
      <c r="AB377" s="41"/>
      <c r="AC377" s="41"/>
      <c r="AD377" s="41"/>
      <c r="AE377" s="41"/>
      <c r="AT377" s="20" t="s">
        <v>240</v>
      </c>
      <c r="AU377" s="20" t="s">
        <v>86</v>
      </c>
    </row>
    <row r="378" s="14" customFormat="1">
      <c r="A378" s="14"/>
      <c r="B378" s="245"/>
      <c r="C378" s="246"/>
      <c r="D378" s="235" t="s">
        <v>242</v>
      </c>
      <c r="E378" s="247" t="s">
        <v>19</v>
      </c>
      <c r="F378" s="248" t="s">
        <v>663</v>
      </c>
      <c r="G378" s="246"/>
      <c r="H378" s="247" t="s">
        <v>19</v>
      </c>
      <c r="I378" s="249"/>
      <c r="J378" s="246"/>
      <c r="K378" s="246"/>
      <c r="L378" s="250"/>
      <c r="M378" s="251"/>
      <c r="N378" s="252"/>
      <c r="O378" s="252"/>
      <c r="P378" s="252"/>
      <c r="Q378" s="252"/>
      <c r="R378" s="252"/>
      <c r="S378" s="252"/>
      <c r="T378" s="253"/>
      <c r="U378" s="14"/>
      <c r="V378" s="14"/>
      <c r="W378" s="14"/>
      <c r="X378" s="14"/>
      <c r="Y378" s="14"/>
      <c r="Z378" s="14"/>
      <c r="AA378" s="14"/>
      <c r="AB378" s="14"/>
      <c r="AC378" s="14"/>
      <c r="AD378" s="14"/>
      <c r="AE378" s="14"/>
      <c r="AT378" s="254" t="s">
        <v>242</v>
      </c>
      <c r="AU378" s="254" t="s">
        <v>86</v>
      </c>
      <c r="AV378" s="14" t="s">
        <v>84</v>
      </c>
      <c r="AW378" s="14" t="s">
        <v>37</v>
      </c>
      <c r="AX378" s="14" t="s">
        <v>76</v>
      </c>
      <c r="AY378" s="254" t="s">
        <v>231</v>
      </c>
    </row>
    <row r="379" s="13" customFormat="1">
      <c r="A379" s="13"/>
      <c r="B379" s="233"/>
      <c r="C379" s="234"/>
      <c r="D379" s="235" t="s">
        <v>242</v>
      </c>
      <c r="E379" s="236" t="s">
        <v>19</v>
      </c>
      <c r="F379" s="237" t="s">
        <v>683</v>
      </c>
      <c r="G379" s="234"/>
      <c r="H379" s="238">
        <v>2.5409999999999999</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242</v>
      </c>
      <c r="AU379" s="244" t="s">
        <v>86</v>
      </c>
      <c r="AV379" s="13" t="s">
        <v>86</v>
      </c>
      <c r="AW379" s="13" t="s">
        <v>37</v>
      </c>
      <c r="AX379" s="13" t="s">
        <v>76</v>
      </c>
      <c r="AY379" s="244" t="s">
        <v>231</v>
      </c>
    </row>
    <row r="380" s="13" customFormat="1">
      <c r="A380" s="13"/>
      <c r="B380" s="233"/>
      <c r="C380" s="234"/>
      <c r="D380" s="235" t="s">
        <v>242</v>
      </c>
      <c r="E380" s="236" t="s">
        <v>19</v>
      </c>
      <c r="F380" s="237" t="s">
        <v>684</v>
      </c>
      <c r="G380" s="234"/>
      <c r="H380" s="238">
        <v>10.800000000000001</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242</v>
      </c>
      <c r="AU380" s="244" t="s">
        <v>86</v>
      </c>
      <c r="AV380" s="13" t="s">
        <v>86</v>
      </c>
      <c r="AW380" s="13" t="s">
        <v>37</v>
      </c>
      <c r="AX380" s="13" t="s">
        <v>76</v>
      </c>
      <c r="AY380" s="244" t="s">
        <v>231</v>
      </c>
    </row>
    <row r="381" s="13" customFormat="1">
      <c r="A381" s="13"/>
      <c r="B381" s="233"/>
      <c r="C381" s="234"/>
      <c r="D381" s="235" t="s">
        <v>242</v>
      </c>
      <c r="E381" s="236" t="s">
        <v>19</v>
      </c>
      <c r="F381" s="237" t="s">
        <v>685</v>
      </c>
      <c r="G381" s="234"/>
      <c r="H381" s="238">
        <v>2.3109999999999999</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242</v>
      </c>
      <c r="AU381" s="244" t="s">
        <v>86</v>
      </c>
      <c r="AV381" s="13" t="s">
        <v>86</v>
      </c>
      <c r="AW381" s="13" t="s">
        <v>37</v>
      </c>
      <c r="AX381" s="13" t="s">
        <v>76</v>
      </c>
      <c r="AY381" s="244" t="s">
        <v>231</v>
      </c>
    </row>
    <row r="382" s="13" customFormat="1">
      <c r="A382" s="13"/>
      <c r="B382" s="233"/>
      <c r="C382" s="234"/>
      <c r="D382" s="235" t="s">
        <v>242</v>
      </c>
      <c r="E382" s="236" t="s">
        <v>19</v>
      </c>
      <c r="F382" s="237" t="s">
        <v>686</v>
      </c>
      <c r="G382" s="234"/>
      <c r="H382" s="238">
        <v>4.4109999999999996</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242</v>
      </c>
      <c r="AU382" s="244" t="s">
        <v>86</v>
      </c>
      <c r="AV382" s="13" t="s">
        <v>86</v>
      </c>
      <c r="AW382" s="13" t="s">
        <v>37</v>
      </c>
      <c r="AX382" s="13" t="s">
        <v>76</v>
      </c>
      <c r="AY382" s="244" t="s">
        <v>231</v>
      </c>
    </row>
    <row r="383" s="13" customFormat="1">
      <c r="A383" s="13"/>
      <c r="B383" s="233"/>
      <c r="C383" s="234"/>
      <c r="D383" s="235" t="s">
        <v>242</v>
      </c>
      <c r="E383" s="236" t="s">
        <v>19</v>
      </c>
      <c r="F383" s="237" t="s">
        <v>687</v>
      </c>
      <c r="G383" s="234"/>
      <c r="H383" s="238">
        <v>5.7160000000000002</v>
      </c>
      <c r="I383" s="239"/>
      <c r="J383" s="234"/>
      <c r="K383" s="234"/>
      <c r="L383" s="240"/>
      <c r="M383" s="241"/>
      <c r="N383" s="242"/>
      <c r="O383" s="242"/>
      <c r="P383" s="242"/>
      <c r="Q383" s="242"/>
      <c r="R383" s="242"/>
      <c r="S383" s="242"/>
      <c r="T383" s="243"/>
      <c r="U383" s="13"/>
      <c r="V383" s="13"/>
      <c r="W383" s="13"/>
      <c r="X383" s="13"/>
      <c r="Y383" s="13"/>
      <c r="Z383" s="13"/>
      <c r="AA383" s="13"/>
      <c r="AB383" s="13"/>
      <c r="AC383" s="13"/>
      <c r="AD383" s="13"/>
      <c r="AE383" s="13"/>
      <c r="AT383" s="244" t="s">
        <v>242</v>
      </c>
      <c r="AU383" s="244" t="s">
        <v>86</v>
      </c>
      <c r="AV383" s="13" t="s">
        <v>86</v>
      </c>
      <c r="AW383" s="13" t="s">
        <v>37</v>
      </c>
      <c r="AX383" s="13" t="s">
        <v>76</v>
      </c>
      <c r="AY383" s="244" t="s">
        <v>231</v>
      </c>
    </row>
    <row r="384" s="13" customFormat="1">
      <c r="A384" s="13"/>
      <c r="B384" s="233"/>
      <c r="C384" s="234"/>
      <c r="D384" s="235" t="s">
        <v>242</v>
      </c>
      <c r="E384" s="236" t="s">
        <v>19</v>
      </c>
      <c r="F384" s="237" t="s">
        <v>688</v>
      </c>
      <c r="G384" s="234"/>
      <c r="H384" s="238">
        <v>4.3209999999999997</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242</v>
      </c>
      <c r="AU384" s="244" t="s">
        <v>86</v>
      </c>
      <c r="AV384" s="13" t="s">
        <v>86</v>
      </c>
      <c r="AW384" s="13" t="s">
        <v>37</v>
      </c>
      <c r="AX384" s="13" t="s">
        <v>76</v>
      </c>
      <c r="AY384" s="244" t="s">
        <v>231</v>
      </c>
    </row>
    <row r="385" s="13" customFormat="1">
      <c r="A385" s="13"/>
      <c r="B385" s="233"/>
      <c r="C385" s="234"/>
      <c r="D385" s="235" t="s">
        <v>242</v>
      </c>
      <c r="E385" s="236" t="s">
        <v>19</v>
      </c>
      <c r="F385" s="237" t="s">
        <v>689</v>
      </c>
      <c r="G385" s="234"/>
      <c r="H385" s="238">
        <v>3.2410000000000001</v>
      </c>
      <c r="I385" s="239"/>
      <c r="J385" s="234"/>
      <c r="K385" s="234"/>
      <c r="L385" s="240"/>
      <c r="M385" s="241"/>
      <c r="N385" s="242"/>
      <c r="O385" s="242"/>
      <c r="P385" s="242"/>
      <c r="Q385" s="242"/>
      <c r="R385" s="242"/>
      <c r="S385" s="242"/>
      <c r="T385" s="243"/>
      <c r="U385" s="13"/>
      <c r="V385" s="13"/>
      <c r="W385" s="13"/>
      <c r="X385" s="13"/>
      <c r="Y385" s="13"/>
      <c r="Z385" s="13"/>
      <c r="AA385" s="13"/>
      <c r="AB385" s="13"/>
      <c r="AC385" s="13"/>
      <c r="AD385" s="13"/>
      <c r="AE385" s="13"/>
      <c r="AT385" s="244" t="s">
        <v>242</v>
      </c>
      <c r="AU385" s="244" t="s">
        <v>86</v>
      </c>
      <c r="AV385" s="13" t="s">
        <v>86</v>
      </c>
      <c r="AW385" s="13" t="s">
        <v>37</v>
      </c>
      <c r="AX385" s="13" t="s">
        <v>76</v>
      </c>
      <c r="AY385" s="244" t="s">
        <v>231</v>
      </c>
    </row>
    <row r="386" s="13" customFormat="1">
      <c r="A386" s="13"/>
      <c r="B386" s="233"/>
      <c r="C386" s="234"/>
      <c r="D386" s="235" t="s">
        <v>242</v>
      </c>
      <c r="E386" s="236" t="s">
        <v>19</v>
      </c>
      <c r="F386" s="237" t="s">
        <v>690</v>
      </c>
      <c r="G386" s="234"/>
      <c r="H386" s="238">
        <v>3.1739999999999999</v>
      </c>
      <c r="I386" s="239"/>
      <c r="J386" s="234"/>
      <c r="K386" s="234"/>
      <c r="L386" s="240"/>
      <c r="M386" s="241"/>
      <c r="N386" s="242"/>
      <c r="O386" s="242"/>
      <c r="P386" s="242"/>
      <c r="Q386" s="242"/>
      <c r="R386" s="242"/>
      <c r="S386" s="242"/>
      <c r="T386" s="243"/>
      <c r="U386" s="13"/>
      <c r="V386" s="13"/>
      <c r="W386" s="13"/>
      <c r="X386" s="13"/>
      <c r="Y386" s="13"/>
      <c r="Z386" s="13"/>
      <c r="AA386" s="13"/>
      <c r="AB386" s="13"/>
      <c r="AC386" s="13"/>
      <c r="AD386" s="13"/>
      <c r="AE386" s="13"/>
      <c r="AT386" s="244" t="s">
        <v>242</v>
      </c>
      <c r="AU386" s="244" t="s">
        <v>86</v>
      </c>
      <c r="AV386" s="13" t="s">
        <v>86</v>
      </c>
      <c r="AW386" s="13" t="s">
        <v>37</v>
      </c>
      <c r="AX386" s="13" t="s">
        <v>76</v>
      </c>
      <c r="AY386" s="244" t="s">
        <v>231</v>
      </c>
    </row>
    <row r="387" s="13" customFormat="1">
      <c r="A387" s="13"/>
      <c r="B387" s="233"/>
      <c r="C387" s="234"/>
      <c r="D387" s="235" t="s">
        <v>242</v>
      </c>
      <c r="E387" s="236" t="s">
        <v>19</v>
      </c>
      <c r="F387" s="237" t="s">
        <v>691</v>
      </c>
      <c r="G387" s="234"/>
      <c r="H387" s="238">
        <v>5.3109999999999999</v>
      </c>
      <c r="I387" s="239"/>
      <c r="J387" s="234"/>
      <c r="K387" s="234"/>
      <c r="L387" s="240"/>
      <c r="M387" s="241"/>
      <c r="N387" s="242"/>
      <c r="O387" s="242"/>
      <c r="P387" s="242"/>
      <c r="Q387" s="242"/>
      <c r="R387" s="242"/>
      <c r="S387" s="242"/>
      <c r="T387" s="243"/>
      <c r="U387" s="13"/>
      <c r="V387" s="13"/>
      <c r="W387" s="13"/>
      <c r="X387" s="13"/>
      <c r="Y387" s="13"/>
      <c r="Z387" s="13"/>
      <c r="AA387" s="13"/>
      <c r="AB387" s="13"/>
      <c r="AC387" s="13"/>
      <c r="AD387" s="13"/>
      <c r="AE387" s="13"/>
      <c r="AT387" s="244" t="s">
        <v>242</v>
      </c>
      <c r="AU387" s="244" t="s">
        <v>86</v>
      </c>
      <c r="AV387" s="13" t="s">
        <v>86</v>
      </c>
      <c r="AW387" s="13" t="s">
        <v>37</v>
      </c>
      <c r="AX387" s="13" t="s">
        <v>76</v>
      </c>
      <c r="AY387" s="244" t="s">
        <v>231</v>
      </c>
    </row>
    <row r="388" s="15" customFormat="1">
      <c r="A388" s="15"/>
      <c r="B388" s="255"/>
      <c r="C388" s="256"/>
      <c r="D388" s="235" t="s">
        <v>242</v>
      </c>
      <c r="E388" s="257" t="s">
        <v>19</v>
      </c>
      <c r="F388" s="258" t="s">
        <v>335</v>
      </c>
      <c r="G388" s="256"/>
      <c r="H388" s="259">
        <v>41.826000000000001</v>
      </c>
      <c r="I388" s="260"/>
      <c r="J388" s="256"/>
      <c r="K388" s="256"/>
      <c r="L388" s="261"/>
      <c r="M388" s="262"/>
      <c r="N388" s="263"/>
      <c r="O388" s="263"/>
      <c r="P388" s="263"/>
      <c r="Q388" s="263"/>
      <c r="R388" s="263"/>
      <c r="S388" s="263"/>
      <c r="T388" s="264"/>
      <c r="U388" s="15"/>
      <c r="V388" s="15"/>
      <c r="W388" s="15"/>
      <c r="X388" s="15"/>
      <c r="Y388" s="15"/>
      <c r="Z388" s="15"/>
      <c r="AA388" s="15"/>
      <c r="AB388" s="15"/>
      <c r="AC388" s="15"/>
      <c r="AD388" s="15"/>
      <c r="AE388" s="15"/>
      <c r="AT388" s="265" t="s">
        <v>242</v>
      </c>
      <c r="AU388" s="265" t="s">
        <v>86</v>
      </c>
      <c r="AV388" s="15" t="s">
        <v>238</v>
      </c>
      <c r="AW388" s="15" t="s">
        <v>37</v>
      </c>
      <c r="AX388" s="15" t="s">
        <v>84</v>
      </c>
      <c r="AY388" s="265" t="s">
        <v>231</v>
      </c>
    </row>
    <row r="389" s="2" customFormat="1" ht="37.8" customHeight="1">
      <c r="A389" s="41"/>
      <c r="B389" s="42"/>
      <c r="C389" s="215" t="s">
        <v>692</v>
      </c>
      <c r="D389" s="215" t="s">
        <v>233</v>
      </c>
      <c r="E389" s="216" t="s">
        <v>693</v>
      </c>
      <c r="F389" s="217" t="s">
        <v>694</v>
      </c>
      <c r="G389" s="218" t="s">
        <v>236</v>
      </c>
      <c r="H389" s="219">
        <v>41.826000000000001</v>
      </c>
      <c r="I389" s="220"/>
      <c r="J389" s="221">
        <f>ROUND(I389*H389,2)</f>
        <v>0</v>
      </c>
      <c r="K389" s="217" t="s">
        <v>237</v>
      </c>
      <c r="L389" s="47"/>
      <c r="M389" s="222" t="s">
        <v>19</v>
      </c>
      <c r="N389" s="223" t="s">
        <v>47</v>
      </c>
      <c r="O389" s="87"/>
      <c r="P389" s="224">
        <f>O389*H389</f>
        <v>0</v>
      </c>
      <c r="Q389" s="224">
        <v>0</v>
      </c>
      <c r="R389" s="224">
        <f>Q389*H389</f>
        <v>0</v>
      </c>
      <c r="S389" s="224">
        <v>0</v>
      </c>
      <c r="T389" s="225">
        <f>S389*H389</f>
        <v>0</v>
      </c>
      <c r="U389" s="41"/>
      <c r="V389" s="41"/>
      <c r="W389" s="41"/>
      <c r="X389" s="41"/>
      <c r="Y389" s="41"/>
      <c r="Z389" s="41"/>
      <c r="AA389" s="41"/>
      <c r="AB389" s="41"/>
      <c r="AC389" s="41"/>
      <c r="AD389" s="41"/>
      <c r="AE389" s="41"/>
      <c r="AR389" s="226" t="s">
        <v>238</v>
      </c>
      <c r="AT389" s="226" t="s">
        <v>233</v>
      </c>
      <c r="AU389" s="226" t="s">
        <v>86</v>
      </c>
      <c r="AY389" s="20" t="s">
        <v>231</v>
      </c>
      <c r="BE389" s="227">
        <f>IF(N389="základní",J389,0)</f>
        <v>0</v>
      </c>
      <c r="BF389" s="227">
        <f>IF(N389="snížená",J389,0)</f>
        <v>0</v>
      </c>
      <c r="BG389" s="227">
        <f>IF(N389="zákl. přenesená",J389,0)</f>
        <v>0</v>
      </c>
      <c r="BH389" s="227">
        <f>IF(N389="sníž. přenesená",J389,0)</f>
        <v>0</v>
      </c>
      <c r="BI389" s="227">
        <f>IF(N389="nulová",J389,0)</f>
        <v>0</v>
      </c>
      <c r="BJ389" s="20" t="s">
        <v>84</v>
      </c>
      <c r="BK389" s="227">
        <f>ROUND(I389*H389,2)</f>
        <v>0</v>
      </c>
      <c r="BL389" s="20" t="s">
        <v>238</v>
      </c>
      <c r="BM389" s="226" t="s">
        <v>695</v>
      </c>
    </row>
    <row r="390" s="2" customFormat="1">
      <c r="A390" s="41"/>
      <c r="B390" s="42"/>
      <c r="C390" s="43"/>
      <c r="D390" s="228" t="s">
        <v>240</v>
      </c>
      <c r="E390" s="43"/>
      <c r="F390" s="229" t="s">
        <v>696</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20" t="s">
        <v>240</v>
      </c>
      <c r="AU390" s="20" t="s">
        <v>86</v>
      </c>
    </row>
    <row r="391" s="2" customFormat="1" ht="66.75" customHeight="1">
      <c r="A391" s="41"/>
      <c r="B391" s="42"/>
      <c r="C391" s="215" t="s">
        <v>697</v>
      </c>
      <c r="D391" s="215" t="s">
        <v>233</v>
      </c>
      <c r="E391" s="216" t="s">
        <v>698</v>
      </c>
      <c r="F391" s="217" t="s">
        <v>699</v>
      </c>
      <c r="G391" s="218" t="s">
        <v>280</v>
      </c>
      <c r="H391" s="219">
        <v>2.8479999999999999</v>
      </c>
      <c r="I391" s="220"/>
      <c r="J391" s="221">
        <f>ROUND(I391*H391,2)</f>
        <v>0</v>
      </c>
      <c r="K391" s="217" t="s">
        <v>237</v>
      </c>
      <c r="L391" s="47"/>
      <c r="M391" s="222" t="s">
        <v>19</v>
      </c>
      <c r="N391" s="223" t="s">
        <v>47</v>
      </c>
      <c r="O391" s="87"/>
      <c r="P391" s="224">
        <f>O391*H391</f>
        <v>0</v>
      </c>
      <c r="Q391" s="224">
        <v>1.0551200000000001</v>
      </c>
      <c r="R391" s="224">
        <f>Q391*H391</f>
        <v>3.0049817600000002</v>
      </c>
      <c r="S391" s="224">
        <v>0</v>
      </c>
      <c r="T391" s="225">
        <f>S391*H391</f>
        <v>0</v>
      </c>
      <c r="U391" s="41"/>
      <c r="V391" s="41"/>
      <c r="W391" s="41"/>
      <c r="X391" s="41"/>
      <c r="Y391" s="41"/>
      <c r="Z391" s="41"/>
      <c r="AA391" s="41"/>
      <c r="AB391" s="41"/>
      <c r="AC391" s="41"/>
      <c r="AD391" s="41"/>
      <c r="AE391" s="41"/>
      <c r="AR391" s="226" t="s">
        <v>238</v>
      </c>
      <c r="AT391" s="226" t="s">
        <v>233</v>
      </c>
      <c r="AU391" s="226" t="s">
        <v>86</v>
      </c>
      <c r="AY391" s="20" t="s">
        <v>231</v>
      </c>
      <c r="BE391" s="227">
        <f>IF(N391="základní",J391,0)</f>
        <v>0</v>
      </c>
      <c r="BF391" s="227">
        <f>IF(N391="snížená",J391,0)</f>
        <v>0</v>
      </c>
      <c r="BG391" s="227">
        <f>IF(N391="zákl. přenesená",J391,0)</f>
        <v>0</v>
      </c>
      <c r="BH391" s="227">
        <f>IF(N391="sníž. přenesená",J391,0)</f>
        <v>0</v>
      </c>
      <c r="BI391" s="227">
        <f>IF(N391="nulová",J391,0)</f>
        <v>0</v>
      </c>
      <c r="BJ391" s="20" t="s">
        <v>84</v>
      </c>
      <c r="BK391" s="227">
        <f>ROUND(I391*H391,2)</f>
        <v>0</v>
      </c>
      <c r="BL391" s="20" t="s">
        <v>238</v>
      </c>
      <c r="BM391" s="226" t="s">
        <v>700</v>
      </c>
    </row>
    <row r="392" s="2" customFormat="1">
      <c r="A392" s="41"/>
      <c r="B392" s="42"/>
      <c r="C392" s="43"/>
      <c r="D392" s="228" t="s">
        <v>240</v>
      </c>
      <c r="E392" s="43"/>
      <c r="F392" s="229" t="s">
        <v>701</v>
      </c>
      <c r="G392" s="43"/>
      <c r="H392" s="43"/>
      <c r="I392" s="230"/>
      <c r="J392" s="43"/>
      <c r="K392" s="43"/>
      <c r="L392" s="47"/>
      <c r="M392" s="231"/>
      <c r="N392" s="232"/>
      <c r="O392" s="87"/>
      <c r="P392" s="87"/>
      <c r="Q392" s="87"/>
      <c r="R392" s="87"/>
      <c r="S392" s="87"/>
      <c r="T392" s="88"/>
      <c r="U392" s="41"/>
      <c r="V392" s="41"/>
      <c r="W392" s="41"/>
      <c r="X392" s="41"/>
      <c r="Y392" s="41"/>
      <c r="Z392" s="41"/>
      <c r="AA392" s="41"/>
      <c r="AB392" s="41"/>
      <c r="AC392" s="41"/>
      <c r="AD392" s="41"/>
      <c r="AE392" s="41"/>
      <c r="AT392" s="20" t="s">
        <v>240</v>
      </c>
      <c r="AU392" s="20" t="s">
        <v>86</v>
      </c>
    </row>
    <row r="393" s="14" customFormat="1">
      <c r="A393" s="14"/>
      <c r="B393" s="245"/>
      <c r="C393" s="246"/>
      <c r="D393" s="235" t="s">
        <v>242</v>
      </c>
      <c r="E393" s="247" t="s">
        <v>19</v>
      </c>
      <c r="F393" s="248" t="s">
        <v>648</v>
      </c>
      <c r="G393" s="246"/>
      <c r="H393" s="247" t="s">
        <v>19</v>
      </c>
      <c r="I393" s="249"/>
      <c r="J393" s="246"/>
      <c r="K393" s="246"/>
      <c r="L393" s="250"/>
      <c r="M393" s="251"/>
      <c r="N393" s="252"/>
      <c r="O393" s="252"/>
      <c r="P393" s="252"/>
      <c r="Q393" s="252"/>
      <c r="R393" s="252"/>
      <c r="S393" s="252"/>
      <c r="T393" s="253"/>
      <c r="U393" s="14"/>
      <c r="V393" s="14"/>
      <c r="W393" s="14"/>
      <c r="X393" s="14"/>
      <c r="Y393" s="14"/>
      <c r="Z393" s="14"/>
      <c r="AA393" s="14"/>
      <c r="AB393" s="14"/>
      <c r="AC393" s="14"/>
      <c r="AD393" s="14"/>
      <c r="AE393" s="14"/>
      <c r="AT393" s="254" t="s">
        <v>242</v>
      </c>
      <c r="AU393" s="254" t="s">
        <v>86</v>
      </c>
      <c r="AV393" s="14" t="s">
        <v>84</v>
      </c>
      <c r="AW393" s="14" t="s">
        <v>37</v>
      </c>
      <c r="AX393" s="14" t="s">
        <v>76</v>
      </c>
      <c r="AY393" s="254" t="s">
        <v>231</v>
      </c>
    </row>
    <row r="394" s="13" customFormat="1">
      <c r="A394" s="13"/>
      <c r="B394" s="233"/>
      <c r="C394" s="234"/>
      <c r="D394" s="235" t="s">
        <v>242</v>
      </c>
      <c r="E394" s="236" t="s">
        <v>19</v>
      </c>
      <c r="F394" s="237" t="s">
        <v>702</v>
      </c>
      <c r="G394" s="234"/>
      <c r="H394" s="238">
        <v>0.017000000000000001</v>
      </c>
      <c r="I394" s="239"/>
      <c r="J394" s="234"/>
      <c r="K394" s="234"/>
      <c r="L394" s="240"/>
      <c r="M394" s="241"/>
      <c r="N394" s="242"/>
      <c r="O394" s="242"/>
      <c r="P394" s="242"/>
      <c r="Q394" s="242"/>
      <c r="R394" s="242"/>
      <c r="S394" s="242"/>
      <c r="T394" s="243"/>
      <c r="U394" s="13"/>
      <c r="V394" s="13"/>
      <c r="W394" s="13"/>
      <c r="X394" s="13"/>
      <c r="Y394" s="13"/>
      <c r="Z394" s="13"/>
      <c r="AA394" s="13"/>
      <c r="AB394" s="13"/>
      <c r="AC394" s="13"/>
      <c r="AD394" s="13"/>
      <c r="AE394" s="13"/>
      <c r="AT394" s="244" t="s">
        <v>242</v>
      </c>
      <c r="AU394" s="244" t="s">
        <v>86</v>
      </c>
      <c r="AV394" s="13" t="s">
        <v>86</v>
      </c>
      <c r="AW394" s="13" t="s">
        <v>37</v>
      </c>
      <c r="AX394" s="13" t="s">
        <v>76</v>
      </c>
      <c r="AY394" s="244" t="s">
        <v>231</v>
      </c>
    </row>
    <row r="395" s="13" customFormat="1">
      <c r="A395" s="13"/>
      <c r="B395" s="233"/>
      <c r="C395" s="234"/>
      <c r="D395" s="235" t="s">
        <v>242</v>
      </c>
      <c r="E395" s="236" t="s">
        <v>19</v>
      </c>
      <c r="F395" s="237" t="s">
        <v>703</v>
      </c>
      <c r="G395" s="234"/>
      <c r="H395" s="238">
        <v>0.031</v>
      </c>
      <c r="I395" s="239"/>
      <c r="J395" s="234"/>
      <c r="K395" s="234"/>
      <c r="L395" s="240"/>
      <c r="M395" s="241"/>
      <c r="N395" s="242"/>
      <c r="O395" s="242"/>
      <c r="P395" s="242"/>
      <c r="Q395" s="242"/>
      <c r="R395" s="242"/>
      <c r="S395" s="242"/>
      <c r="T395" s="243"/>
      <c r="U395" s="13"/>
      <c r="V395" s="13"/>
      <c r="W395" s="13"/>
      <c r="X395" s="13"/>
      <c r="Y395" s="13"/>
      <c r="Z395" s="13"/>
      <c r="AA395" s="13"/>
      <c r="AB395" s="13"/>
      <c r="AC395" s="13"/>
      <c r="AD395" s="13"/>
      <c r="AE395" s="13"/>
      <c r="AT395" s="244" t="s">
        <v>242</v>
      </c>
      <c r="AU395" s="244" t="s">
        <v>86</v>
      </c>
      <c r="AV395" s="13" t="s">
        <v>86</v>
      </c>
      <c r="AW395" s="13" t="s">
        <v>37</v>
      </c>
      <c r="AX395" s="13" t="s">
        <v>76</v>
      </c>
      <c r="AY395" s="244" t="s">
        <v>231</v>
      </c>
    </row>
    <row r="396" s="13" customFormat="1">
      <c r="A396" s="13"/>
      <c r="B396" s="233"/>
      <c r="C396" s="234"/>
      <c r="D396" s="235" t="s">
        <v>242</v>
      </c>
      <c r="E396" s="236" t="s">
        <v>19</v>
      </c>
      <c r="F396" s="237" t="s">
        <v>704</v>
      </c>
      <c r="G396" s="234"/>
      <c r="H396" s="238">
        <v>0.21199999999999999</v>
      </c>
      <c r="I396" s="239"/>
      <c r="J396" s="234"/>
      <c r="K396" s="234"/>
      <c r="L396" s="240"/>
      <c r="M396" s="241"/>
      <c r="N396" s="242"/>
      <c r="O396" s="242"/>
      <c r="P396" s="242"/>
      <c r="Q396" s="242"/>
      <c r="R396" s="242"/>
      <c r="S396" s="242"/>
      <c r="T396" s="243"/>
      <c r="U396" s="13"/>
      <c r="V396" s="13"/>
      <c r="W396" s="13"/>
      <c r="X396" s="13"/>
      <c r="Y396" s="13"/>
      <c r="Z396" s="13"/>
      <c r="AA396" s="13"/>
      <c r="AB396" s="13"/>
      <c r="AC396" s="13"/>
      <c r="AD396" s="13"/>
      <c r="AE396" s="13"/>
      <c r="AT396" s="244" t="s">
        <v>242</v>
      </c>
      <c r="AU396" s="244" t="s">
        <v>86</v>
      </c>
      <c r="AV396" s="13" t="s">
        <v>86</v>
      </c>
      <c r="AW396" s="13" t="s">
        <v>37</v>
      </c>
      <c r="AX396" s="13" t="s">
        <v>76</v>
      </c>
      <c r="AY396" s="244" t="s">
        <v>231</v>
      </c>
    </row>
    <row r="397" s="13" customFormat="1">
      <c r="A397" s="13"/>
      <c r="B397" s="233"/>
      <c r="C397" s="234"/>
      <c r="D397" s="235" t="s">
        <v>242</v>
      </c>
      <c r="E397" s="236" t="s">
        <v>19</v>
      </c>
      <c r="F397" s="237" t="s">
        <v>705</v>
      </c>
      <c r="G397" s="234"/>
      <c r="H397" s="238">
        <v>0.059999999999999998</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242</v>
      </c>
      <c r="AU397" s="244" t="s">
        <v>86</v>
      </c>
      <c r="AV397" s="13" t="s">
        <v>86</v>
      </c>
      <c r="AW397" s="13" t="s">
        <v>37</v>
      </c>
      <c r="AX397" s="13" t="s">
        <v>76</v>
      </c>
      <c r="AY397" s="244" t="s">
        <v>231</v>
      </c>
    </row>
    <row r="398" s="13" customFormat="1">
      <c r="A398" s="13"/>
      <c r="B398" s="233"/>
      <c r="C398" s="234"/>
      <c r="D398" s="235" t="s">
        <v>242</v>
      </c>
      <c r="E398" s="236" t="s">
        <v>19</v>
      </c>
      <c r="F398" s="237" t="s">
        <v>706</v>
      </c>
      <c r="G398" s="234"/>
      <c r="H398" s="238">
        <v>0.16400000000000001</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242</v>
      </c>
      <c r="AU398" s="244" t="s">
        <v>86</v>
      </c>
      <c r="AV398" s="13" t="s">
        <v>86</v>
      </c>
      <c r="AW398" s="13" t="s">
        <v>37</v>
      </c>
      <c r="AX398" s="13" t="s">
        <v>76</v>
      </c>
      <c r="AY398" s="244" t="s">
        <v>231</v>
      </c>
    </row>
    <row r="399" s="13" customFormat="1">
      <c r="A399" s="13"/>
      <c r="B399" s="233"/>
      <c r="C399" s="234"/>
      <c r="D399" s="235" t="s">
        <v>242</v>
      </c>
      <c r="E399" s="236" t="s">
        <v>19</v>
      </c>
      <c r="F399" s="237" t="s">
        <v>707</v>
      </c>
      <c r="G399" s="234"/>
      <c r="H399" s="238">
        <v>0.065000000000000002</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242</v>
      </c>
      <c r="AU399" s="244" t="s">
        <v>86</v>
      </c>
      <c r="AV399" s="13" t="s">
        <v>86</v>
      </c>
      <c r="AW399" s="13" t="s">
        <v>37</v>
      </c>
      <c r="AX399" s="13" t="s">
        <v>76</v>
      </c>
      <c r="AY399" s="244" t="s">
        <v>231</v>
      </c>
    </row>
    <row r="400" s="13" customFormat="1">
      <c r="A400" s="13"/>
      <c r="B400" s="233"/>
      <c r="C400" s="234"/>
      <c r="D400" s="235" t="s">
        <v>242</v>
      </c>
      <c r="E400" s="236" t="s">
        <v>19</v>
      </c>
      <c r="F400" s="237" t="s">
        <v>708</v>
      </c>
      <c r="G400" s="234"/>
      <c r="H400" s="238">
        <v>0.121</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242</v>
      </c>
      <c r="AU400" s="244" t="s">
        <v>86</v>
      </c>
      <c r="AV400" s="13" t="s">
        <v>86</v>
      </c>
      <c r="AW400" s="13" t="s">
        <v>37</v>
      </c>
      <c r="AX400" s="13" t="s">
        <v>76</v>
      </c>
      <c r="AY400" s="244" t="s">
        <v>231</v>
      </c>
    </row>
    <row r="401" s="13" customFormat="1">
      <c r="A401" s="13"/>
      <c r="B401" s="233"/>
      <c r="C401" s="234"/>
      <c r="D401" s="235" t="s">
        <v>242</v>
      </c>
      <c r="E401" s="236" t="s">
        <v>19</v>
      </c>
      <c r="F401" s="237" t="s">
        <v>709</v>
      </c>
      <c r="G401" s="234"/>
      <c r="H401" s="238">
        <v>0.154</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242</v>
      </c>
      <c r="AU401" s="244" t="s">
        <v>86</v>
      </c>
      <c r="AV401" s="13" t="s">
        <v>86</v>
      </c>
      <c r="AW401" s="13" t="s">
        <v>37</v>
      </c>
      <c r="AX401" s="13" t="s">
        <v>76</v>
      </c>
      <c r="AY401" s="244" t="s">
        <v>231</v>
      </c>
    </row>
    <row r="402" s="13" customFormat="1">
      <c r="A402" s="13"/>
      <c r="B402" s="233"/>
      <c r="C402" s="234"/>
      <c r="D402" s="235" t="s">
        <v>242</v>
      </c>
      <c r="E402" s="236" t="s">
        <v>19</v>
      </c>
      <c r="F402" s="237" t="s">
        <v>710</v>
      </c>
      <c r="G402" s="234"/>
      <c r="H402" s="238">
        <v>0.017000000000000001</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242</v>
      </c>
      <c r="AU402" s="244" t="s">
        <v>86</v>
      </c>
      <c r="AV402" s="13" t="s">
        <v>86</v>
      </c>
      <c r="AW402" s="13" t="s">
        <v>37</v>
      </c>
      <c r="AX402" s="13" t="s">
        <v>76</v>
      </c>
      <c r="AY402" s="244" t="s">
        <v>231</v>
      </c>
    </row>
    <row r="403" s="13" customFormat="1">
      <c r="A403" s="13"/>
      <c r="B403" s="233"/>
      <c r="C403" s="234"/>
      <c r="D403" s="235" t="s">
        <v>242</v>
      </c>
      <c r="E403" s="236" t="s">
        <v>19</v>
      </c>
      <c r="F403" s="237" t="s">
        <v>711</v>
      </c>
      <c r="G403" s="234"/>
      <c r="H403" s="238">
        <v>0.031</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242</v>
      </c>
      <c r="AU403" s="244" t="s">
        <v>86</v>
      </c>
      <c r="AV403" s="13" t="s">
        <v>86</v>
      </c>
      <c r="AW403" s="13" t="s">
        <v>37</v>
      </c>
      <c r="AX403" s="13" t="s">
        <v>76</v>
      </c>
      <c r="AY403" s="244" t="s">
        <v>231</v>
      </c>
    </row>
    <row r="404" s="13" customFormat="1">
      <c r="A404" s="13"/>
      <c r="B404" s="233"/>
      <c r="C404" s="234"/>
      <c r="D404" s="235" t="s">
        <v>242</v>
      </c>
      <c r="E404" s="236" t="s">
        <v>19</v>
      </c>
      <c r="F404" s="237" t="s">
        <v>712</v>
      </c>
      <c r="G404" s="234"/>
      <c r="H404" s="238">
        <v>0.059999999999999998</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242</v>
      </c>
      <c r="AU404" s="244" t="s">
        <v>86</v>
      </c>
      <c r="AV404" s="13" t="s">
        <v>86</v>
      </c>
      <c r="AW404" s="13" t="s">
        <v>37</v>
      </c>
      <c r="AX404" s="13" t="s">
        <v>76</v>
      </c>
      <c r="AY404" s="244" t="s">
        <v>231</v>
      </c>
    </row>
    <row r="405" s="13" customFormat="1">
      <c r="A405" s="13"/>
      <c r="B405" s="233"/>
      <c r="C405" s="234"/>
      <c r="D405" s="235" t="s">
        <v>242</v>
      </c>
      <c r="E405" s="236" t="s">
        <v>19</v>
      </c>
      <c r="F405" s="237" t="s">
        <v>713</v>
      </c>
      <c r="G405" s="234"/>
      <c r="H405" s="238">
        <v>0.023</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242</v>
      </c>
      <c r="AU405" s="244" t="s">
        <v>86</v>
      </c>
      <c r="AV405" s="13" t="s">
        <v>86</v>
      </c>
      <c r="AW405" s="13" t="s">
        <v>37</v>
      </c>
      <c r="AX405" s="13" t="s">
        <v>76</v>
      </c>
      <c r="AY405" s="244" t="s">
        <v>231</v>
      </c>
    </row>
    <row r="406" s="13" customFormat="1">
      <c r="A406" s="13"/>
      <c r="B406" s="233"/>
      <c r="C406" s="234"/>
      <c r="D406" s="235" t="s">
        <v>242</v>
      </c>
      <c r="E406" s="236" t="s">
        <v>19</v>
      </c>
      <c r="F406" s="237" t="s">
        <v>714</v>
      </c>
      <c r="G406" s="234"/>
      <c r="H406" s="238">
        <v>0.032000000000000001</v>
      </c>
      <c r="I406" s="239"/>
      <c r="J406" s="234"/>
      <c r="K406" s="234"/>
      <c r="L406" s="240"/>
      <c r="M406" s="241"/>
      <c r="N406" s="242"/>
      <c r="O406" s="242"/>
      <c r="P406" s="242"/>
      <c r="Q406" s="242"/>
      <c r="R406" s="242"/>
      <c r="S406" s="242"/>
      <c r="T406" s="243"/>
      <c r="U406" s="13"/>
      <c r="V406" s="13"/>
      <c r="W406" s="13"/>
      <c r="X406" s="13"/>
      <c r="Y406" s="13"/>
      <c r="Z406" s="13"/>
      <c r="AA406" s="13"/>
      <c r="AB406" s="13"/>
      <c r="AC406" s="13"/>
      <c r="AD406" s="13"/>
      <c r="AE406" s="13"/>
      <c r="AT406" s="244" t="s">
        <v>242</v>
      </c>
      <c r="AU406" s="244" t="s">
        <v>86</v>
      </c>
      <c r="AV406" s="13" t="s">
        <v>86</v>
      </c>
      <c r="AW406" s="13" t="s">
        <v>37</v>
      </c>
      <c r="AX406" s="13" t="s">
        <v>76</v>
      </c>
      <c r="AY406" s="244" t="s">
        <v>231</v>
      </c>
    </row>
    <row r="407" s="13" customFormat="1">
      <c r="A407" s="13"/>
      <c r="B407" s="233"/>
      <c r="C407" s="234"/>
      <c r="D407" s="235" t="s">
        <v>242</v>
      </c>
      <c r="E407" s="236" t="s">
        <v>19</v>
      </c>
      <c r="F407" s="237" t="s">
        <v>715</v>
      </c>
      <c r="G407" s="234"/>
      <c r="H407" s="238">
        <v>0.053999999999999999</v>
      </c>
      <c r="I407" s="239"/>
      <c r="J407" s="234"/>
      <c r="K407" s="234"/>
      <c r="L407" s="240"/>
      <c r="M407" s="241"/>
      <c r="N407" s="242"/>
      <c r="O407" s="242"/>
      <c r="P407" s="242"/>
      <c r="Q407" s="242"/>
      <c r="R407" s="242"/>
      <c r="S407" s="242"/>
      <c r="T407" s="243"/>
      <c r="U407" s="13"/>
      <c r="V407" s="13"/>
      <c r="W407" s="13"/>
      <c r="X407" s="13"/>
      <c r="Y407" s="13"/>
      <c r="Z407" s="13"/>
      <c r="AA407" s="13"/>
      <c r="AB407" s="13"/>
      <c r="AC407" s="13"/>
      <c r="AD407" s="13"/>
      <c r="AE407" s="13"/>
      <c r="AT407" s="244" t="s">
        <v>242</v>
      </c>
      <c r="AU407" s="244" t="s">
        <v>86</v>
      </c>
      <c r="AV407" s="13" t="s">
        <v>86</v>
      </c>
      <c r="AW407" s="13" t="s">
        <v>37</v>
      </c>
      <c r="AX407" s="13" t="s">
        <v>76</v>
      </c>
      <c r="AY407" s="244" t="s">
        <v>231</v>
      </c>
    </row>
    <row r="408" s="13" customFormat="1">
      <c r="A408" s="13"/>
      <c r="B408" s="233"/>
      <c r="C408" s="234"/>
      <c r="D408" s="235" t="s">
        <v>242</v>
      </c>
      <c r="E408" s="236" t="s">
        <v>19</v>
      </c>
      <c r="F408" s="237" t="s">
        <v>716</v>
      </c>
      <c r="G408" s="234"/>
      <c r="H408" s="238">
        <v>0.078</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242</v>
      </c>
      <c r="AU408" s="244" t="s">
        <v>86</v>
      </c>
      <c r="AV408" s="13" t="s">
        <v>86</v>
      </c>
      <c r="AW408" s="13" t="s">
        <v>37</v>
      </c>
      <c r="AX408" s="13" t="s">
        <v>76</v>
      </c>
      <c r="AY408" s="244" t="s">
        <v>231</v>
      </c>
    </row>
    <row r="409" s="13" customFormat="1">
      <c r="A409" s="13"/>
      <c r="B409" s="233"/>
      <c r="C409" s="234"/>
      <c r="D409" s="235" t="s">
        <v>242</v>
      </c>
      <c r="E409" s="236" t="s">
        <v>19</v>
      </c>
      <c r="F409" s="237" t="s">
        <v>717</v>
      </c>
      <c r="G409" s="234"/>
      <c r="H409" s="238">
        <v>0.035000000000000003</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242</v>
      </c>
      <c r="AU409" s="244" t="s">
        <v>86</v>
      </c>
      <c r="AV409" s="13" t="s">
        <v>86</v>
      </c>
      <c r="AW409" s="13" t="s">
        <v>37</v>
      </c>
      <c r="AX409" s="13" t="s">
        <v>76</v>
      </c>
      <c r="AY409" s="244" t="s">
        <v>231</v>
      </c>
    </row>
    <row r="410" s="13" customFormat="1">
      <c r="A410" s="13"/>
      <c r="B410" s="233"/>
      <c r="C410" s="234"/>
      <c r="D410" s="235" t="s">
        <v>242</v>
      </c>
      <c r="E410" s="236" t="s">
        <v>19</v>
      </c>
      <c r="F410" s="237" t="s">
        <v>718</v>
      </c>
      <c r="G410" s="234"/>
      <c r="H410" s="238">
        <v>0.034000000000000002</v>
      </c>
      <c r="I410" s="239"/>
      <c r="J410" s="234"/>
      <c r="K410" s="234"/>
      <c r="L410" s="240"/>
      <c r="M410" s="241"/>
      <c r="N410" s="242"/>
      <c r="O410" s="242"/>
      <c r="P410" s="242"/>
      <c r="Q410" s="242"/>
      <c r="R410" s="242"/>
      <c r="S410" s="242"/>
      <c r="T410" s="243"/>
      <c r="U410" s="13"/>
      <c r="V410" s="13"/>
      <c r="W410" s="13"/>
      <c r="X410" s="13"/>
      <c r="Y410" s="13"/>
      <c r="Z410" s="13"/>
      <c r="AA410" s="13"/>
      <c r="AB410" s="13"/>
      <c r="AC410" s="13"/>
      <c r="AD410" s="13"/>
      <c r="AE410" s="13"/>
      <c r="AT410" s="244" t="s">
        <v>242</v>
      </c>
      <c r="AU410" s="244" t="s">
        <v>86</v>
      </c>
      <c r="AV410" s="13" t="s">
        <v>86</v>
      </c>
      <c r="AW410" s="13" t="s">
        <v>37</v>
      </c>
      <c r="AX410" s="13" t="s">
        <v>76</v>
      </c>
      <c r="AY410" s="244" t="s">
        <v>231</v>
      </c>
    </row>
    <row r="411" s="13" customFormat="1">
      <c r="A411" s="13"/>
      <c r="B411" s="233"/>
      <c r="C411" s="234"/>
      <c r="D411" s="235" t="s">
        <v>242</v>
      </c>
      <c r="E411" s="236" t="s">
        <v>19</v>
      </c>
      <c r="F411" s="237" t="s">
        <v>719</v>
      </c>
      <c r="G411" s="234"/>
      <c r="H411" s="238">
        <v>0.066000000000000003</v>
      </c>
      <c r="I411" s="239"/>
      <c r="J411" s="234"/>
      <c r="K411" s="234"/>
      <c r="L411" s="240"/>
      <c r="M411" s="241"/>
      <c r="N411" s="242"/>
      <c r="O411" s="242"/>
      <c r="P411" s="242"/>
      <c r="Q411" s="242"/>
      <c r="R411" s="242"/>
      <c r="S411" s="242"/>
      <c r="T411" s="243"/>
      <c r="U411" s="13"/>
      <c r="V411" s="13"/>
      <c r="W411" s="13"/>
      <c r="X411" s="13"/>
      <c r="Y411" s="13"/>
      <c r="Z411" s="13"/>
      <c r="AA411" s="13"/>
      <c r="AB411" s="13"/>
      <c r="AC411" s="13"/>
      <c r="AD411" s="13"/>
      <c r="AE411" s="13"/>
      <c r="AT411" s="244" t="s">
        <v>242</v>
      </c>
      <c r="AU411" s="244" t="s">
        <v>86</v>
      </c>
      <c r="AV411" s="13" t="s">
        <v>86</v>
      </c>
      <c r="AW411" s="13" t="s">
        <v>37</v>
      </c>
      <c r="AX411" s="13" t="s">
        <v>76</v>
      </c>
      <c r="AY411" s="244" t="s">
        <v>231</v>
      </c>
    </row>
    <row r="412" s="13" customFormat="1">
      <c r="A412" s="13"/>
      <c r="B412" s="233"/>
      <c r="C412" s="234"/>
      <c r="D412" s="235" t="s">
        <v>242</v>
      </c>
      <c r="E412" s="236" t="s">
        <v>19</v>
      </c>
      <c r="F412" s="237" t="s">
        <v>720</v>
      </c>
      <c r="G412" s="234"/>
      <c r="H412" s="238">
        <v>0.066000000000000003</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242</v>
      </c>
      <c r="AU412" s="244" t="s">
        <v>86</v>
      </c>
      <c r="AV412" s="13" t="s">
        <v>86</v>
      </c>
      <c r="AW412" s="13" t="s">
        <v>37</v>
      </c>
      <c r="AX412" s="13" t="s">
        <v>76</v>
      </c>
      <c r="AY412" s="244" t="s">
        <v>231</v>
      </c>
    </row>
    <row r="413" s="13" customFormat="1">
      <c r="A413" s="13"/>
      <c r="B413" s="233"/>
      <c r="C413" s="234"/>
      <c r="D413" s="235" t="s">
        <v>242</v>
      </c>
      <c r="E413" s="236" t="s">
        <v>19</v>
      </c>
      <c r="F413" s="237" t="s">
        <v>721</v>
      </c>
      <c r="G413" s="234"/>
      <c r="H413" s="238">
        <v>0.105</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242</v>
      </c>
      <c r="AU413" s="244" t="s">
        <v>86</v>
      </c>
      <c r="AV413" s="13" t="s">
        <v>86</v>
      </c>
      <c r="AW413" s="13" t="s">
        <v>37</v>
      </c>
      <c r="AX413" s="13" t="s">
        <v>76</v>
      </c>
      <c r="AY413" s="244" t="s">
        <v>231</v>
      </c>
    </row>
    <row r="414" s="13" customFormat="1">
      <c r="A414" s="13"/>
      <c r="B414" s="233"/>
      <c r="C414" s="234"/>
      <c r="D414" s="235" t="s">
        <v>242</v>
      </c>
      <c r="E414" s="236" t="s">
        <v>19</v>
      </c>
      <c r="F414" s="237" t="s">
        <v>722</v>
      </c>
      <c r="G414" s="234"/>
      <c r="H414" s="238">
        <v>0.025000000000000001</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242</v>
      </c>
      <c r="AU414" s="244" t="s">
        <v>86</v>
      </c>
      <c r="AV414" s="13" t="s">
        <v>86</v>
      </c>
      <c r="AW414" s="13" t="s">
        <v>37</v>
      </c>
      <c r="AX414" s="13" t="s">
        <v>76</v>
      </c>
      <c r="AY414" s="244" t="s">
        <v>231</v>
      </c>
    </row>
    <row r="415" s="13" customFormat="1">
      <c r="A415" s="13"/>
      <c r="B415" s="233"/>
      <c r="C415" s="234"/>
      <c r="D415" s="235" t="s">
        <v>242</v>
      </c>
      <c r="E415" s="236" t="s">
        <v>19</v>
      </c>
      <c r="F415" s="237" t="s">
        <v>723</v>
      </c>
      <c r="G415" s="234"/>
      <c r="H415" s="238">
        <v>0.035999999999999997</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242</v>
      </c>
      <c r="AU415" s="244" t="s">
        <v>86</v>
      </c>
      <c r="AV415" s="13" t="s">
        <v>86</v>
      </c>
      <c r="AW415" s="13" t="s">
        <v>37</v>
      </c>
      <c r="AX415" s="13" t="s">
        <v>76</v>
      </c>
      <c r="AY415" s="244" t="s">
        <v>231</v>
      </c>
    </row>
    <row r="416" s="13" customFormat="1">
      <c r="A416" s="13"/>
      <c r="B416" s="233"/>
      <c r="C416" s="234"/>
      <c r="D416" s="235" t="s">
        <v>242</v>
      </c>
      <c r="E416" s="236" t="s">
        <v>19</v>
      </c>
      <c r="F416" s="237" t="s">
        <v>724</v>
      </c>
      <c r="G416" s="234"/>
      <c r="H416" s="238">
        <v>0.027</v>
      </c>
      <c r="I416" s="239"/>
      <c r="J416" s="234"/>
      <c r="K416" s="234"/>
      <c r="L416" s="240"/>
      <c r="M416" s="241"/>
      <c r="N416" s="242"/>
      <c r="O416" s="242"/>
      <c r="P416" s="242"/>
      <c r="Q416" s="242"/>
      <c r="R416" s="242"/>
      <c r="S416" s="242"/>
      <c r="T416" s="243"/>
      <c r="U416" s="13"/>
      <c r="V416" s="13"/>
      <c r="W416" s="13"/>
      <c r="X416" s="13"/>
      <c r="Y416" s="13"/>
      <c r="Z416" s="13"/>
      <c r="AA416" s="13"/>
      <c r="AB416" s="13"/>
      <c r="AC416" s="13"/>
      <c r="AD416" s="13"/>
      <c r="AE416" s="13"/>
      <c r="AT416" s="244" t="s">
        <v>242</v>
      </c>
      <c r="AU416" s="244" t="s">
        <v>86</v>
      </c>
      <c r="AV416" s="13" t="s">
        <v>86</v>
      </c>
      <c r="AW416" s="13" t="s">
        <v>37</v>
      </c>
      <c r="AX416" s="13" t="s">
        <v>76</v>
      </c>
      <c r="AY416" s="244" t="s">
        <v>231</v>
      </c>
    </row>
    <row r="417" s="13" customFormat="1">
      <c r="A417" s="13"/>
      <c r="B417" s="233"/>
      <c r="C417" s="234"/>
      <c r="D417" s="235" t="s">
        <v>242</v>
      </c>
      <c r="E417" s="236" t="s">
        <v>19</v>
      </c>
      <c r="F417" s="237" t="s">
        <v>725</v>
      </c>
      <c r="G417" s="234"/>
      <c r="H417" s="238">
        <v>0.044999999999999998</v>
      </c>
      <c r="I417" s="239"/>
      <c r="J417" s="234"/>
      <c r="K417" s="234"/>
      <c r="L417" s="240"/>
      <c r="M417" s="241"/>
      <c r="N417" s="242"/>
      <c r="O417" s="242"/>
      <c r="P417" s="242"/>
      <c r="Q417" s="242"/>
      <c r="R417" s="242"/>
      <c r="S417" s="242"/>
      <c r="T417" s="243"/>
      <c r="U417" s="13"/>
      <c r="V417" s="13"/>
      <c r="W417" s="13"/>
      <c r="X417" s="13"/>
      <c r="Y417" s="13"/>
      <c r="Z417" s="13"/>
      <c r="AA417" s="13"/>
      <c r="AB417" s="13"/>
      <c r="AC417" s="13"/>
      <c r="AD417" s="13"/>
      <c r="AE417" s="13"/>
      <c r="AT417" s="244" t="s">
        <v>242</v>
      </c>
      <c r="AU417" s="244" t="s">
        <v>86</v>
      </c>
      <c r="AV417" s="13" t="s">
        <v>86</v>
      </c>
      <c r="AW417" s="13" t="s">
        <v>37</v>
      </c>
      <c r="AX417" s="13" t="s">
        <v>76</v>
      </c>
      <c r="AY417" s="244" t="s">
        <v>231</v>
      </c>
    </row>
    <row r="418" s="13" customFormat="1">
      <c r="A418" s="13"/>
      <c r="B418" s="233"/>
      <c r="C418" s="234"/>
      <c r="D418" s="235" t="s">
        <v>242</v>
      </c>
      <c r="E418" s="236" t="s">
        <v>19</v>
      </c>
      <c r="F418" s="237" t="s">
        <v>726</v>
      </c>
      <c r="G418" s="234"/>
      <c r="H418" s="238">
        <v>0.017000000000000001</v>
      </c>
      <c r="I418" s="239"/>
      <c r="J418" s="234"/>
      <c r="K418" s="234"/>
      <c r="L418" s="240"/>
      <c r="M418" s="241"/>
      <c r="N418" s="242"/>
      <c r="O418" s="242"/>
      <c r="P418" s="242"/>
      <c r="Q418" s="242"/>
      <c r="R418" s="242"/>
      <c r="S418" s="242"/>
      <c r="T418" s="243"/>
      <c r="U418" s="13"/>
      <c r="V418" s="13"/>
      <c r="W418" s="13"/>
      <c r="X418" s="13"/>
      <c r="Y418" s="13"/>
      <c r="Z418" s="13"/>
      <c r="AA418" s="13"/>
      <c r="AB418" s="13"/>
      <c r="AC418" s="13"/>
      <c r="AD418" s="13"/>
      <c r="AE418" s="13"/>
      <c r="AT418" s="244" t="s">
        <v>242</v>
      </c>
      <c r="AU418" s="244" t="s">
        <v>86</v>
      </c>
      <c r="AV418" s="13" t="s">
        <v>86</v>
      </c>
      <c r="AW418" s="13" t="s">
        <v>37</v>
      </c>
      <c r="AX418" s="13" t="s">
        <v>76</v>
      </c>
      <c r="AY418" s="244" t="s">
        <v>231</v>
      </c>
    </row>
    <row r="419" s="13" customFormat="1">
      <c r="A419" s="13"/>
      <c r="B419" s="233"/>
      <c r="C419" s="234"/>
      <c r="D419" s="235" t="s">
        <v>242</v>
      </c>
      <c r="E419" s="236" t="s">
        <v>19</v>
      </c>
      <c r="F419" s="237" t="s">
        <v>727</v>
      </c>
      <c r="G419" s="234"/>
      <c r="H419" s="238">
        <v>0.040000000000000001</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242</v>
      </c>
      <c r="AU419" s="244" t="s">
        <v>86</v>
      </c>
      <c r="AV419" s="13" t="s">
        <v>86</v>
      </c>
      <c r="AW419" s="13" t="s">
        <v>37</v>
      </c>
      <c r="AX419" s="13" t="s">
        <v>76</v>
      </c>
      <c r="AY419" s="244" t="s">
        <v>231</v>
      </c>
    </row>
    <row r="420" s="13" customFormat="1">
      <c r="A420" s="13"/>
      <c r="B420" s="233"/>
      <c r="C420" s="234"/>
      <c r="D420" s="235" t="s">
        <v>242</v>
      </c>
      <c r="E420" s="236" t="s">
        <v>19</v>
      </c>
      <c r="F420" s="237" t="s">
        <v>728</v>
      </c>
      <c r="G420" s="234"/>
      <c r="H420" s="238">
        <v>0.050000000000000003</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242</v>
      </c>
      <c r="AU420" s="244" t="s">
        <v>86</v>
      </c>
      <c r="AV420" s="13" t="s">
        <v>86</v>
      </c>
      <c r="AW420" s="13" t="s">
        <v>37</v>
      </c>
      <c r="AX420" s="13" t="s">
        <v>76</v>
      </c>
      <c r="AY420" s="244" t="s">
        <v>231</v>
      </c>
    </row>
    <row r="421" s="13" customFormat="1">
      <c r="A421" s="13"/>
      <c r="B421" s="233"/>
      <c r="C421" s="234"/>
      <c r="D421" s="235" t="s">
        <v>242</v>
      </c>
      <c r="E421" s="236" t="s">
        <v>19</v>
      </c>
      <c r="F421" s="237" t="s">
        <v>729</v>
      </c>
      <c r="G421" s="234"/>
      <c r="H421" s="238">
        <v>0.55600000000000005</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242</v>
      </c>
      <c r="AU421" s="244" t="s">
        <v>86</v>
      </c>
      <c r="AV421" s="13" t="s">
        <v>86</v>
      </c>
      <c r="AW421" s="13" t="s">
        <v>37</v>
      </c>
      <c r="AX421" s="13" t="s">
        <v>76</v>
      </c>
      <c r="AY421" s="244" t="s">
        <v>231</v>
      </c>
    </row>
    <row r="422" s="13" customFormat="1">
      <c r="A422" s="13"/>
      <c r="B422" s="233"/>
      <c r="C422" s="234"/>
      <c r="D422" s="235" t="s">
        <v>242</v>
      </c>
      <c r="E422" s="236" t="s">
        <v>19</v>
      </c>
      <c r="F422" s="237" t="s">
        <v>730</v>
      </c>
      <c r="G422" s="234"/>
      <c r="H422" s="238">
        <v>0.11600000000000001</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242</v>
      </c>
      <c r="AU422" s="244" t="s">
        <v>86</v>
      </c>
      <c r="AV422" s="13" t="s">
        <v>86</v>
      </c>
      <c r="AW422" s="13" t="s">
        <v>37</v>
      </c>
      <c r="AX422" s="13" t="s">
        <v>76</v>
      </c>
      <c r="AY422" s="244" t="s">
        <v>231</v>
      </c>
    </row>
    <row r="423" s="13" customFormat="1">
      <c r="A423" s="13"/>
      <c r="B423" s="233"/>
      <c r="C423" s="234"/>
      <c r="D423" s="235" t="s">
        <v>242</v>
      </c>
      <c r="E423" s="236" t="s">
        <v>19</v>
      </c>
      <c r="F423" s="237" t="s">
        <v>731</v>
      </c>
      <c r="G423" s="234"/>
      <c r="H423" s="238">
        <v>0.023</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242</v>
      </c>
      <c r="AU423" s="244" t="s">
        <v>86</v>
      </c>
      <c r="AV423" s="13" t="s">
        <v>86</v>
      </c>
      <c r="AW423" s="13" t="s">
        <v>37</v>
      </c>
      <c r="AX423" s="13" t="s">
        <v>76</v>
      </c>
      <c r="AY423" s="244" t="s">
        <v>231</v>
      </c>
    </row>
    <row r="424" s="13" customFormat="1">
      <c r="A424" s="13"/>
      <c r="B424" s="233"/>
      <c r="C424" s="234"/>
      <c r="D424" s="235" t="s">
        <v>242</v>
      </c>
      <c r="E424" s="236" t="s">
        <v>19</v>
      </c>
      <c r="F424" s="237" t="s">
        <v>732</v>
      </c>
      <c r="G424" s="234"/>
      <c r="H424" s="238">
        <v>0.039</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242</v>
      </c>
      <c r="AU424" s="244" t="s">
        <v>86</v>
      </c>
      <c r="AV424" s="13" t="s">
        <v>86</v>
      </c>
      <c r="AW424" s="13" t="s">
        <v>37</v>
      </c>
      <c r="AX424" s="13" t="s">
        <v>76</v>
      </c>
      <c r="AY424" s="244" t="s">
        <v>231</v>
      </c>
    </row>
    <row r="425" s="13" customFormat="1">
      <c r="A425" s="13"/>
      <c r="B425" s="233"/>
      <c r="C425" s="234"/>
      <c r="D425" s="235" t="s">
        <v>242</v>
      </c>
      <c r="E425" s="236" t="s">
        <v>19</v>
      </c>
      <c r="F425" s="237" t="s">
        <v>733</v>
      </c>
      <c r="G425" s="234"/>
      <c r="H425" s="238">
        <v>0.307</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242</v>
      </c>
      <c r="AU425" s="244" t="s">
        <v>86</v>
      </c>
      <c r="AV425" s="13" t="s">
        <v>86</v>
      </c>
      <c r="AW425" s="13" t="s">
        <v>37</v>
      </c>
      <c r="AX425" s="13" t="s">
        <v>76</v>
      </c>
      <c r="AY425" s="244" t="s">
        <v>231</v>
      </c>
    </row>
    <row r="426" s="13" customFormat="1">
      <c r="A426" s="13"/>
      <c r="B426" s="233"/>
      <c r="C426" s="234"/>
      <c r="D426" s="235" t="s">
        <v>242</v>
      </c>
      <c r="E426" s="236" t="s">
        <v>19</v>
      </c>
      <c r="F426" s="237" t="s">
        <v>734</v>
      </c>
      <c r="G426" s="234"/>
      <c r="H426" s="238">
        <v>0.045999999999999999</v>
      </c>
      <c r="I426" s="239"/>
      <c r="J426" s="234"/>
      <c r="K426" s="234"/>
      <c r="L426" s="240"/>
      <c r="M426" s="241"/>
      <c r="N426" s="242"/>
      <c r="O426" s="242"/>
      <c r="P426" s="242"/>
      <c r="Q426" s="242"/>
      <c r="R426" s="242"/>
      <c r="S426" s="242"/>
      <c r="T426" s="243"/>
      <c r="U426" s="13"/>
      <c r="V426" s="13"/>
      <c r="W426" s="13"/>
      <c r="X426" s="13"/>
      <c r="Y426" s="13"/>
      <c r="Z426" s="13"/>
      <c r="AA426" s="13"/>
      <c r="AB426" s="13"/>
      <c r="AC426" s="13"/>
      <c r="AD426" s="13"/>
      <c r="AE426" s="13"/>
      <c r="AT426" s="244" t="s">
        <v>242</v>
      </c>
      <c r="AU426" s="244" t="s">
        <v>86</v>
      </c>
      <c r="AV426" s="13" t="s">
        <v>86</v>
      </c>
      <c r="AW426" s="13" t="s">
        <v>37</v>
      </c>
      <c r="AX426" s="13" t="s">
        <v>76</v>
      </c>
      <c r="AY426" s="244" t="s">
        <v>231</v>
      </c>
    </row>
    <row r="427" s="13" customFormat="1">
      <c r="A427" s="13"/>
      <c r="B427" s="233"/>
      <c r="C427" s="234"/>
      <c r="D427" s="235" t="s">
        <v>242</v>
      </c>
      <c r="E427" s="236" t="s">
        <v>19</v>
      </c>
      <c r="F427" s="237" t="s">
        <v>735</v>
      </c>
      <c r="G427" s="234"/>
      <c r="H427" s="238">
        <v>0.096000000000000002</v>
      </c>
      <c r="I427" s="239"/>
      <c r="J427" s="234"/>
      <c r="K427" s="234"/>
      <c r="L427" s="240"/>
      <c r="M427" s="241"/>
      <c r="N427" s="242"/>
      <c r="O427" s="242"/>
      <c r="P427" s="242"/>
      <c r="Q427" s="242"/>
      <c r="R427" s="242"/>
      <c r="S427" s="242"/>
      <c r="T427" s="243"/>
      <c r="U427" s="13"/>
      <c r="V427" s="13"/>
      <c r="W427" s="13"/>
      <c r="X427" s="13"/>
      <c r="Y427" s="13"/>
      <c r="Z427" s="13"/>
      <c r="AA427" s="13"/>
      <c r="AB427" s="13"/>
      <c r="AC427" s="13"/>
      <c r="AD427" s="13"/>
      <c r="AE427" s="13"/>
      <c r="AT427" s="244" t="s">
        <v>242</v>
      </c>
      <c r="AU427" s="244" t="s">
        <v>86</v>
      </c>
      <c r="AV427" s="13" t="s">
        <v>86</v>
      </c>
      <c r="AW427" s="13" t="s">
        <v>37</v>
      </c>
      <c r="AX427" s="13" t="s">
        <v>76</v>
      </c>
      <c r="AY427" s="244" t="s">
        <v>231</v>
      </c>
    </row>
    <row r="428" s="15" customFormat="1">
      <c r="A428" s="15"/>
      <c r="B428" s="255"/>
      <c r="C428" s="256"/>
      <c r="D428" s="235" t="s">
        <v>242</v>
      </c>
      <c r="E428" s="257" t="s">
        <v>19</v>
      </c>
      <c r="F428" s="258" t="s">
        <v>335</v>
      </c>
      <c r="G428" s="256"/>
      <c r="H428" s="259">
        <v>2.8479999999999999</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242</v>
      </c>
      <c r="AU428" s="265" t="s">
        <v>86</v>
      </c>
      <c r="AV428" s="15" t="s">
        <v>238</v>
      </c>
      <c r="AW428" s="15" t="s">
        <v>37</v>
      </c>
      <c r="AX428" s="15" t="s">
        <v>84</v>
      </c>
      <c r="AY428" s="265" t="s">
        <v>231</v>
      </c>
    </row>
    <row r="429" s="2" customFormat="1" ht="24.15" customHeight="1">
      <c r="A429" s="41"/>
      <c r="B429" s="42"/>
      <c r="C429" s="215" t="s">
        <v>736</v>
      </c>
      <c r="D429" s="215" t="s">
        <v>233</v>
      </c>
      <c r="E429" s="216" t="s">
        <v>737</v>
      </c>
      <c r="F429" s="217" t="s">
        <v>738</v>
      </c>
      <c r="G429" s="218" t="s">
        <v>251</v>
      </c>
      <c r="H429" s="219">
        <v>11.699999999999999</v>
      </c>
      <c r="I429" s="220"/>
      <c r="J429" s="221">
        <f>ROUND(I429*H429,2)</f>
        <v>0</v>
      </c>
      <c r="K429" s="217" t="s">
        <v>237</v>
      </c>
      <c r="L429" s="47"/>
      <c r="M429" s="222" t="s">
        <v>19</v>
      </c>
      <c r="N429" s="223" t="s">
        <v>47</v>
      </c>
      <c r="O429" s="87"/>
      <c r="P429" s="224">
        <f>O429*H429</f>
        <v>0</v>
      </c>
      <c r="Q429" s="224">
        <v>2.5019800000000001</v>
      </c>
      <c r="R429" s="224">
        <f>Q429*H429</f>
        <v>29.273166</v>
      </c>
      <c r="S429" s="224">
        <v>0</v>
      </c>
      <c r="T429" s="225">
        <f>S429*H429</f>
        <v>0</v>
      </c>
      <c r="U429" s="41"/>
      <c r="V429" s="41"/>
      <c r="W429" s="41"/>
      <c r="X429" s="41"/>
      <c r="Y429" s="41"/>
      <c r="Z429" s="41"/>
      <c r="AA429" s="41"/>
      <c r="AB429" s="41"/>
      <c r="AC429" s="41"/>
      <c r="AD429" s="41"/>
      <c r="AE429" s="41"/>
      <c r="AR429" s="226" t="s">
        <v>238</v>
      </c>
      <c r="AT429" s="226" t="s">
        <v>233</v>
      </c>
      <c r="AU429" s="226" t="s">
        <v>86</v>
      </c>
      <c r="AY429" s="20" t="s">
        <v>231</v>
      </c>
      <c r="BE429" s="227">
        <f>IF(N429="základní",J429,0)</f>
        <v>0</v>
      </c>
      <c r="BF429" s="227">
        <f>IF(N429="snížená",J429,0)</f>
        <v>0</v>
      </c>
      <c r="BG429" s="227">
        <f>IF(N429="zákl. přenesená",J429,0)</f>
        <v>0</v>
      </c>
      <c r="BH429" s="227">
        <f>IF(N429="sníž. přenesená",J429,0)</f>
        <v>0</v>
      </c>
      <c r="BI429" s="227">
        <f>IF(N429="nulová",J429,0)</f>
        <v>0</v>
      </c>
      <c r="BJ429" s="20" t="s">
        <v>84</v>
      </c>
      <c r="BK429" s="227">
        <f>ROUND(I429*H429,2)</f>
        <v>0</v>
      </c>
      <c r="BL429" s="20" t="s">
        <v>238</v>
      </c>
      <c r="BM429" s="226" t="s">
        <v>739</v>
      </c>
    </row>
    <row r="430" s="2" customFormat="1">
      <c r="A430" s="41"/>
      <c r="B430" s="42"/>
      <c r="C430" s="43"/>
      <c r="D430" s="228" t="s">
        <v>240</v>
      </c>
      <c r="E430" s="43"/>
      <c r="F430" s="229" t="s">
        <v>740</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240</v>
      </c>
      <c r="AU430" s="20" t="s">
        <v>86</v>
      </c>
    </row>
    <row r="431" s="13" customFormat="1">
      <c r="A431" s="13"/>
      <c r="B431" s="233"/>
      <c r="C431" s="234"/>
      <c r="D431" s="235" t="s">
        <v>242</v>
      </c>
      <c r="E431" s="236" t="s">
        <v>19</v>
      </c>
      <c r="F431" s="237" t="s">
        <v>741</v>
      </c>
      <c r="G431" s="234"/>
      <c r="H431" s="238">
        <v>5.8499999999999996</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242</v>
      </c>
      <c r="AU431" s="244" t="s">
        <v>86</v>
      </c>
      <c r="AV431" s="13" t="s">
        <v>86</v>
      </c>
      <c r="AW431" s="13" t="s">
        <v>37</v>
      </c>
      <c r="AX431" s="13" t="s">
        <v>76</v>
      </c>
      <c r="AY431" s="244" t="s">
        <v>231</v>
      </c>
    </row>
    <row r="432" s="13" customFormat="1">
      <c r="A432" s="13"/>
      <c r="B432" s="233"/>
      <c r="C432" s="234"/>
      <c r="D432" s="235" t="s">
        <v>242</v>
      </c>
      <c r="E432" s="236" t="s">
        <v>19</v>
      </c>
      <c r="F432" s="237" t="s">
        <v>742</v>
      </c>
      <c r="G432" s="234"/>
      <c r="H432" s="238">
        <v>5.8499999999999996</v>
      </c>
      <c r="I432" s="239"/>
      <c r="J432" s="234"/>
      <c r="K432" s="234"/>
      <c r="L432" s="240"/>
      <c r="M432" s="241"/>
      <c r="N432" s="242"/>
      <c r="O432" s="242"/>
      <c r="P432" s="242"/>
      <c r="Q432" s="242"/>
      <c r="R432" s="242"/>
      <c r="S432" s="242"/>
      <c r="T432" s="243"/>
      <c r="U432" s="13"/>
      <c r="V432" s="13"/>
      <c r="W432" s="13"/>
      <c r="X432" s="13"/>
      <c r="Y432" s="13"/>
      <c r="Z432" s="13"/>
      <c r="AA432" s="13"/>
      <c r="AB432" s="13"/>
      <c r="AC432" s="13"/>
      <c r="AD432" s="13"/>
      <c r="AE432" s="13"/>
      <c r="AT432" s="244" t="s">
        <v>242</v>
      </c>
      <c r="AU432" s="244" t="s">
        <v>86</v>
      </c>
      <c r="AV432" s="13" t="s">
        <v>86</v>
      </c>
      <c r="AW432" s="13" t="s">
        <v>37</v>
      </c>
      <c r="AX432" s="13" t="s">
        <v>76</v>
      </c>
      <c r="AY432" s="244" t="s">
        <v>231</v>
      </c>
    </row>
    <row r="433" s="15" customFormat="1">
      <c r="A433" s="15"/>
      <c r="B433" s="255"/>
      <c r="C433" s="256"/>
      <c r="D433" s="235" t="s">
        <v>242</v>
      </c>
      <c r="E433" s="257" t="s">
        <v>19</v>
      </c>
      <c r="F433" s="258" t="s">
        <v>335</v>
      </c>
      <c r="G433" s="256"/>
      <c r="H433" s="259">
        <v>11.699999999999999</v>
      </c>
      <c r="I433" s="260"/>
      <c r="J433" s="256"/>
      <c r="K433" s="256"/>
      <c r="L433" s="261"/>
      <c r="M433" s="262"/>
      <c r="N433" s="263"/>
      <c r="O433" s="263"/>
      <c r="P433" s="263"/>
      <c r="Q433" s="263"/>
      <c r="R433" s="263"/>
      <c r="S433" s="263"/>
      <c r="T433" s="264"/>
      <c r="U433" s="15"/>
      <c r="V433" s="15"/>
      <c r="W433" s="15"/>
      <c r="X433" s="15"/>
      <c r="Y433" s="15"/>
      <c r="Z433" s="15"/>
      <c r="AA433" s="15"/>
      <c r="AB433" s="15"/>
      <c r="AC433" s="15"/>
      <c r="AD433" s="15"/>
      <c r="AE433" s="15"/>
      <c r="AT433" s="265" t="s">
        <v>242</v>
      </c>
      <c r="AU433" s="265" t="s">
        <v>86</v>
      </c>
      <c r="AV433" s="15" t="s">
        <v>238</v>
      </c>
      <c r="AW433" s="15" t="s">
        <v>37</v>
      </c>
      <c r="AX433" s="15" t="s">
        <v>84</v>
      </c>
      <c r="AY433" s="265" t="s">
        <v>231</v>
      </c>
    </row>
    <row r="434" s="2" customFormat="1" ht="24.15" customHeight="1">
      <c r="A434" s="41"/>
      <c r="B434" s="42"/>
      <c r="C434" s="215" t="s">
        <v>743</v>
      </c>
      <c r="D434" s="215" t="s">
        <v>233</v>
      </c>
      <c r="E434" s="216" t="s">
        <v>744</v>
      </c>
      <c r="F434" s="217" t="s">
        <v>745</v>
      </c>
      <c r="G434" s="218" t="s">
        <v>236</v>
      </c>
      <c r="H434" s="219">
        <v>112.2</v>
      </c>
      <c r="I434" s="220"/>
      <c r="J434" s="221">
        <f>ROUND(I434*H434,2)</f>
        <v>0</v>
      </c>
      <c r="K434" s="217" t="s">
        <v>237</v>
      </c>
      <c r="L434" s="47"/>
      <c r="M434" s="222" t="s">
        <v>19</v>
      </c>
      <c r="N434" s="223" t="s">
        <v>47</v>
      </c>
      <c r="O434" s="87"/>
      <c r="P434" s="224">
        <f>O434*H434</f>
        <v>0</v>
      </c>
      <c r="Q434" s="224">
        <v>0.0057600000000000004</v>
      </c>
      <c r="R434" s="224">
        <f>Q434*H434</f>
        <v>0.64627200000000007</v>
      </c>
      <c r="S434" s="224">
        <v>0</v>
      </c>
      <c r="T434" s="225">
        <f>S434*H434</f>
        <v>0</v>
      </c>
      <c r="U434" s="41"/>
      <c r="V434" s="41"/>
      <c r="W434" s="41"/>
      <c r="X434" s="41"/>
      <c r="Y434" s="41"/>
      <c r="Z434" s="41"/>
      <c r="AA434" s="41"/>
      <c r="AB434" s="41"/>
      <c r="AC434" s="41"/>
      <c r="AD434" s="41"/>
      <c r="AE434" s="41"/>
      <c r="AR434" s="226" t="s">
        <v>238</v>
      </c>
      <c r="AT434" s="226" t="s">
        <v>233</v>
      </c>
      <c r="AU434" s="226" t="s">
        <v>86</v>
      </c>
      <c r="AY434" s="20" t="s">
        <v>231</v>
      </c>
      <c r="BE434" s="227">
        <f>IF(N434="základní",J434,0)</f>
        <v>0</v>
      </c>
      <c r="BF434" s="227">
        <f>IF(N434="snížená",J434,0)</f>
        <v>0</v>
      </c>
      <c r="BG434" s="227">
        <f>IF(N434="zákl. přenesená",J434,0)</f>
        <v>0</v>
      </c>
      <c r="BH434" s="227">
        <f>IF(N434="sníž. přenesená",J434,0)</f>
        <v>0</v>
      </c>
      <c r="BI434" s="227">
        <f>IF(N434="nulová",J434,0)</f>
        <v>0</v>
      </c>
      <c r="BJ434" s="20" t="s">
        <v>84</v>
      </c>
      <c r="BK434" s="227">
        <f>ROUND(I434*H434,2)</f>
        <v>0</v>
      </c>
      <c r="BL434" s="20" t="s">
        <v>238</v>
      </c>
      <c r="BM434" s="226" t="s">
        <v>746</v>
      </c>
    </row>
    <row r="435" s="2" customFormat="1">
      <c r="A435" s="41"/>
      <c r="B435" s="42"/>
      <c r="C435" s="43"/>
      <c r="D435" s="228" t="s">
        <v>240</v>
      </c>
      <c r="E435" s="43"/>
      <c r="F435" s="229" t="s">
        <v>747</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240</v>
      </c>
      <c r="AU435" s="20" t="s">
        <v>86</v>
      </c>
    </row>
    <row r="436" s="13" customFormat="1">
      <c r="A436" s="13"/>
      <c r="B436" s="233"/>
      <c r="C436" s="234"/>
      <c r="D436" s="235" t="s">
        <v>242</v>
      </c>
      <c r="E436" s="236" t="s">
        <v>19</v>
      </c>
      <c r="F436" s="237" t="s">
        <v>748</v>
      </c>
      <c r="G436" s="234"/>
      <c r="H436" s="238">
        <v>112.2</v>
      </c>
      <c r="I436" s="239"/>
      <c r="J436" s="234"/>
      <c r="K436" s="234"/>
      <c r="L436" s="240"/>
      <c r="M436" s="241"/>
      <c r="N436" s="242"/>
      <c r="O436" s="242"/>
      <c r="P436" s="242"/>
      <c r="Q436" s="242"/>
      <c r="R436" s="242"/>
      <c r="S436" s="242"/>
      <c r="T436" s="243"/>
      <c r="U436" s="13"/>
      <c r="V436" s="13"/>
      <c r="W436" s="13"/>
      <c r="X436" s="13"/>
      <c r="Y436" s="13"/>
      <c r="Z436" s="13"/>
      <c r="AA436" s="13"/>
      <c r="AB436" s="13"/>
      <c r="AC436" s="13"/>
      <c r="AD436" s="13"/>
      <c r="AE436" s="13"/>
      <c r="AT436" s="244" t="s">
        <v>242</v>
      </c>
      <c r="AU436" s="244" t="s">
        <v>86</v>
      </c>
      <c r="AV436" s="13" t="s">
        <v>86</v>
      </c>
      <c r="AW436" s="13" t="s">
        <v>37</v>
      </c>
      <c r="AX436" s="13" t="s">
        <v>84</v>
      </c>
      <c r="AY436" s="244" t="s">
        <v>231</v>
      </c>
    </row>
    <row r="437" s="2" customFormat="1" ht="24.15" customHeight="1">
      <c r="A437" s="41"/>
      <c r="B437" s="42"/>
      <c r="C437" s="215" t="s">
        <v>749</v>
      </c>
      <c r="D437" s="215" t="s">
        <v>233</v>
      </c>
      <c r="E437" s="216" t="s">
        <v>750</v>
      </c>
      <c r="F437" s="217" t="s">
        <v>751</v>
      </c>
      <c r="G437" s="218" t="s">
        <v>236</v>
      </c>
      <c r="H437" s="219">
        <v>112.2</v>
      </c>
      <c r="I437" s="220"/>
      <c r="J437" s="221">
        <f>ROUND(I437*H437,2)</f>
        <v>0</v>
      </c>
      <c r="K437" s="217" t="s">
        <v>237</v>
      </c>
      <c r="L437" s="47"/>
      <c r="M437" s="222" t="s">
        <v>19</v>
      </c>
      <c r="N437" s="223" t="s">
        <v>47</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238</v>
      </c>
      <c r="AT437" s="226" t="s">
        <v>233</v>
      </c>
      <c r="AU437" s="226" t="s">
        <v>86</v>
      </c>
      <c r="AY437" s="20" t="s">
        <v>231</v>
      </c>
      <c r="BE437" s="227">
        <f>IF(N437="základní",J437,0)</f>
        <v>0</v>
      </c>
      <c r="BF437" s="227">
        <f>IF(N437="snížená",J437,0)</f>
        <v>0</v>
      </c>
      <c r="BG437" s="227">
        <f>IF(N437="zákl. přenesená",J437,0)</f>
        <v>0</v>
      </c>
      <c r="BH437" s="227">
        <f>IF(N437="sníž. přenesená",J437,0)</f>
        <v>0</v>
      </c>
      <c r="BI437" s="227">
        <f>IF(N437="nulová",J437,0)</f>
        <v>0</v>
      </c>
      <c r="BJ437" s="20" t="s">
        <v>84</v>
      </c>
      <c r="BK437" s="227">
        <f>ROUND(I437*H437,2)</f>
        <v>0</v>
      </c>
      <c r="BL437" s="20" t="s">
        <v>238</v>
      </c>
      <c r="BM437" s="226" t="s">
        <v>752</v>
      </c>
    </row>
    <row r="438" s="2" customFormat="1">
      <c r="A438" s="41"/>
      <c r="B438" s="42"/>
      <c r="C438" s="43"/>
      <c r="D438" s="228" t="s">
        <v>240</v>
      </c>
      <c r="E438" s="43"/>
      <c r="F438" s="229" t="s">
        <v>753</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240</v>
      </c>
      <c r="AU438" s="20" t="s">
        <v>86</v>
      </c>
    </row>
    <row r="439" s="2" customFormat="1" ht="24.15" customHeight="1">
      <c r="A439" s="41"/>
      <c r="B439" s="42"/>
      <c r="C439" s="215" t="s">
        <v>754</v>
      </c>
      <c r="D439" s="215" t="s">
        <v>233</v>
      </c>
      <c r="E439" s="216" t="s">
        <v>755</v>
      </c>
      <c r="F439" s="217" t="s">
        <v>756</v>
      </c>
      <c r="G439" s="218" t="s">
        <v>280</v>
      </c>
      <c r="H439" s="219">
        <v>1.4279999999999999</v>
      </c>
      <c r="I439" s="220"/>
      <c r="J439" s="221">
        <f>ROUND(I439*H439,2)</f>
        <v>0</v>
      </c>
      <c r="K439" s="217" t="s">
        <v>237</v>
      </c>
      <c r="L439" s="47"/>
      <c r="M439" s="222" t="s">
        <v>19</v>
      </c>
      <c r="N439" s="223" t="s">
        <v>47</v>
      </c>
      <c r="O439" s="87"/>
      <c r="P439" s="224">
        <f>O439*H439</f>
        <v>0</v>
      </c>
      <c r="Q439" s="224">
        <v>1.05291</v>
      </c>
      <c r="R439" s="224">
        <f>Q439*H439</f>
        <v>1.5035554799999999</v>
      </c>
      <c r="S439" s="224">
        <v>0</v>
      </c>
      <c r="T439" s="225">
        <f>S439*H439</f>
        <v>0</v>
      </c>
      <c r="U439" s="41"/>
      <c r="V439" s="41"/>
      <c r="W439" s="41"/>
      <c r="X439" s="41"/>
      <c r="Y439" s="41"/>
      <c r="Z439" s="41"/>
      <c r="AA439" s="41"/>
      <c r="AB439" s="41"/>
      <c r="AC439" s="41"/>
      <c r="AD439" s="41"/>
      <c r="AE439" s="41"/>
      <c r="AR439" s="226" t="s">
        <v>238</v>
      </c>
      <c r="AT439" s="226" t="s">
        <v>233</v>
      </c>
      <c r="AU439" s="226" t="s">
        <v>86</v>
      </c>
      <c r="AY439" s="20" t="s">
        <v>231</v>
      </c>
      <c r="BE439" s="227">
        <f>IF(N439="základní",J439,0)</f>
        <v>0</v>
      </c>
      <c r="BF439" s="227">
        <f>IF(N439="snížená",J439,0)</f>
        <v>0</v>
      </c>
      <c r="BG439" s="227">
        <f>IF(N439="zákl. přenesená",J439,0)</f>
        <v>0</v>
      </c>
      <c r="BH439" s="227">
        <f>IF(N439="sníž. přenesená",J439,0)</f>
        <v>0</v>
      </c>
      <c r="BI439" s="227">
        <f>IF(N439="nulová",J439,0)</f>
        <v>0</v>
      </c>
      <c r="BJ439" s="20" t="s">
        <v>84</v>
      </c>
      <c r="BK439" s="227">
        <f>ROUND(I439*H439,2)</f>
        <v>0</v>
      </c>
      <c r="BL439" s="20" t="s">
        <v>238</v>
      </c>
      <c r="BM439" s="226" t="s">
        <v>757</v>
      </c>
    </row>
    <row r="440" s="2" customFormat="1">
      <c r="A440" s="41"/>
      <c r="B440" s="42"/>
      <c r="C440" s="43"/>
      <c r="D440" s="228" t="s">
        <v>240</v>
      </c>
      <c r="E440" s="43"/>
      <c r="F440" s="229" t="s">
        <v>758</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240</v>
      </c>
      <c r="AU440" s="20" t="s">
        <v>86</v>
      </c>
    </row>
    <row r="441" s="13" customFormat="1">
      <c r="A441" s="13"/>
      <c r="B441" s="233"/>
      <c r="C441" s="234"/>
      <c r="D441" s="235" t="s">
        <v>242</v>
      </c>
      <c r="E441" s="236" t="s">
        <v>19</v>
      </c>
      <c r="F441" s="237" t="s">
        <v>759</v>
      </c>
      <c r="G441" s="234"/>
      <c r="H441" s="238">
        <v>0.23899999999999999</v>
      </c>
      <c r="I441" s="239"/>
      <c r="J441" s="234"/>
      <c r="K441" s="234"/>
      <c r="L441" s="240"/>
      <c r="M441" s="241"/>
      <c r="N441" s="242"/>
      <c r="O441" s="242"/>
      <c r="P441" s="242"/>
      <c r="Q441" s="242"/>
      <c r="R441" s="242"/>
      <c r="S441" s="242"/>
      <c r="T441" s="243"/>
      <c r="U441" s="13"/>
      <c r="V441" s="13"/>
      <c r="W441" s="13"/>
      <c r="X441" s="13"/>
      <c r="Y441" s="13"/>
      <c r="Z441" s="13"/>
      <c r="AA441" s="13"/>
      <c r="AB441" s="13"/>
      <c r="AC441" s="13"/>
      <c r="AD441" s="13"/>
      <c r="AE441" s="13"/>
      <c r="AT441" s="244" t="s">
        <v>242</v>
      </c>
      <c r="AU441" s="244" t="s">
        <v>86</v>
      </c>
      <c r="AV441" s="13" t="s">
        <v>86</v>
      </c>
      <c r="AW441" s="13" t="s">
        <v>37</v>
      </c>
      <c r="AX441" s="13" t="s">
        <v>76</v>
      </c>
      <c r="AY441" s="244" t="s">
        <v>231</v>
      </c>
    </row>
    <row r="442" s="13" customFormat="1">
      <c r="A442" s="13"/>
      <c r="B442" s="233"/>
      <c r="C442" s="234"/>
      <c r="D442" s="235" t="s">
        <v>242</v>
      </c>
      <c r="E442" s="236" t="s">
        <v>19</v>
      </c>
      <c r="F442" s="237" t="s">
        <v>760</v>
      </c>
      <c r="G442" s="234"/>
      <c r="H442" s="238">
        <v>0.247</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242</v>
      </c>
      <c r="AU442" s="244" t="s">
        <v>86</v>
      </c>
      <c r="AV442" s="13" t="s">
        <v>86</v>
      </c>
      <c r="AW442" s="13" t="s">
        <v>37</v>
      </c>
      <c r="AX442" s="13" t="s">
        <v>76</v>
      </c>
      <c r="AY442" s="244" t="s">
        <v>231</v>
      </c>
    </row>
    <row r="443" s="13" customFormat="1">
      <c r="A443" s="13"/>
      <c r="B443" s="233"/>
      <c r="C443" s="234"/>
      <c r="D443" s="235" t="s">
        <v>242</v>
      </c>
      <c r="E443" s="236" t="s">
        <v>19</v>
      </c>
      <c r="F443" s="237" t="s">
        <v>760</v>
      </c>
      <c r="G443" s="234"/>
      <c r="H443" s="238">
        <v>0.247</v>
      </c>
      <c r="I443" s="239"/>
      <c r="J443" s="234"/>
      <c r="K443" s="234"/>
      <c r="L443" s="240"/>
      <c r="M443" s="241"/>
      <c r="N443" s="242"/>
      <c r="O443" s="242"/>
      <c r="P443" s="242"/>
      <c r="Q443" s="242"/>
      <c r="R443" s="242"/>
      <c r="S443" s="242"/>
      <c r="T443" s="243"/>
      <c r="U443" s="13"/>
      <c r="V443" s="13"/>
      <c r="W443" s="13"/>
      <c r="X443" s="13"/>
      <c r="Y443" s="13"/>
      <c r="Z443" s="13"/>
      <c r="AA443" s="13"/>
      <c r="AB443" s="13"/>
      <c r="AC443" s="13"/>
      <c r="AD443" s="13"/>
      <c r="AE443" s="13"/>
      <c r="AT443" s="244" t="s">
        <v>242</v>
      </c>
      <c r="AU443" s="244" t="s">
        <v>86</v>
      </c>
      <c r="AV443" s="13" t="s">
        <v>86</v>
      </c>
      <c r="AW443" s="13" t="s">
        <v>37</v>
      </c>
      <c r="AX443" s="13" t="s">
        <v>76</v>
      </c>
      <c r="AY443" s="244" t="s">
        <v>231</v>
      </c>
    </row>
    <row r="444" s="13" customFormat="1">
      <c r="A444" s="13"/>
      <c r="B444" s="233"/>
      <c r="C444" s="234"/>
      <c r="D444" s="235" t="s">
        <v>242</v>
      </c>
      <c r="E444" s="236" t="s">
        <v>19</v>
      </c>
      <c r="F444" s="237" t="s">
        <v>761</v>
      </c>
      <c r="G444" s="234"/>
      <c r="H444" s="238">
        <v>0.20100000000000001</v>
      </c>
      <c r="I444" s="239"/>
      <c r="J444" s="234"/>
      <c r="K444" s="234"/>
      <c r="L444" s="240"/>
      <c r="M444" s="241"/>
      <c r="N444" s="242"/>
      <c r="O444" s="242"/>
      <c r="P444" s="242"/>
      <c r="Q444" s="242"/>
      <c r="R444" s="242"/>
      <c r="S444" s="242"/>
      <c r="T444" s="243"/>
      <c r="U444" s="13"/>
      <c r="V444" s="13"/>
      <c r="W444" s="13"/>
      <c r="X444" s="13"/>
      <c r="Y444" s="13"/>
      <c r="Z444" s="13"/>
      <c r="AA444" s="13"/>
      <c r="AB444" s="13"/>
      <c r="AC444" s="13"/>
      <c r="AD444" s="13"/>
      <c r="AE444" s="13"/>
      <c r="AT444" s="244" t="s">
        <v>242</v>
      </c>
      <c r="AU444" s="244" t="s">
        <v>86</v>
      </c>
      <c r="AV444" s="13" t="s">
        <v>86</v>
      </c>
      <c r="AW444" s="13" t="s">
        <v>37</v>
      </c>
      <c r="AX444" s="13" t="s">
        <v>76</v>
      </c>
      <c r="AY444" s="244" t="s">
        <v>231</v>
      </c>
    </row>
    <row r="445" s="13" customFormat="1">
      <c r="A445" s="13"/>
      <c r="B445" s="233"/>
      <c r="C445" s="234"/>
      <c r="D445" s="235" t="s">
        <v>242</v>
      </c>
      <c r="E445" s="236" t="s">
        <v>19</v>
      </c>
      <c r="F445" s="237" t="s">
        <v>762</v>
      </c>
      <c r="G445" s="234"/>
      <c r="H445" s="238">
        <v>0.247</v>
      </c>
      <c r="I445" s="239"/>
      <c r="J445" s="234"/>
      <c r="K445" s="234"/>
      <c r="L445" s="240"/>
      <c r="M445" s="241"/>
      <c r="N445" s="242"/>
      <c r="O445" s="242"/>
      <c r="P445" s="242"/>
      <c r="Q445" s="242"/>
      <c r="R445" s="242"/>
      <c r="S445" s="242"/>
      <c r="T445" s="243"/>
      <c r="U445" s="13"/>
      <c r="V445" s="13"/>
      <c r="W445" s="13"/>
      <c r="X445" s="13"/>
      <c r="Y445" s="13"/>
      <c r="Z445" s="13"/>
      <c r="AA445" s="13"/>
      <c r="AB445" s="13"/>
      <c r="AC445" s="13"/>
      <c r="AD445" s="13"/>
      <c r="AE445" s="13"/>
      <c r="AT445" s="244" t="s">
        <v>242</v>
      </c>
      <c r="AU445" s="244" t="s">
        <v>86</v>
      </c>
      <c r="AV445" s="13" t="s">
        <v>86</v>
      </c>
      <c r="AW445" s="13" t="s">
        <v>37</v>
      </c>
      <c r="AX445" s="13" t="s">
        <v>76</v>
      </c>
      <c r="AY445" s="244" t="s">
        <v>231</v>
      </c>
    </row>
    <row r="446" s="13" customFormat="1">
      <c r="A446" s="13"/>
      <c r="B446" s="233"/>
      <c r="C446" s="234"/>
      <c r="D446" s="235" t="s">
        <v>242</v>
      </c>
      <c r="E446" s="236" t="s">
        <v>19</v>
      </c>
      <c r="F446" s="237" t="s">
        <v>762</v>
      </c>
      <c r="G446" s="234"/>
      <c r="H446" s="238">
        <v>0.247</v>
      </c>
      <c r="I446" s="239"/>
      <c r="J446" s="234"/>
      <c r="K446" s="234"/>
      <c r="L446" s="240"/>
      <c r="M446" s="241"/>
      <c r="N446" s="242"/>
      <c r="O446" s="242"/>
      <c r="P446" s="242"/>
      <c r="Q446" s="242"/>
      <c r="R446" s="242"/>
      <c r="S446" s="242"/>
      <c r="T446" s="243"/>
      <c r="U446" s="13"/>
      <c r="V446" s="13"/>
      <c r="W446" s="13"/>
      <c r="X446" s="13"/>
      <c r="Y446" s="13"/>
      <c r="Z446" s="13"/>
      <c r="AA446" s="13"/>
      <c r="AB446" s="13"/>
      <c r="AC446" s="13"/>
      <c r="AD446" s="13"/>
      <c r="AE446" s="13"/>
      <c r="AT446" s="244" t="s">
        <v>242</v>
      </c>
      <c r="AU446" s="244" t="s">
        <v>86</v>
      </c>
      <c r="AV446" s="13" t="s">
        <v>86</v>
      </c>
      <c r="AW446" s="13" t="s">
        <v>37</v>
      </c>
      <c r="AX446" s="13" t="s">
        <v>76</v>
      </c>
      <c r="AY446" s="244" t="s">
        <v>231</v>
      </c>
    </row>
    <row r="447" s="15" customFormat="1">
      <c r="A447" s="15"/>
      <c r="B447" s="255"/>
      <c r="C447" s="256"/>
      <c r="D447" s="235" t="s">
        <v>242</v>
      </c>
      <c r="E447" s="257" t="s">
        <v>19</v>
      </c>
      <c r="F447" s="258" t="s">
        <v>335</v>
      </c>
      <c r="G447" s="256"/>
      <c r="H447" s="259">
        <v>1.4279999999999999</v>
      </c>
      <c r="I447" s="260"/>
      <c r="J447" s="256"/>
      <c r="K447" s="256"/>
      <c r="L447" s="261"/>
      <c r="M447" s="262"/>
      <c r="N447" s="263"/>
      <c r="O447" s="263"/>
      <c r="P447" s="263"/>
      <c r="Q447" s="263"/>
      <c r="R447" s="263"/>
      <c r="S447" s="263"/>
      <c r="T447" s="264"/>
      <c r="U447" s="15"/>
      <c r="V447" s="15"/>
      <c r="W447" s="15"/>
      <c r="X447" s="15"/>
      <c r="Y447" s="15"/>
      <c r="Z447" s="15"/>
      <c r="AA447" s="15"/>
      <c r="AB447" s="15"/>
      <c r="AC447" s="15"/>
      <c r="AD447" s="15"/>
      <c r="AE447" s="15"/>
      <c r="AT447" s="265" t="s">
        <v>242</v>
      </c>
      <c r="AU447" s="265" t="s">
        <v>86</v>
      </c>
      <c r="AV447" s="15" t="s">
        <v>238</v>
      </c>
      <c r="AW447" s="15" t="s">
        <v>37</v>
      </c>
      <c r="AX447" s="15" t="s">
        <v>84</v>
      </c>
      <c r="AY447" s="265" t="s">
        <v>231</v>
      </c>
    </row>
    <row r="448" s="2" customFormat="1" ht="24.15" customHeight="1">
      <c r="A448" s="41"/>
      <c r="B448" s="42"/>
      <c r="C448" s="215" t="s">
        <v>763</v>
      </c>
      <c r="D448" s="215" t="s">
        <v>233</v>
      </c>
      <c r="E448" s="216" t="s">
        <v>764</v>
      </c>
      <c r="F448" s="217" t="s">
        <v>765</v>
      </c>
      <c r="G448" s="218" t="s">
        <v>369</v>
      </c>
      <c r="H448" s="219">
        <v>2</v>
      </c>
      <c r="I448" s="220"/>
      <c r="J448" s="221">
        <f>ROUND(I448*H448,2)</f>
        <v>0</v>
      </c>
      <c r="K448" s="217" t="s">
        <v>19</v>
      </c>
      <c r="L448" s="47"/>
      <c r="M448" s="222" t="s">
        <v>19</v>
      </c>
      <c r="N448" s="223" t="s">
        <v>47</v>
      </c>
      <c r="O448" s="87"/>
      <c r="P448" s="224">
        <f>O448*H448</f>
        <v>0</v>
      </c>
      <c r="Q448" s="224">
        <v>0.033349999999999998</v>
      </c>
      <c r="R448" s="224">
        <f>Q448*H448</f>
        <v>0.066699999999999995</v>
      </c>
      <c r="S448" s="224">
        <v>0</v>
      </c>
      <c r="T448" s="225">
        <f>S448*H448</f>
        <v>0</v>
      </c>
      <c r="U448" s="41"/>
      <c r="V448" s="41"/>
      <c r="W448" s="41"/>
      <c r="X448" s="41"/>
      <c r="Y448" s="41"/>
      <c r="Z448" s="41"/>
      <c r="AA448" s="41"/>
      <c r="AB448" s="41"/>
      <c r="AC448" s="41"/>
      <c r="AD448" s="41"/>
      <c r="AE448" s="41"/>
      <c r="AR448" s="226" t="s">
        <v>238</v>
      </c>
      <c r="AT448" s="226" t="s">
        <v>233</v>
      </c>
      <c r="AU448" s="226" t="s">
        <v>86</v>
      </c>
      <c r="AY448" s="20" t="s">
        <v>231</v>
      </c>
      <c r="BE448" s="227">
        <f>IF(N448="základní",J448,0)</f>
        <v>0</v>
      </c>
      <c r="BF448" s="227">
        <f>IF(N448="snížená",J448,0)</f>
        <v>0</v>
      </c>
      <c r="BG448" s="227">
        <f>IF(N448="zákl. přenesená",J448,0)</f>
        <v>0</v>
      </c>
      <c r="BH448" s="227">
        <f>IF(N448="sníž. přenesená",J448,0)</f>
        <v>0</v>
      </c>
      <c r="BI448" s="227">
        <f>IF(N448="nulová",J448,0)</f>
        <v>0</v>
      </c>
      <c r="BJ448" s="20" t="s">
        <v>84</v>
      </c>
      <c r="BK448" s="227">
        <f>ROUND(I448*H448,2)</f>
        <v>0</v>
      </c>
      <c r="BL448" s="20" t="s">
        <v>238</v>
      </c>
      <c r="BM448" s="226" t="s">
        <v>766</v>
      </c>
    </row>
    <row r="449" s="13" customFormat="1">
      <c r="A449" s="13"/>
      <c r="B449" s="233"/>
      <c r="C449" s="234"/>
      <c r="D449" s="235" t="s">
        <v>242</v>
      </c>
      <c r="E449" s="236" t="s">
        <v>19</v>
      </c>
      <c r="F449" s="237" t="s">
        <v>767</v>
      </c>
      <c r="G449" s="234"/>
      <c r="H449" s="238">
        <v>2</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242</v>
      </c>
      <c r="AU449" s="244" t="s">
        <v>86</v>
      </c>
      <c r="AV449" s="13" t="s">
        <v>86</v>
      </c>
      <c r="AW449" s="13" t="s">
        <v>37</v>
      </c>
      <c r="AX449" s="13" t="s">
        <v>84</v>
      </c>
      <c r="AY449" s="244" t="s">
        <v>231</v>
      </c>
    </row>
    <row r="450" s="2" customFormat="1" ht="16.5" customHeight="1">
      <c r="A450" s="41"/>
      <c r="B450" s="42"/>
      <c r="C450" s="277" t="s">
        <v>768</v>
      </c>
      <c r="D450" s="277" t="s">
        <v>605</v>
      </c>
      <c r="E450" s="278" t="s">
        <v>769</v>
      </c>
      <c r="F450" s="279" t="s">
        <v>770</v>
      </c>
      <c r="G450" s="280" t="s">
        <v>369</v>
      </c>
      <c r="H450" s="281">
        <v>2</v>
      </c>
      <c r="I450" s="282"/>
      <c r="J450" s="283">
        <f>ROUND(I450*H450,2)</f>
        <v>0</v>
      </c>
      <c r="K450" s="279" t="s">
        <v>19</v>
      </c>
      <c r="L450" s="284"/>
      <c r="M450" s="285" t="s">
        <v>19</v>
      </c>
      <c r="N450" s="286" t="s">
        <v>47</v>
      </c>
      <c r="O450" s="87"/>
      <c r="P450" s="224">
        <f>O450*H450</f>
        <v>0</v>
      </c>
      <c r="Q450" s="224">
        <v>1.163</v>
      </c>
      <c r="R450" s="224">
        <f>Q450*H450</f>
        <v>2.3260000000000001</v>
      </c>
      <c r="S450" s="224">
        <v>0</v>
      </c>
      <c r="T450" s="225">
        <f>S450*H450</f>
        <v>0</v>
      </c>
      <c r="U450" s="41"/>
      <c r="V450" s="41"/>
      <c r="W450" s="41"/>
      <c r="X450" s="41"/>
      <c r="Y450" s="41"/>
      <c r="Z450" s="41"/>
      <c r="AA450" s="41"/>
      <c r="AB450" s="41"/>
      <c r="AC450" s="41"/>
      <c r="AD450" s="41"/>
      <c r="AE450" s="41"/>
      <c r="AR450" s="226" t="s">
        <v>277</v>
      </c>
      <c r="AT450" s="226" t="s">
        <v>605</v>
      </c>
      <c r="AU450" s="226" t="s">
        <v>86</v>
      </c>
      <c r="AY450" s="20" t="s">
        <v>231</v>
      </c>
      <c r="BE450" s="227">
        <f>IF(N450="základní",J450,0)</f>
        <v>0</v>
      </c>
      <c r="BF450" s="227">
        <f>IF(N450="snížená",J450,0)</f>
        <v>0</v>
      </c>
      <c r="BG450" s="227">
        <f>IF(N450="zákl. přenesená",J450,0)</f>
        <v>0</v>
      </c>
      <c r="BH450" s="227">
        <f>IF(N450="sníž. přenesená",J450,0)</f>
        <v>0</v>
      </c>
      <c r="BI450" s="227">
        <f>IF(N450="nulová",J450,0)</f>
        <v>0</v>
      </c>
      <c r="BJ450" s="20" t="s">
        <v>84</v>
      </c>
      <c r="BK450" s="227">
        <f>ROUND(I450*H450,2)</f>
        <v>0</v>
      </c>
      <c r="BL450" s="20" t="s">
        <v>238</v>
      </c>
      <c r="BM450" s="226" t="s">
        <v>771</v>
      </c>
    </row>
    <row r="451" s="2" customFormat="1" ht="16.5" customHeight="1">
      <c r="A451" s="41"/>
      <c r="B451" s="42"/>
      <c r="C451" s="215" t="s">
        <v>772</v>
      </c>
      <c r="D451" s="215" t="s">
        <v>233</v>
      </c>
      <c r="E451" s="216" t="s">
        <v>773</v>
      </c>
      <c r="F451" s="217" t="s">
        <v>774</v>
      </c>
      <c r="G451" s="218" t="s">
        <v>369</v>
      </c>
      <c r="H451" s="219">
        <v>1</v>
      </c>
      <c r="I451" s="220"/>
      <c r="J451" s="221">
        <f>ROUND(I451*H451,2)</f>
        <v>0</v>
      </c>
      <c r="K451" s="217" t="s">
        <v>237</v>
      </c>
      <c r="L451" s="47"/>
      <c r="M451" s="222" t="s">
        <v>19</v>
      </c>
      <c r="N451" s="223" t="s">
        <v>47</v>
      </c>
      <c r="O451" s="87"/>
      <c r="P451" s="224">
        <f>O451*H451</f>
        <v>0</v>
      </c>
      <c r="Q451" s="224">
        <v>0.087260000000000004</v>
      </c>
      <c r="R451" s="224">
        <f>Q451*H451</f>
        <v>0.087260000000000004</v>
      </c>
      <c r="S451" s="224">
        <v>0</v>
      </c>
      <c r="T451" s="225">
        <f>S451*H451</f>
        <v>0</v>
      </c>
      <c r="U451" s="41"/>
      <c r="V451" s="41"/>
      <c r="W451" s="41"/>
      <c r="X451" s="41"/>
      <c r="Y451" s="41"/>
      <c r="Z451" s="41"/>
      <c r="AA451" s="41"/>
      <c r="AB451" s="41"/>
      <c r="AC451" s="41"/>
      <c r="AD451" s="41"/>
      <c r="AE451" s="41"/>
      <c r="AR451" s="226" t="s">
        <v>238</v>
      </c>
      <c r="AT451" s="226" t="s">
        <v>233</v>
      </c>
      <c r="AU451" s="226" t="s">
        <v>86</v>
      </c>
      <c r="AY451" s="20" t="s">
        <v>231</v>
      </c>
      <c r="BE451" s="227">
        <f>IF(N451="základní",J451,0)</f>
        <v>0</v>
      </c>
      <c r="BF451" s="227">
        <f>IF(N451="snížená",J451,0)</f>
        <v>0</v>
      </c>
      <c r="BG451" s="227">
        <f>IF(N451="zákl. přenesená",J451,0)</f>
        <v>0</v>
      </c>
      <c r="BH451" s="227">
        <f>IF(N451="sníž. přenesená",J451,0)</f>
        <v>0</v>
      </c>
      <c r="BI451" s="227">
        <f>IF(N451="nulová",J451,0)</f>
        <v>0</v>
      </c>
      <c r="BJ451" s="20" t="s">
        <v>84</v>
      </c>
      <c r="BK451" s="227">
        <f>ROUND(I451*H451,2)</f>
        <v>0</v>
      </c>
      <c r="BL451" s="20" t="s">
        <v>238</v>
      </c>
      <c r="BM451" s="226" t="s">
        <v>775</v>
      </c>
    </row>
    <row r="452" s="2" customFormat="1">
      <c r="A452" s="41"/>
      <c r="B452" s="42"/>
      <c r="C452" s="43"/>
      <c r="D452" s="228" t="s">
        <v>240</v>
      </c>
      <c r="E452" s="43"/>
      <c r="F452" s="229" t="s">
        <v>776</v>
      </c>
      <c r="G452" s="43"/>
      <c r="H452" s="43"/>
      <c r="I452" s="230"/>
      <c r="J452" s="43"/>
      <c r="K452" s="43"/>
      <c r="L452" s="47"/>
      <c r="M452" s="231"/>
      <c r="N452" s="232"/>
      <c r="O452" s="87"/>
      <c r="P452" s="87"/>
      <c r="Q452" s="87"/>
      <c r="R452" s="87"/>
      <c r="S452" s="87"/>
      <c r="T452" s="88"/>
      <c r="U452" s="41"/>
      <c r="V452" s="41"/>
      <c r="W452" s="41"/>
      <c r="X452" s="41"/>
      <c r="Y452" s="41"/>
      <c r="Z452" s="41"/>
      <c r="AA452" s="41"/>
      <c r="AB452" s="41"/>
      <c r="AC452" s="41"/>
      <c r="AD452" s="41"/>
      <c r="AE452" s="41"/>
      <c r="AT452" s="20" t="s">
        <v>240</v>
      </c>
      <c r="AU452" s="20" t="s">
        <v>86</v>
      </c>
    </row>
    <row r="453" s="13" customFormat="1">
      <c r="A453" s="13"/>
      <c r="B453" s="233"/>
      <c r="C453" s="234"/>
      <c r="D453" s="235" t="s">
        <v>242</v>
      </c>
      <c r="E453" s="236" t="s">
        <v>19</v>
      </c>
      <c r="F453" s="237" t="s">
        <v>777</v>
      </c>
      <c r="G453" s="234"/>
      <c r="H453" s="238">
        <v>1</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242</v>
      </c>
      <c r="AU453" s="244" t="s">
        <v>86</v>
      </c>
      <c r="AV453" s="13" t="s">
        <v>86</v>
      </c>
      <c r="AW453" s="13" t="s">
        <v>37</v>
      </c>
      <c r="AX453" s="13" t="s">
        <v>84</v>
      </c>
      <c r="AY453" s="244" t="s">
        <v>231</v>
      </c>
    </row>
    <row r="454" s="2" customFormat="1" ht="16.5" customHeight="1">
      <c r="A454" s="41"/>
      <c r="B454" s="42"/>
      <c r="C454" s="277" t="s">
        <v>778</v>
      </c>
      <c r="D454" s="277" t="s">
        <v>605</v>
      </c>
      <c r="E454" s="278" t="s">
        <v>779</v>
      </c>
      <c r="F454" s="279" t="s">
        <v>780</v>
      </c>
      <c r="G454" s="280" t="s">
        <v>369</v>
      </c>
      <c r="H454" s="281">
        <v>1</v>
      </c>
      <c r="I454" s="282"/>
      <c r="J454" s="283">
        <f>ROUND(I454*H454,2)</f>
        <v>0</v>
      </c>
      <c r="K454" s="279" t="s">
        <v>19</v>
      </c>
      <c r="L454" s="284"/>
      <c r="M454" s="285" t="s">
        <v>19</v>
      </c>
      <c r="N454" s="286" t="s">
        <v>47</v>
      </c>
      <c r="O454" s="87"/>
      <c r="P454" s="224">
        <f>O454*H454</f>
        <v>0</v>
      </c>
      <c r="Q454" s="224">
        <v>0.085000000000000006</v>
      </c>
      <c r="R454" s="224">
        <f>Q454*H454</f>
        <v>0.085000000000000006</v>
      </c>
      <c r="S454" s="224">
        <v>0</v>
      </c>
      <c r="T454" s="225">
        <f>S454*H454</f>
        <v>0</v>
      </c>
      <c r="U454" s="41"/>
      <c r="V454" s="41"/>
      <c r="W454" s="41"/>
      <c r="X454" s="41"/>
      <c r="Y454" s="41"/>
      <c r="Z454" s="41"/>
      <c r="AA454" s="41"/>
      <c r="AB454" s="41"/>
      <c r="AC454" s="41"/>
      <c r="AD454" s="41"/>
      <c r="AE454" s="41"/>
      <c r="AR454" s="226" t="s">
        <v>277</v>
      </c>
      <c r="AT454" s="226" t="s">
        <v>605</v>
      </c>
      <c r="AU454" s="226" t="s">
        <v>86</v>
      </c>
      <c r="AY454" s="20" t="s">
        <v>231</v>
      </c>
      <c r="BE454" s="227">
        <f>IF(N454="základní",J454,0)</f>
        <v>0</v>
      </c>
      <c r="BF454" s="227">
        <f>IF(N454="snížená",J454,0)</f>
        <v>0</v>
      </c>
      <c r="BG454" s="227">
        <f>IF(N454="zákl. přenesená",J454,0)</f>
        <v>0</v>
      </c>
      <c r="BH454" s="227">
        <f>IF(N454="sníž. přenesená",J454,0)</f>
        <v>0</v>
      </c>
      <c r="BI454" s="227">
        <f>IF(N454="nulová",J454,0)</f>
        <v>0</v>
      </c>
      <c r="BJ454" s="20" t="s">
        <v>84</v>
      </c>
      <c r="BK454" s="227">
        <f>ROUND(I454*H454,2)</f>
        <v>0</v>
      </c>
      <c r="BL454" s="20" t="s">
        <v>238</v>
      </c>
      <c r="BM454" s="226" t="s">
        <v>781</v>
      </c>
    </row>
    <row r="455" s="12" customFormat="1" ht="22.8" customHeight="1">
      <c r="A455" s="12"/>
      <c r="B455" s="199"/>
      <c r="C455" s="200"/>
      <c r="D455" s="201" t="s">
        <v>75</v>
      </c>
      <c r="E455" s="213" t="s">
        <v>265</v>
      </c>
      <c r="F455" s="213" t="s">
        <v>782</v>
      </c>
      <c r="G455" s="200"/>
      <c r="H455" s="200"/>
      <c r="I455" s="203"/>
      <c r="J455" s="214">
        <f>BK455</f>
        <v>0</v>
      </c>
      <c r="K455" s="200"/>
      <c r="L455" s="205"/>
      <c r="M455" s="206"/>
      <c r="N455" s="207"/>
      <c r="O455" s="207"/>
      <c r="P455" s="208">
        <f>SUM(P456:P725)</f>
        <v>0</v>
      </c>
      <c r="Q455" s="207"/>
      <c r="R455" s="208">
        <f>SUM(R456:R725)</f>
        <v>484.48884440999996</v>
      </c>
      <c r="S455" s="207"/>
      <c r="T455" s="209">
        <f>SUM(T456:T725)</f>
        <v>0</v>
      </c>
      <c r="U455" s="12"/>
      <c r="V455" s="12"/>
      <c r="W455" s="12"/>
      <c r="X455" s="12"/>
      <c r="Y455" s="12"/>
      <c r="Z455" s="12"/>
      <c r="AA455" s="12"/>
      <c r="AB455" s="12"/>
      <c r="AC455" s="12"/>
      <c r="AD455" s="12"/>
      <c r="AE455" s="12"/>
      <c r="AR455" s="210" t="s">
        <v>84</v>
      </c>
      <c r="AT455" s="211" t="s">
        <v>75</v>
      </c>
      <c r="AU455" s="211" t="s">
        <v>84</v>
      </c>
      <c r="AY455" s="210" t="s">
        <v>231</v>
      </c>
      <c r="BK455" s="212">
        <f>SUM(BK456:BK725)</f>
        <v>0</v>
      </c>
    </row>
    <row r="456" s="2" customFormat="1" ht="33" customHeight="1">
      <c r="A456" s="41"/>
      <c r="B456" s="42"/>
      <c r="C456" s="215" t="s">
        <v>783</v>
      </c>
      <c r="D456" s="215" t="s">
        <v>233</v>
      </c>
      <c r="E456" s="216" t="s">
        <v>784</v>
      </c>
      <c r="F456" s="217" t="s">
        <v>785</v>
      </c>
      <c r="G456" s="218" t="s">
        <v>236</v>
      </c>
      <c r="H456" s="219">
        <v>254.55000000000001</v>
      </c>
      <c r="I456" s="220"/>
      <c r="J456" s="221">
        <f>ROUND(I456*H456,2)</f>
        <v>0</v>
      </c>
      <c r="K456" s="217" t="s">
        <v>237</v>
      </c>
      <c r="L456" s="47"/>
      <c r="M456" s="222" t="s">
        <v>19</v>
      </c>
      <c r="N456" s="223" t="s">
        <v>47</v>
      </c>
      <c r="O456" s="87"/>
      <c r="P456" s="224">
        <f>O456*H456</f>
        <v>0</v>
      </c>
      <c r="Q456" s="224">
        <v>0.0064999999999999997</v>
      </c>
      <c r="R456" s="224">
        <f>Q456*H456</f>
        <v>1.6545749999999999</v>
      </c>
      <c r="S456" s="224">
        <v>0</v>
      </c>
      <c r="T456" s="225">
        <f>S456*H456</f>
        <v>0</v>
      </c>
      <c r="U456" s="41"/>
      <c r="V456" s="41"/>
      <c r="W456" s="41"/>
      <c r="X456" s="41"/>
      <c r="Y456" s="41"/>
      <c r="Z456" s="41"/>
      <c r="AA456" s="41"/>
      <c r="AB456" s="41"/>
      <c r="AC456" s="41"/>
      <c r="AD456" s="41"/>
      <c r="AE456" s="41"/>
      <c r="AR456" s="226" t="s">
        <v>238</v>
      </c>
      <c r="AT456" s="226" t="s">
        <v>233</v>
      </c>
      <c r="AU456" s="226" t="s">
        <v>86</v>
      </c>
      <c r="AY456" s="20" t="s">
        <v>231</v>
      </c>
      <c r="BE456" s="227">
        <f>IF(N456="základní",J456,0)</f>
        <v>0</v>
      </c>
      <c r="BF456" s="227">
        <f>IF(N456="snížená",J456,0)</f>
        <v>0</v>
      </c>
      <c r="BG456" s="227">
        <f>IF(N456="zákl. přenesená",J456,0)</f>
        <v>0</v>
      </c>
      <c r="BH456" s="227">
        <f>IF(N456="sníž. přenesená",J456,0)</f>
        <v>0</v>
      </c>
      <c r="BI456" s="227">
        <f>IF(N456="nulová",J456,0)</f>
        <v>0</v>
      </c>
      <c r="BJ456" s="20" t="s">
        <v>84</v>
      </c>
      <c r="BK456" s="227">
        <f>ROUND(I456*H456,2)</f>
        <v>0</v>
      </c>
      <c r="BL456" s="20" t="s">
        <v>238</v>
      </c>
      <c r="BM456" s="226" t="s">
        <v>786</v>
      </c>
    </row>
    <row r="457" s="2" customFormat="1">
      <c r="A457" s="41"/>
      <c r="B457" s="42"/>
      <c r="C457" s="43"/>
      <c r="D457" s="228" t="s">
        <v>240</v>
      </c>
      <c r="E457" s="43"/>
      <c r="F457" s="229" t="s">
        <v>787</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240</v>
      </c>
      <c r="AU457" s="20" t="s">
        <v>86</v>
      </c>
    </row>
    <row r="458" s="13" customFormat="1">
      <c r="A458" s="13"/>
      <c r="B458" s="233"/>
      <c r="C458" s="234"/>
      <c r="D458" s="235" t="s">
        <v>242</v>
      </c>
      <c r="E458" s="236" t="s">
        <v>19</v>
      </c>
      <c r="F458" s="237" t="s">
        <v>788</v>
      </c>
      <c r="G458" s="234"/>
      <c r="H458" s="238">
        <v>254.55000000000001</v>
      </c>
      <c r="I458" s="239"/>
      <c r="J458" s="234"/>
      <c r="K458" s="234"/>
      <c r="L458" s="240"/>
      <c r="M458" s="241"/>
      <c r="N458" s="242"/>
      <c r="O458" s="242"/>
      <c r="P458" s="242"/>
      <c r="Q458" s="242"/>
      <c r="R458" s="242"/>
      <c r="S458" s="242"/>
      <c r="T458" s="243"/>
      <c r="U458" s="13"/>
      <c r="V458" s="13"/>
      <c r="W458" s="13"/>
      <c r="X458" s="13"/>
      <c r="Y458" s="13"/>
      <c r="Z458" s="13"/>
      <c r="AA458" s="13"/>
      <c r="AB458" s="13"/>
      <c r="AC458" s="13"/>
      <c r="AD458" s="13"/>
      <c r="AE458" s="13"/>
      <c r="AT458" s="244" t="s">
        <v>242</v>
      </c>
      <c r="AU458" s="244" t="s">
        <v>86</v>
      </c>
      <c r="AV458" s="13" t="s">
        <v>86</v>
      </c>
      <c r="AW458" s="13" t="s">
        <v>37</v>
      </c>
      <c r="AX458" s="13" t="s">
        <v>76</v>
      </c>
      <c r="AY458" s="244" t="s">
        <v>231</v>
      </c>
    </row>
    <row r="459" s="15" customFormat="1">
      <c r="A459" s="15"/>
      <c r="B459" s="255"/>
      <c r="C459" s="256"/>
      <c r="D459" s="235" t="s">
        <v>242</v>
      </c>
      <c r="E459" s="257" t="s">
        <v>19</v>
      </c>
      <c r="F459" s="258" t="s">
        <v>335</v>
      </c>
      <c r="G459" s="256"/>
      <c r="H459" s="259">
        <v>254.55000000000001</v>
      </c>
      <c r="I459" s="260"/>
      <c r="J459" s="256"/>
      <c r="K459" s="256"/>
      <c r="L459" s="261"/>
      <c r="M459" s="262"/>
      <c r="N459" s="263"/>
      <c r="O459" s="263"/>
      <c r="P459" s="263"/>
      <c r="Q459" s="263"/>
      <c r="R459" s="263"/>
      <c r="S459" s="263"/>
      <c r="T459" s="264"/>
      <c r="U459" s="15"/>
      <c r="V459" s="15"/>
      <c r="W459" s="15"/>
      <c r="X459" s="15"/>
      <c r="Y459" s="15"/>
      <c r="Z459" s="15"/>
      <c r="AA459" s="15"/>
      <c r="AB459" s="15"/>
      <c r="AC459" s="15"/>
      <c r="AD459" s="15"/>
      <c r="AE459" s="15"/>
      <c r="AT459" s="265" t="s">
        <v>242</v>
      </c>
      <c r="AU459" s="265" t="s">
        <v>86</v>
      </c>
      <c r="AV459" s="15" t="s">
        <v>238</v>
      </c>
      <c r="AW459" s="15" t="s">
        <v>37</v>
      </c>
      <c r="AX459" s="15" t="s">
        <v>84</v>
      </c>
      <c r="AY459" s="265" t="s">
        <v>231</v>
      </c>
    </row>
    <row r="460" s="2" customFormat="1" ht="44.25" customHeight="1">
      <c r="A460" s="41"/>
      <c r="B460" s="42"/>
      <c r="C460" s="215" t="s">
        <v>789</v>
      </c>
      <c r="D460" s="215" t="s">
        <v>233</v>
      </c>
      <c r="E460" s="216" t="s">
        <v>790</v>
      </c>
      <c r="F460" s="217" t="s">
        <v>791</v>
      </c>
      <c r="G460" s="218" t="s">
        <v>236</v>
      </c>
      <c r="H460" s="219">
        <v>254.55000000000001</v>
      </c>
      <c r="I460" s="220"/>
      <c r="J460" s="221">
        <f>ROUND(I460*H460,2)</f>
        <v>0</v>
      </c>
      <c r="K460" s="217" t="s">
        <v>237</v>
      </c>
      <c r="L460" s="47"/>
      <c r="M460" s="222" t="s">
        <v>19</v>
      </c>
      <c r="N460" s="223" t="s">
        <v>47</v>
      </c>
      <c r="O460" s="87"/>
      <c r="P460" s="224">
        <f>O460*H460</f>
        <v>0</v>
      </c>
      <c r="Q460" s="224">
        <v>0.01103</v>
      </c>
      <c r="R460" s="224">
        <f>Q460*H460</f>
        <v>2.8076865</v>
      </c>
      <c r="S460" s="224">
        <v>0</v>
      </c>
      <c r="T460" s="225">
        <f>S460*H460</f>
        <v>0</v>
      </c>
      <c r="U460" s="41"/>
      <c r="V460" s="41"/>
      <c r="W460" s="41"/>
      <c r="X460" s="41"/>
      <c r="Y460" s="41"/>
      <c r="Z460" s="41"/>
      <c r="AA460" s="41"/>
      <c r="AB460" s="41"/>
      <c r="AC460" s="41"/>
      <c r="AD460" s="41"/>
      <c r="AE460" s="41"/>
      <c r="AR460" s="226" t="s">
        <v>238</v>
      </c>
      <c r="AT460" s="226" t="s">
        <v>233</v>
      </c>
      <c r="AU460" s="226" t="s">
        <v>86</v>
      </c>
      <c r="AY460" s="20" t="s">
        <v>231</v>
      </c>
      <c r="BE460" s="227">
        <f>IF(N460="základní",J460,0)</f>
        <v>0</v>
      </c>
      <c r="BF460" s="227">
        <f>IF(N460="snížená",J460,0)</f>
        <v>0</v>
      </c>
      <c r="BG460" s="227">
        <f>IF(N460="zákl. přenesená",J460,0)</f>
        <v>0</v>
      </c>
      <c r="BH460" s="227">
        <f>IF(N460="sníž. přenesená",J460,0)</f>
        <v>0</v>
      </c>
      <c r="BI460" s="227">
        <f>IF(N460="nulová",J460,0)</f>
        <v>0</v>
      </c>
      <c r="BJ460" s="20" t="s">
        <v>84</v>
      </c>
      <c r="BK460" s="227">
        <f>ROUND(I460*H460,2)</f>
        <v>0</v>
      </c>
      <c r="BL460" s="20" t="s">
        <v>238</v>
      </c>
      <c r="BM460" s="226" t="s">
        <v>792</v>
      </c>
    </row>
    <row r="461" s="2" customFormat="1">
      <c r="A461" s="41"/>
      <c r="B461" s="42"/>
      <c r="C461" s="43"/>
      <c r="D461" s="228" t="s">
        <v>240</v>
      </c>
      <c r="E461" s="43"/>
      <c r="F461" s="229" t="s">
        <v>793</v>
      </c>
      <c r="G461" s="43"/>
      <c r="H461" s="43"/>
      <c r="I461" s="230"/>
      <c r="J461" s="43"/>
      <c r="K461" s="43"/>
      <c r="L461" s="47"/>
      <c r="M461" s="231"/>
      <c r="N461" s="232"/>
      <c r="O461" s="87"/>
      <c r="P461" s="87"/>
      <c r="Q461" s="87"/>
      <c r="R461" s="87"/>
      <c r="S461" s="87"/>
      <c r="T461" s="88"/>
      <c r="U461" s="41"/>
      <c r="V461" s="41"/>
      <c r="W461" s="41"/>
      <c r="X461" s="41"/>
      <c r="Y461" s="41"/>
      <c r="Z461" s="41"/>
      <c r="AA461" s="41"/>
      <c r="AB461" s="41"/>
      <c r="AC461" s="41"/>
      <c r="AD461" s="41"/>
      <c r="AE461" s="41"/>
      <c r="AT461" s="20" t="s">
        <v>240</v>
      </c>
      <c r="AU461" s="20" t="s">
        <v>86</v>
      </c>
    </row>
    <row r="462" s="2" customFormat="1" ht="33" customHeight="1">
      <c r="A462" s="41"/>
      <c r="B462" s="42"/>
      <c r="C462" s="215" t="s">
        <v>794</v>
      </c>
      <c r="D462" s="215" t="s">
        <v>233</v>
      </c>
      <c r="E462" s="216" t="s">
        <v>795</v>
      </c>
      <c r="F462" s="217" t="s">
        <v>796</v>
      </c>
      <c r="G462" s="218" t="s">
        <v>236</v>
      </c>
      <c r="H462" s="219">
        <v>1633</v>
      </c>
      <c r="I462" s="220"/>
      <c r="J462" s="221">
        <f>ROUND(I462*H462,2)</f>
        <v>0</v>
      </c>
      <c r="K462" s="217" t="s">
        <v>237</v>
      </c>
      <c r="L462" s="47"/>
      <c r="M462" s="222" t="s">
        <v>19</v>
      </c>
      <c r="N462" s="223" t="s">
        <v>47</v>
      </c>
      <c r="O462" s="87"/>
      <c r="P462" s="224">
        <f>O462*H462</f>
        <v>0</v>
      </c>
      <c r="Q462" s="224">
        <v>0.0064999999999999997</v>
      </c>
      <c r="R462" s="224">
        <f>Q462*H462</f>
        <v>10.6145</v>
      </c>
      <c r="S462" s="224">
        <v>0</v>
      </c>
      <c r="T462" s="225">
        <f>S462*H462</f>
        <v>0</v>
      </c>
      <c r="U462" s="41"/>
      <c r="V462" s="41"/>
      <c r="W462" s="41"/>
      <c r="X462" s="41"/>
      <c r="Y462" s="41"/>
      <c r="Z462" s="41"/>
      <c r="AA462" s="41"/>
      <c r="AB462" s="41"/>
      <c r="AC462" s="41"/>
      <c r="AD462" s="41"/>
      <c r="AE462" s="41"/>
      <c r="AR462" s="226" t="s">
        <v>238</v>
      </c>
      <c r="AT462" s="226" t="s">
        <v>233</v>
      </c>
      <c r="AU462" s="226" t="s">
        <v>86</v>
      </c>
      <c r="AY462" s="20" t="s">
        <v>231</v>
      </c>
      <c r="BE462" s="227">
        <f>IF(N462="základní",J462,0)</f>
        <v>0</v>
      </c>
      <c r="BF462" s="227">
        <f>IF(N462="snížená",J462,0)</f>
        <v>0</v>
      </c>
      <c r="BG462" s="227">
        <f>IF(N462="zákl. přenesená",J462,0)</f>
        <v>0</v>
      </c>
      <c r="BH462" s="227">
        <f>IF(N462="sníž. přenesená",J462,0)</f>
        <v>0</v>
      </c>
      <c r="BI462" s="227">
        <f>IF(N462="nulová",J462,0)</f>
        <v>0</v>
      </c>
      <c r="BJ462" s="20" t="s">
        <v>84</v>
      </c>
      <c r="BK462" s="227">
        <f>ROUND(I462*H462,2)</f>
        <v>0</v>
      </c>
      <c r="BL462" s="20" t="s">
        <v>238</v>
      </c>
      <c r="BM462" s="226" t="s">
        <v>797</v>
      </c>
    </row>
    <row r="463" s="2" customFormat="1">
      <c r="A463" s="41"/>
      <c r="B463" s="42"/>
      <c r="C463" s="43"/>
      <c r="D463" s="228" t="s">
        <v>240</v>
      </c>
      <c r="E463" s="43"/>
      <c r="F463" s="229" t="s">
        <v>798</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240</v>
      </c>
      <c r="AU463" s="20" t="s">
        <v>86</v>
      </c>
    </row>
    <row r="464" s="13" customFormat="1">
      <c r="A464" s="13"/>
      <c r="B464" s="233"/>
      <c r="C464" s="234"/>
      <c r="D464" s="235" t="s">
        <v>242</v>
      </c>
      <c r="E464" s="236" t="s">
        <v>19</v>
      </c>
      <c r="F464" s="237" t="s">
        <v>799</v>
      </c>
      <c r="G464" s="234"/>
      <c r="H464" s="238">
        <v>30</v>
      </c>
      <c r="I464" s="239"/>
      <c r="J464" s="234"/>
      <c r="K464" s="234"/>
      <c r="L464" s="240"/>
      <c r="M464" s="241"/>
      <c r="N464" s="242"/>
      <c r="O464" s="242"/>
      <c r="P464" s="242"/>
      <c r="Q464" s="242"/>
      <c r="R464" s="242"/>
      <c r="S464" s="242"/>
      <c r="T464" s="243"/>
      <c r="U464" s="13"/>
      <c r="V464" s="13"/>
      <c r="W464" s="13"/>
      <c r="X464" s="13"/>
      <c r="Y464" s="13"/>
      <c r="Z464" s="13"/>
      <c r="AA464" s="13"/>
      <c r="AB464" s="13"/>
      <c r="AC464" s="13"/>
      <c r="AD464" s="13"/>
      <c r="AE464" s="13"/>
      <c r="AT464" s="244" t="s">
        <v>242</v>
      </c>
      <c r="AU464" s="244" t="s">
        <v>86</v>
      </c>
      <c r="AV464" s="13" t="s">
        <v>86</v>
      </c>
      <c r="AW464" s="13" t="s">
        <v>37</v>
      </c>
      <c r="AX464" s="13" t="s">
        <v>76</v>
      </c>
      <c r="AY464" s="244" t="s">
        <v>231</v>
      </c>
    </row>
    <row r="465" s="13" customFormat="1">
      <c r="A465" s="13"/>
      <c r="B465" s="233"/>
      <c r="C465" s="234"/>
      <c r="D465" s="235" t="s">
        <v>242</v>
      </c>
      <c r="E465" s="236" t="s">
        <v>19</v>
      </c>
      <c r="F465" s="237" t="s">
        <v>800</v>
      </c>
      <c r="G465" s="234"/>
      <c r="H465" s="238">
        <v>22.68</v>
      </c>
      <c r="I465" s="239"/>
      <c r="J465" s="234"/>
      <c r="K465" s="234"/>
      <c r="L465" s="240"/>
      <c r="M465" s="241"/>
      <c r="N465" s="242"/>
      <c r="O465" s="242"/>
      <c r="P465" s="242"/>
      <c r="Q465" s="242"/>
      <c r="R465" s="242"/>
      <c r="S465" s="242"/>
      <c r="T465" s="243"/>
      <c r="U465" s="13"/>
      <c r="V465" s="13"/>
      <c r="W465" s="13"/>
      <c r="X465" s="13"/>
      <c r="Y465" s="13"/>
      <c r="Z465" s="13"/>
      <c r="AA465" s="13"/>
      <c r="AB465" s="13"/>
      <c r="AC465" s="13"/>
      <c r="AD465" s="13"/>
      <c r="AE465" s="13"/>
      <c r="AT465" s="244" t="s">
        <v>242</v>
      </c>
      <c r="AU465" s="244" t="s">
        <v>86</v>
      </c>
      <c r="AV465" s="13" t="s">
        <v>86</v>
      </c>
      <c r="AW465" s="13" t="s">
        <v>37</v>
      </c>
      <c r="AX465" s="13" t="s">
        <v>76</v>
      </c>
      <c r="AY465" s="244" t="s">
        <v>231</v>
      </c>
    </row>
    <row r="466" s="13" customFormat="1">
      <c r="A466" s="13"/>
      <c r="B466" s="233"/>
      <c r="C466" s="234"/>
      <c r="D466" s="235" t="s">
        <v>242</v>
      </c>
      <c r="E466" s="236" t="s">
        <v>19</v>
      </c>
      <c r="F466" s="237" t="s">
        <v>801</v>
      </c>
      <c r="G466" s="234"/>
      <c r="H466" s="238">
        <v>56.880000000000003</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242</v>
      </c>
      <c r="AU466" s="244" t="s">
        <v>86</v>
      </c>
      <c r="AV466" s="13" t="s">
        <v>86</v>
      </c>
      <c r="AW466" s="13" t="s">
        <v>37</v>
      </c>
      <c r="AX466" s="13" t="s">
        <v>76</v>
      </c>
      <c r="AY466" s="244" t="s">
        <v>231</v>
      </c>
    </row>
    <row r="467" s="13" customFormat="1">
      <c r="A467" s="13"/>
      <c r="B467" s="233"/>
      <c r="C467" s="234"/>
      <c r="D467" s="235" t="s">
        <v>242</v>
      </c>
      <c r="E467" s="236" t="s">
        <v>19</v>
      </c>
      <c r="F467" s="237" t="s">
        <v>802</v>
      </c>
      <c r="G467" s="234"/>
      <c r="H467" s="238">
        <v>59.670000000000002</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242</v>
      </c>
      <c r="AU467" s="244" t="s">
        <v>86</v>
      </c>
      <c r="AV467" s="13" t="s">
        <v>86</v>
      </c>
      <c r="AW467" s="13" t="s">
        <v>37</v>
      </c>
      <c r="AX467" s="13" t="s">
        <v>76</v>
      </c>
      <c r="AY467" s="244" t="s">
        <v>231</v>
      </c>
    </row>
    <row r="468" s="13" customFormat="1">
      <c r="A468" s="13"/>
      <c r="B468" s="233"/>
      <c r="C468" s="234"/>
      <c r="D468" s="235" t="s">
        <v>242</v>
      </c>
      <c r="E468" s="236" t="s">
        <v>19</v>
      </c>
      <c r="F468" s="237" t="s">
        <v>803</v>
      </c>
      <c r="G468" s="234"/>
      <c r="H468" s="238">
        <v>40.799999999999997</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242</v>
      </c>
      <c r="AU468" s="244" t="s">
        <v>86</v>
      </c>
      <c r="AV468" s="13" t="s">
        <v>86</v>
      </c>
      <c r="AW468" s="13" t="s">
        <v>37</v>
      </c>
      <c r="AX468" s="13" t="s">
        <v>76</v>
      </c>
      <c r="AY468" s="244" t="s">
        <v>231</v>
      </c>
    </row>
    <row r="469" s="13" customFormat="1">
      <c r="A469" s="13"/>
      <c r="B469" s="233"/>
      <c r="C469" s="234"/>
      <c r="D469" s="235" t="s">
        <v>242</v>
      </c>
      <c r="E469" s="236" t="s">
        <v>19</v>
      </c>
      <c r="F469" s="237" t="s">
        <v>804</v>
      </c>
      <c r="G469" s="234"/>
      <c r="H469" s="238">
        <v>25.530000000000001</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242</v>
      </c>
      <c r="AU469" s="244" t="s">
        <v>86</v>
      </c>
      <c r="AV469" s="13" t="s">
        <v>86</v>
      </c>
      <c r="AW469" s="13" t="s">
        <v>37</v>
      </c>
      <c r="AX469" s="13" t="s">
        <v>76</v>
      </c>
      <c r="AY469" s="244" t="s">
        <v>231</v>
      </c>
    </row>
    <row r="470" s="13" customFormat="1">
      <c r="A470" s="13"/>
      <c r="B470" s="233"/>
      <c r="C470" s="234"/>
      <c r="D470" s="235" t="s">
        <v>242</v>
      </c>
      <c r="E470" s="236" t="s">
        <v>19</v>
      </c>
      <c r="F470" s="237" t="s">
        <v>805</v>
      </c>
      <c r="G470" s="234"/>
      <c r="H470" s="238">
        <v>46.770000000000003</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242</v>
      </c>
      <c r="AU470" s="244" t="s">
        <v>86</v>
      </c>
      <c r="AV470" s="13" t="s">
        <v>86</v>
      </c>
      <c r="AW470" s="13" t="s">
        <v>37</v>
      </c>
      <c r="AX470" s="13" t="s">
        <v>76</v>
      </c>
      <c r="AY470" s="244" t="s">
        <v>231</v>
      </c>
    </row>
    <row r="471" s="13" customFormat="1">
      <c r="A471" s="13"/>
      <c r="B471" s="233"/>
      <c r="C471" s="234"/>
      <c r="D471" s="235" t="s">
        <v>242</v>
      </c>
      <c r="E471" s="236" t="s">
        <v>19</v>
      </c>
      <c r="F471" s="237" t="s">
        <v>806</v>
      </c>
      <c r="G471" s="234"/>
      <c r="H471" s="238">
        <v>36.899999999999999</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242</v>
      </c>
      <c r="AU471" s="244" t="s">
        <v>86</v>
      </c>
      <c r="AV471" s="13" t="s">
        <v>86</v>
      </c>
      <c r="AW471" s="13" t="s">
        <v>37</v>
      </c>
      <c r="AX471" s="13" t="s">
        <v>76</v>
      </c>
      <c r="AY471" s="244" t="s">
        <v>231</v>
      </c>
    </row>
    <row r="472" s="13" customFormat="1">
      <c r="A472" s="13"/>
      <c r="B472" s="233"/>
      <c r="C472" s="234"/>
      <c r="D472" s="235" t="s">
        <v>242</v>
      </c>
      <c r="E472" s="236" t="s">
        <v>19</v>
      </c>
      <c r="F472" s="237" t="s">
        <v>807</v>
      </c>
      <c r="G472" s="234"/>
      <c r="H472" s="238">
        <v>72.359999999999999</v>
      </c>
      <c r="I472" s="239"/>
      <c r="J472" s="234"/>
      <c r="K472" s="234"/>
      <c r="L472" s="240"/>
      <c r="M472" s="241"/>
      <c r="N472" s="242"/>
      <c r="O472" s="242"/>
      <c r="P472" s="242"/>
      <c r="Q472" s="242"/>
      <c r="R472" s="242"/>
      <c r="S472" s="242"/>
      <c r="T472" s="243"/>
      <c r="U472" s="13"/>
      <c r="V472" s="13"/>
      <c r="W472" s="13"/>
      <c r="X472" s="13"/>
      <c r="Y472" s="13"/>
      <c r="Z472" s="13"/>
      <c r="AA472" s="13"/>
      <c r="AB472" s="13"/>
      <c r="AC472" s="13"/>
      <c r="AD472" s="13"/>
      <c r="AE472" s="13"/>
      <c r="AT472" s="244" t="s">
        <v>242</v>
      </c>
      <c r="AU472" s="244" t="s">
        <v>86</v>
      </c>
      <c r="AV472" s="13" t="s">
        <v>86</v>
      </c>
      <c r="AW472" s="13" t="s">
        <v>37</v>
      </c>
      <c r="AX472" s="13" t="s">
        <v>76</v>
      </c>
      <c r="AY472" s="244" t="s">
        <v>231</v>
      </c>
    </row>
    <row r="473" s="13" customFormat="1">
      <c r="A473" s="13"/>
      <c r="B473" s="233"/>
      <c r="C473" s="234"/>
      <c r="D473" s="235" t="s">
        <v>242</v>
      </c>
      <c r="E473" s="236" t="s">
        <v>19</v>
      </c>
      <c r="F473" s="237" t="s">
        <v>808</v>
      </c>
      <c r="G473" s="234"/>
      <c r="H473" s="238">
        <v>235.012</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242</v>
      </c>
      <c r="AU473" s="244" t="s">
        <v>86</v>
      </c>
      <c r="AV473" s="13" t="s">
        <v>86</v>
      </c>
      <c r="AW473" s="13" t="s">
        <v>37</v>
      </c>
      <c r="AX473" s="13" t="s">
        <v>76</v>
      </c>
      <c r="AY473" s="244" t="s">
        <v>231</v>
      </c>
    </row>
    <row r="474" s="13" customFormat="1">
      <c r="A474" s="13"/>
      <c r="B474" s="233"/>
      <c r="C474" s="234"/>
      <c r="D474" s="235" t="s">
        <v>242</v>
      </c>
      <c r="E474" s="236" t="s">
        <v>19</v>
      </c>
      <c r="F474" s="237" t="s">
        <v>809</v>
      </c>
      <c r="G474" s="234"/>
      <c r="H474" s="238">
        <v>48.420000000000002</v>
      </c>
      <c r="I474" s="239"/>
      <c r="J474" s="234"/>
      <c r="K474" s="234"/>
      <c r="L474" s="240"/>
      <c r="M474" s="241"/>
      <c r="N474" s="242"/>
      <c r="O474" s="242"/>
      <c r="P474" s="242"/>
      <c r="Q474" s="242"/>
      <c r="R474" s="242"/>
      <c r="S474" s="242"/>
      <c r="T474" s="243"/>
      <c r="U474" s="13"/>
      <c r="V474" s="13"/>
      <c r="W474" s="13"/>
      <c r="X474" s="13"/>
      <c r="Y474" s="13"/>
      <c r="Z474" s="13"/>
      <c r="AA474" s="13"/>
      <c r="AB474" s="13"/>
      <c r="AC474" s="13"/>
      <c r="AD474" s="13"/>
      <c r="AE474" s="13"/>
      <c r="AT474" s="244" t="s">
        <v>242</v>
      </c>
      <c r="AU474" s="244" t="s">
        <v>86</v>
      </c>
      <c r="AV474" s="13" t="s">
        <v>86</v>
      </c>
      <c r="AW474" s="13" t="s">
        <v>37</v>
      </c>
      <c r="AX474" s="13" t="s">
        <v>76</v>
      </c>
      <c r="AY474" s="244" t="s">
        <v>231</v>
      </c>
    </row>
    <row r="475" s="13" customFormat="1">
      <c r="A475" s="13"/>
      <c r="B475" s="233"/>
      <c r="C475" s="234"/>
      <c r="D475" s="235" t="s">
        <v>242</v>
      </c>
      <c r="E475" s="236" t="s">
        <v>19</v>
      </c>
      <c r="F475" s="237" t="s">
        <v>810</v>
      </c>
      <c r="G475" s="234"/>
      <c r="H475" s="238">
        <v>41.280000000000001</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242</v>
      </c>
      <c r="AU475" s="244" t="s">
        <v>86</v>
      </c>
      <c r="AV475" s="13" t="s">
        <v>86</v>
      </c>
      <c r="AW475" s="13" t="s">
        <v>37</v>
      </c>
      <c r="AX475" s="13" t="s">
        <v>76</v>
      </c>
      <c r="AY475" s="244" t="s">
        <v>231</v>
      </c>
    </row>
    <row r="476" s="13" customFormat="1">
      <c r="A476" s="13"/>
      <c r="B476" s="233"/>
      <c r="C476" s="234"/>
      <c r="D476" s="235" t="s">
        <v>242</v>
      </c>
      <c r="E476" s="236" t="s">
        <v>19</v>
      </c>
      <c r="F476" s="237" t="s">
        <v>811</v>
      </c>
      <c r="G476" s="234"/>
      <c r="H476" s="238">
        <v>18</v>
      </c>
      <c r="I476" s="239"/>
      <c r="J476" s="234"/>
      <c r="K476" s="234"/>
      <c r="L476" s="240"/>
      <c r="M476" s="241"/>
      <c r="N476" s="242"/>
      <c r="O476" s="242"/>
      <c r="P476" s="242"/>
      <c r="Q476" s="242"/>
      <c r="R476" s="242"/>
      <c r="S476" s="242"/>
      <c r="T476" s="243"/>
      <c r="U476" s="13"/>
      <c r="V476" s="13"/>
      <c r="W476" s="13"/>
      <c r="X476" s="13"/>
      <c r="Y476" s="13"/>
      <c r="Z476" s="13"/>
      <c r="AA476" s="13"/>
      <c r="AB476" s="13"/>
      <c r="AC476" s="13"/>
      <c r="AD476" s="13"/>
      <c r="AE476" s="13"/>
      <c r="AT476" s="244" t="s">
        <v>242</v>
      </c>
      <c r="AU476" s="244" t="s">
        <v>86</v>
      </c>
      <c r="AV476" s="13" t="s">
        <v>86</v>
      </c>
      <c r="AW476" s="13" t="s">
        <v>37</v>
      </c>
      <c r="AX476" s="13" t="s">
        <v>76</v>
      </c>
      <c r="AY476" s="244" t="s">
        <v>231</v>
      </c>
    </row>
    <row r="477" s="13" customFormat="1">
      <c r="A477" s="13"/>
      <c r="B477" s="233"/>
      <c r="C477" s="234"/>
      <c r="D477" s="235" t="s">
        <v>242</v>
      </c>
      <c r="E477" s="236" t="s">
        <v>19</v>
      </c>
      <c r="F477" s="237" t="s">
        <v>812</v>
      </c>
      <c r="G477" s="234"/>
      <c r="H477" s="238">
        <v>33.659999999999997</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242</v>
      </c>
      <c r="AU477" s="244" t="s">
        <v>86</v>
      </c>
      <c r="AV477" s="13" t="s">
        <v>86</v>
      </c>
      <c r="AW477" s="13" t="s">
        <v>37</v>
      </c>
      <c r="AX477" s="13" t="s">
        <v>76</v>
      </c>
      <c r="AY477" s="244" t="s">
        <v>231</v>
      </c>
    </row>
    <row r="478" s="13" customFormat="1">
      <c r="A478" s="13"/>
      <c r="B478" s="233"/>
      <c r="C478" s="234"/>
      <c r="D478" s="235" t="s">
        <v>242</v>
      </c>
      <c r="E478" s="236" t="s">
        <v>19</v>
      </c>
      <c r="F478" s="237" t="s">
        <v>813</v>
      </c>
      <c r="G478" s="234"/>
      <c r="H478" s="238">
        <v>25.469999999999999</v>
      </c>
      <c r="I478" s="239"/>
      <c r="J478" s="234"/>
      <c r="K478" s="234"/>
      <c r="L478" s="240"/>
      <c r="M478" s="241"/>
      <c r="N478" s="242"/>
      <c r="O478" s="242"/>
      <c r="P478" s="242"/>
      <c r="Q478" s="242"/>
      <c r="R478" s="242"/>
      <c r="S478" s="242"/>
      <c r="T478" s="243"/>
      <c r="U478" s="13"/>
      <c r="V478" s="13"/>
      <c r="W478" s="13"/>
      <c r="X478" s="13"/>
      <c r="Y478" s="13"/>
      <c r="Z478" s="13"/>
      <c r="AA478" s="13"/>
      <c r="AB478" s="13"/>
      <c r="AC478" s="13"/>
      <c r="AD478" s="13"/>
      <c r="AE478" s="13"/>
      <c r="AT478" s="244" t="s">
        <v>242</v>
      </c>
      <c r="AU478" s="244" t="s">
        <v>86</v>
      </c>
      <c r="AV478" s="13" t="s">
        <v>86</v>
      </c>
      <c r="AW478" s="13" t="s">
        <v>37</v>
      </c>
      <c r="AX478" s="13" t="s">
        <v>76</v>
      </c>
      <c r="AY478" s="244" t="s">
        <v>231</v>
      </c>
    </row>
    <row r="479" s="13" customFormat="1">
      <c r="A479" s="13"/>
      <c r="B479" s="233"/>
      <c r="C479" s="234"/>
      <c r="D479" s="235" t="s">
        <v>242</v>
      </c>
      <c r="E479" s="236" t="s">
        <v>19</v>
      </c>
      <c r="F479" s="237" t="s">
        <v>814</v>
      </c>
      <c r="G479" s="234"/>
      <c r="H479" s="238">
        <v>24</v>
      </c>
      <c r="I479" s="239"/>
      <c r="J479" s="234"/>
      <c r="K479" s="234"/>
      <c r="L479" s="240"/>
      <c r="M479" s="241"/>
      <c r="N479" s="242"/>
      <c r="O479" s="242"/>
      <c r="P479" s="242"/>
      <c r="Q479" s="242"/>
      <c r="R479" s="242"/>
      <c r="S479" s="242"/>
      <c r="T479" s="243"/>
      <c r="U479" s="13"/>
      <c r="V479" s="13"/>
      <c r="W479" s="13"/>
      <c r="X479" s="13"/>
      <c r="Y479" s="13"/>
      <c r="Z479" s="13"/>
      <c r="AA479" s="13"/>
      <c r="AB479" s="13"/>
      <c r="AC479" s="13"/>
      <c r="AD479" s="13"/>
      <c r="AE479" s="13"/>
      <c r="AT479" s="244" t="s">
        <v>242</v>
      </c>
      <c r="AU479" s="244" t="s">
        <v>86</v>
      </c>
      <c r="AV479" s="13" t="s">
        <v>86</v>
      </c>
      <c r="AW479" s="13" t="s">
        <v>37</v>
      </c>
      <c r="AX479" s="13" t="s">
        <v>76</v>
      </c>
      <c r="AY479" s="244" t="s">
        <v>231</v>
      </c>
    </row>
    <row r="480" s="13" customFormat="1">
      <c r="A480" s="13"/>
      <c r="B480" s="233"/>
      <c r="C480" s="234"/>
      <c r="D480" s="235" t="s">
        <v>242</v>
      </c>
      <c r="E480" s="236" t="s">
        <v>19</v>
      </c>
      <c r="F480" s="237" t="s">
        <v>815</v>
      </c>
      <c r="G480" s="234"/>
      <c r="H480" s="238">
        <v>40.439999999999998</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242</v>
      </c>
      <c r="AU480" s="244" t="s">
        <v>86</v>
      </c>
      <c r="AV480" s="13" t="s">
        <v>86</v>
      </c>
      <c r="AW480" s="13" t="s">
        <v>37</v>
      </c>
      <c r="AX480" s="13" t="s">
        <v>76</v>
      </c>
      <c r="AY480" s="244" t="s">
        <v>231</v>
      </c>
    </row>
    <row r="481" s="13" customFormat="1">
      <c r="A481" s="13"/>
      <c r="B481" s="233"/>
      <c r="C481" s="234"/>
      <c r="D481" s="235" t="s">
        <v>242</v>
      </c>
      <c r="E481" s="236" t="s">
        <v>19</v>
      </c>
      <c r="F481" s="237" t="s">
        <v>816</v>
      </c>
      <c r="G481" s="234"/>
      <c r="H481" s="238">
        <v>24.870000000000001</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242</v>
      </c>
      <c r="AU481" s="244" t="s">
        <v>86</v>
      </c>
      <c r="AV481" s="13" t="s">
        <v>86</v>
      </c>
      <c r="AW481" s="13" t="s">
        <v>37</v>
      </c>
      <c r="AX481" s="13" t="s">
        <v>76</v>
      </c>
      <c r="AY481" s="244" t="s">
        <v>231</v>
      </c>
    </row>
    <row r="482" s="13" customFormat="1">
      <c r="A482" s="13"/>
      <c r="B482" s="233"/>
      <c r="C482" s="234"/>
      <c r="D482" s="235" t="s">
        <v>242</v>
      </c>
      <c r="E482" s="236" t="s">
        <v>19</v>
      </c>
      <c r="F482" s="237" t="s">
        <v>817</v>
      </c>
      <c r="G482" s="234"/>
      <c r="H482" s="238">
        <v>30</v>
      </c>
      <c r="I482" s="239"/>
      <c r="J482" s="234"/>
      <c r="K482" s="234"/>
      <c r="L482" s="240"/>
      <c r="M482" s="241"/>
      <c r="N482" s="242"/>
      <c r="O482" s="242"/>
      <c r="P482" s="242"/>
      <c r="Q482" s="242"/>
      <c r="R482" s="242"/>
      <c r="S482" s="242"/>
      <c r="T482" s="243"/>
      <c r="U482" s="13"/>
      <c r="V482" s="13"/>
      <c r="W482" s="13"/>
      <c r="X482" s="13"/>
      <c r="Y482" s="13"/>
      <c r="Z482" s="13"/>
      <c r="AA482" s="13"/>
      <c r="AB482" s="13"/>
      <c r="AC482" s="13"/>
      <c r="AD482" s="13"/>
      <c r="AE482" s="13"/>
      <c r="AT482" s="244" t="s">
        <v>242</v>
      </c>
      <c r="AU482" s="244" t="s">
        <v>86</v>
      </c>
      <c r="AV482" s="13" t="s">
        <v>86</v>
      </c>
      <c r="AW482" s="13" t="s">
        <v>37</v>
      </c>
      <c r="AX482" s="13" t="s">
        <v>76</v>
      </c>
      <c r="AY482" s="244" t="s">
        <v>231</v>
      </c>
    </row>
    <row r="483" s="13" customFormat="1">
      <c r="A483" s="13"/>
      <c r="B483" s="233"/>
      <c r="C483" s="234"/>
      <c r="D483" s="235" t="s">
        <v>242</v>
      </c>
      <c r="E483" s="236" t="s">
        <v>19</v>
      </c>
      <c r="F483" s="237" t="s">
        <v>818</v>
      </c>
      <c r="G483" s="234"/>
      <c r="H483" s="238">
        <v>59.759999999999998</v>
      </c>
      <c r="I483" s="239"/>
      <c r="J483" s="234"/>
      <c r="K483" s="234"/>
      <c r="L483" s="240"/>
      <c r="M483" s="241"/>
      <c r="N483" s="242"/>
      <c r="O483" s="242"/>
      <c r="P483" s="242"/>
      <c r="Q483" s="242"/>
      <c r="R483" s="242"/>
      <c r="S483" s="242"/>
      <c r="T483" s="243"/>
      <c r="U483" s="13"/>
      <c r="V483" s="13"/>
      <c r="W483" s="13"/>
      <c r="X483" s="13"/>
      <c r="Y483" s="13"/>
      <c r="Z483" s="13"/>
      <c r="AA483" s="13"/>
      <c r="AB483" s="13"/>
      <c r="AC483" s="13"/>
      <c r="AD483" s="13"/>
      <c r="AE483" s="13"/>
      <c r="AT483" s="244" t="s">
        <v>242</v>
      </c>
      <c r="AU483" s="244" t="s">
        <v>86</v>
      </c>
      <c r="AV483" s="13" t="s">
        <v>86</v>
      </c>
      <c r="AW483" s="13" t="s">
        <v>37</v>
      </c>
      <c r="AX483" s="13" t="s">
        <v>76</v>
      </c>
      <c r="AY483" s="244" t="s">
        <v>231</v>
      </c>
    </row>
    <row r="484" s="13" customFormat="1">
      <c r="A484" s="13"/>
      <c r="B484" s="233"/>
      <c r="C484" s="234"/>
      <c r="D484" s="235" t="s">
        <v>242</v>
      </c>
      <c r="E484" s="236" t="s">
        <v>19</v>
      </c>
      <c r="F484" s="237" t="s">
        <v>819</v>
      </c>
      <c r="G484" s="234"/>
      <c r="H484" s="238">
        <v>19.050000000000001</v>
      </c>
      <c r="I484" s="239"/>
      <c r="J484" s="234"/>
      <c r="K484" s="234"/>
      <c r="L484" s="240"/>
      <c r="M484" s="241"/>
      <c r="N484" s="242"/>
      <c r="O484" s="242"/>
      <c r="P484" s="242"/>
      <c r="Q484" s="242"/>
      <c r="R484" s="242"/>
      <c r="S484" s="242"/>
      <c r="T484" s="243"/>
      <c r="U484" s="13"/>
      <c r="V484" s="13"/>
      <c r="W484" s="13"/>
      <c r="X484" s="13"/>
      <c r="Y484" s="13"/>
      <c r="Z484" s="13"/>
      <c r="AA484" s="13"/>
      <c r="AB484" s="13"/>
      <c r="AC484" s="13"/>
      <c r="AD484" s="13"/>
      <c r="AE484" s="13"/>
      <c r="AT484" s="244" t="s">
        <v>242</v>
      </c>
      <c r="AU484" s="244" t="s">
        <v>86</v>
      </c>
      <c r="AV484" s="13" t="s">
        <v>86</v>
      </c>
      <c r="AW484" s="13" t="s">
        <v>37</v>
      </c>
      <c r="AX484" s="13" t="s">
        <v>76</v>
      </c>
      <c r="AY484" s="244" t="s">
        <v>231</v>
      </c>
    </row>
    <row r="485" s="13" customFormat="1">
      <c r="A485" s="13"/>
      <c r="B485" s="233"/>
      <c r="C485" s="234"/>
      <c r="D485" s="235" t="s">
        <v>242</v>
      </c>
      <c r="E485" s="236" t="s">
        <v>19</v>
      </c>
      <c r="F485" s="237" t="s">
        <v>820</v>
      </c>
      <c r="G485" s="234"/>
      <c r="H485" s="238">
        <v>121.36</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242</v>
      </c>
      <c r="AU485" s="244" t="s">
        <v>86</v>
      </c>
      <c r="AV485" s="13" t="s">
        <v>86</v>
      </c>
      <c r="AW485" s="13" t="s">
        <v>37</v>
      </c>
      <c r="AX485" s="13" t="s">
        <v>76</v>
      </c>
      <c r="AY485" s="244" t="s">
        <v>231</v>
      </c>
    </row>
    <row r="486" s="16" customFormat="1">
      <c r="A486" s="16"/>
      <c r="B486" s="266"/>
      <c r="C486" s="267"/>
      <c r="D486" s="235" t="s">
        <v>242</v>
      </c>
      <c r="E486" s="268" t="s">
        <v>19</v>
      </c>
      <c r="F486" s="269" t="s">
        <v>530</v>
      </c>
      <c r="G486" s="267"/>
      <c r="H486" s="270">
        <v>1112.912</v>
      </c>
      <c r="I486" s="271"/>
      <c r="J486" s="267"/>
      <c r="K486" s="267"/>
      <c r="L486" s="272"/>
      <c r="M486" s="273"/>
      <c r="N486" s="274"/>
      <c r="O486" s="274"/>
      <c r="P486" s="274"/>
      <c r="Q486" s="274"/>
      <c r="R486" s="274"/>
      <c r="S486" s="274"/>
      <c r="T486" s="275"/>
      <c r="U486" s="16"/>
      <c r="V486" s="16"/>
      <c r="W486" s="16"/>
      <c r="X486" s="16"/>
      <c r="Y486" s="16"/>
      <c r="Z486" s="16"/>
      <c r="AA486" s="16"/>
      <c r="AB486" s="16"/>
      <c r="AC486" s="16"/>
      <c r="AD486" s="16"/>
      <c r="AE486" s="16"/>
      <c r="AT486" s="276" t="s">
        <v>242</v>
      </c>
      <c r="AU486" s="276" t="s">
        <v>86</v>
      </c>
      <c r="AV486" s="16" t="s">
        <v>248</v>
      </c>
      <c r="AW486" s="16" t="s">
        <v>37</v>
      </c>
      <c r="AX486" s="16" t="s">
        <v>76</v>
      </c>
      <c r="AY486" s="276" t="s">
        <v>231</v>
      </c>
    </row>
    <row r="487" s="13" customFormat="1">
      <c r="A487" s="13"/>
      <c r="B487" s="233"/>
      <c r="C487" s="234"/>
      <c r="D487" s="235" t="s">
        <v>242</v>
      </c>
      <c r="E487" s="236" t="s">
        <v>19</v>
      </c>
      <c r="F487" s="237" t="s">
        <v>821</v>
      </c>
      <c r="G487" s="234"/>
      <c r="H487" s="238">
        <v>40.445999999999998</v>
      </c>
      <c r="I487" s="239"/>
      <c r="J487" s="234"/>
      <c r="K487" s="234"/>
      <c r="L487" s="240"/>
      <c r="M487" s="241"/>
      <c r="N487" s="242"/>
      <c r="O487" s="242"/>
      <c r="P487" s="242"/>
      <c r="Q487" s="242"/>
      <c r="R487" s="242"/>
      <c r="S487" s="242"/>
      <c r="T487" s="243"/>
      <c r="U487" s="13"/>
      <c r="V487" s="13"/>
      <c r="W487" s="13"/>
      <c r="X487" s="13"/>
      <c r="Y487" s="13"/>
      <c r="Z487" s="13"/>
      <c r="AA487" s="13"/>
      <c r="AB487" s="13"/>
      <c r="AC487" s="13"/>
      <c r="AD487" s="13"/>
      <c r="AE487" s="13"/>
      <c r="AT487" s="244" t="s">
        <v>242</v>
      </c>
      <c r="AU487" s="244" t="s">
        <v>86</v>
      </c>
      <c r="AV487" s="13" t="s">
        <v>86</v>
      </c>
      <c r="AW487" s="13" t="s">
        <v>37</v>
      </c>
      <c r="AX487" s="13" t="s">
        <v>76</v>
      </c>
      <c r="AY487" s="244" t="s">
        <v>231</v>
      </c>
    </row>
    <row r="488" s="13" customFormat="1">
      <c r="A488" s="13"/>
      <c r="B488" s="233"/>
      <c r="C488" s="234"/>
      <c r="D488" s="235" t="s">
        <v>242</v>
      </c>
      <c r="E488" s="236" t="s">
        <v>19</v>
      </c>
      <c r="F488" s="237" t="s">
        <v>822</v>
      </c>
      <c r="G488" s="234"/>
      <c r="H488" s="238">
        <v>34.128</v>
      </c>
      <c r="I488" s="239"/>
      <c r="J488" s="234"/>
      <c r="K488" s="234"/>
      <c r="L488" s="240"/>
      <c r="M488" s="241"/>
      <c r="N488" s="242"/>
      <c r="O488" s="242"/>
      <c r="P488" s="242"/>
      <c r="Q488" s="242"/>
      <c r="R488" s="242"/>
      <c r="S488" s="242"/>
      <c r="T488" s="243"/>
      <c r="U488" s="13"/>
      <c r="V488" s="13"/>
      <c r="W488" s="13"/>
      <c r="X488" s="13"/>
      <c r="Y488" s="13"/>
      <c r="Z488" s="13"/>
      <c r="AA488" s="13"/>
      <c r="AB488" s="13"/>
      <c r="AC488" s="13"/>
      <c r="AD488" s="13"/>
      <c r="AE488" s="13"/>
      <c r="AT488" s="244" t="s">
        <v>242</v>
      </c>
      <c r="AU488" s="244" t="s">
        <v>86</v>
      </c>
      <c r="AV488" s="13" t="s">
        <v>86</v>
      </c>
      <c r="AW488" s="13" t="s">
        <v>37</v>
      </c>
      <c r="AX488" s="13" t="s">
        <v>76</v>
      </c>
      <c r="AY488" s="244" t="s">
        <v>231</v>
      </c>
    </row>
    <row r="489" s="13" customFormat="1">
      <c r="A489" s="13"/>
      <c r="B489" s="233"/>
      <c r="C489" s="234"/>
      <c r="D489" s="235" t="s">
        <v>242</v>
      </c>
      <c r="E489" s="236" t="s">
        <v>19</v>
      </c>
      <c r="F489" s="237" t="s">
        <v>823</v>
      </c>
      <c r="G489" s="234"/>
      <c r="H489" s="238">
        <v>49.923000000000002</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242</v>
      </c>
      <c r="AU489" s="244" t="s">
        <v>86</v>
      </c>
      <c r="AV489" s="13" t="s">
        <v>86</v>
      </c>
      <c r="AW489" s="13" t="s">
        <v>37</v>
      </c>
      <c r="AX489" s="13" t="s">
        <v>76</v>
      </c>
      <c r="AY489" s="244" t="s">
        <v>231</v>
      </c>
    </row>
    <row r="490" s="13" customFormat="1">
      <c r="A490" s="13"/>
      <c r="B490" s="233"/>
      <c r="C490" s="234"/>
      <c r="D490" s="235" t="s">
        <v>242</v>
      </c>
      <c r="E490" s="236" t="s">
        <v>19</v>
      </c>
      <c r="F490" s="237" t="s">
        <v>824</v>
      </c>
      <c r="G490" s="234"/>
      <c r="H490" s="238">
        <v>19.440000000000001</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242</v>
      </c>
      <c r="AU490" s="244" t="s">
        <v>86</v>
      </c>
      <c r="AV490" s="13" t="s">
        <v>86</v>
      </c>
      <c r="AW490" s="13" t="s">
        <v>37</v>
      </c>
      <c r="AX490" s="13" t="s">
        <v>76</v>
      </c>
      <c r="AY490" s="244" t="s">
        <v>231</v>
      </c>
    </row>
    <row r="491" s="13" customFormat="1">
      <c r="A491" s="13"/>
      <c r="B491" s="233"/>
      <c r="C491" s="234"/>
      <c r="D491" s="235" t="s">
        <v>242</v>
      </c>
      <c r="E491" s="236" t="s">
        <v>19</v>
      </c>
      <c r="F491" s="237" t="s">
        <v>825</v>
      </c>
      <c r="G491" s="234"/>
      <c r="H491" s="238">
        <v>54.950000000000003</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242</v>
      </c>
      <c r="AU491" s="244" t="s">
        <v>86</v>
      </c>
      <c r="AV491" s="13" t="s">
        <v>86</v>
      </c>
      <c r="AW491" s="13" t="s">
        <v>37</v>
      </c>
      <c r="AX491" s="13" t="s">
        <v>76</v>
      </c>
      <c r="AY491" s="244" t="s">
        <v>231</v>
      </c>
    </row>
    <row r="492" s="13" customFormat="1">
      <c r="A492" s="13"/>
      <c r="B492" s="233"/>
      <c r="C492" s="234"/>
      <c r="D492" s="235" t="s">
        <v>242</v>
      </c>
      <c r="E492" s="236" t="s">
        <v>19</v>
      </c>
      <c r="F492" s="237" t="s">
        <v>826</v>
      </c>
      <c r="G492" s="234"/>
      <c r="H492" s="238">
        <v>85.055000000000007</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242</v>
      </c>
      <c r="AU492" s="244" t="s">
        <v>86</v>
      </c>
      <c r="AV492" s="13" t="s">
        <v>86</v>
      </c>
      <c r="AW492" s="13" t="s">
        <v>37</v>
      </c>
      <c r="AX492" s="13" t="s">
        <v>76</v>
      </c>
      <c r="AY492" s="244" t="s">
        <v>231</v>
      </c>
    </row>
    <row r="493" s="13" customFormat="1">
      <c r="A493" s="13"/>
      <c r="B493" s="233"/>
      <c r="C493" s="234"/>
      <c r="D493" s="235" t="s">
        <v>242</v>
      </c>
      <c r="E493" s="236" t="s">
        <v>19</v>
      </c>
      <c r="F493" s="237" t="s">
        <v>827</v>
      </c>
      <c r="G493" s="234"/>
      <c r="H493" s="238">
        <v>28.408999999999999</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242</v>
      </c>
      <c r="AU493" s="244" t="s">
        <v>86</v>
      </c>
      <c r="AV493" s="13" t="s">
        <v>86</v>
      </c>
      <c r="AW493" s="13" t="s">
        <v>37</v>
      </c>
      <c r="AX493" s="13" t="s">
        <v>76</v>
      </c>
      <c r="AY493" s="244" t="s">
        <v>231</v>
      </c>
    </row>
    <row r="494" s="13" customFormat="1">
      <c r="A494" s="13"/>
      <c r="B494" s="233"/>
      <c r="C494" s="234"/>
      <c r="D494" s="235" t="s">
        <v>242</v>
      </c>
      <c r="E494" s="236" t="s">
        <v>19</v>
      </c>
      <c r="F494" s="237" t="s">
        <v>828</v>
      </c>
      <c r="G494" s="234"/>
      <c r="H494" s="238">
        <v>32.945</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242</v>
      </c>
      <c r="AU494" s="244" t="s">
        <v>86</v>
      </c>
      <c r="AV494" s="13" t="s">
        <v>86</v>
      </c>
      <c r="AW494" s="13" t="s">
        <v>37</v>
      </c>
      <c r="AX494" s="13" t="s">
        <v>76</v>
      </c>
      <c r="AY494" s="244" t="s">
        <v>231</v>
      </c>
    </row>
    <row r="495" s="13" customFormat="1">
      <c r="A495" s="13"/>
      <c r="B495" s="233"/>
      <c r="C495" s="234"/>
      <c r="D495" s="235" t="s">
        <v>242</v>
      </c>
      <c r="E495" s="236" t="s">
        <v>19</v>
      </c>
      <c r="F495" s="237" t="s">
        <v>829</v>
      </c>
      <c r="G495" s="234"/>
      <c r="H495" s="238">
        <v>28.625</v>
      </c>
      <c r="I495" s="239"/>
      <c r="J495" s="234"/>
      <c r="K495" s="234"/>
      <c r="L495" s="240"/>
      <c r="M495" s="241"/>
      <c r="N495" s="242"/>
      <c r="O495" s="242"/>
      <c r="P495" s="242"/>
      <c r="Q495" s="242"/>
      <c r="R495" s="242"/>
      <c r="S495" s="242"/>
      <c r="T495" s="243"/>
      <c r="U495" s="13"/>
      <c r="V495" s="13"/>
      <c r="W495" s="13"/>
      <c r="X495" s="13"/>
      <c r="Y495" s="13"/>
      <c r="Z495" s="13"/>
      <c r="AA495" s="13"/>
      <c r="AB495" s="13"/>
      <c r="AC495" s="13"/>
      <c r="AD495" s="13"/>
      <c r="AE495" s="13"/>
      <c r="AT495" s="244" t="s">
        <v>242</v>
      </c>
      <c r="AU495" s="244" t="s">
        <v>86</v>
      </c>
      <c r="AV495" s="13" t="s">
        <v>86</v>
      </c>
      <c r="AW495" s="13" t="s">
        <v>37</v>
      </c>
      <c r="AX495" s="13" t="s">
        <v>76</v>
      </c>
      <c r="AY495" s="244" t="s">
        <v>231</v>
      </c>
    </row>
    <row r="496" s="13" customFormat="1">
      <c r="A496" s="13"/>
      <c r="B496" s="233"/>
      <c r="C496" s="234"/>
      <c r="D496" s="235" t="s">
        <v>242</v>
      </c>
      <c r="E496" s="236" t="s">
        <v>19</v>
      </c>
      <c r="F496" s="237" t="s">
        <v>830</v>
      </c>
      <c r="G496" s="234"/>
      <c r="H496" s="238">
        <v>160.84899999999999</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242</v>
      </c>
      <c r="AU496" s="244" t="s">
        <v>86</v>
      </c>
      <c r="AV496" s="13" t="s">
        <v>86</v>
      </c>
      <c r="AW496" s="13" t="s">
        <v>37</v>
      </c>
      <c r="AX496" s="13" t="s">
        <v>76</v>
      </c>
      <c r="AY496" s="244" t="s">
        <v>231</v>
      </c>
    </row>
    <row r="497" s="13" customFormat="1">
      <c r="A497" s="13"/>
      <c r="B497" s="233"/>
      <c r="C497" s="234"/>
      <c r="D497" s="235" t="s">
        <v>242</v>
      </c>
      <c r="E497" s="236" t="s">
        <v>19</v>
      </c>
      <c r="F497" s="237" t="s">
        <v>831</v>
      </c>
      <c r="G497" s="234"/>
      <c r="H497" s="238">
        <v>34.133000000000003</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242</v>
      </c>
      <c r="AU497" s="244" t="s">
        <v>86</v>
      </c>
      <c r="AV497" s="13" t="s">
        <v>86</v>
      </c>
      <c r="AW497" s="13" t="s">
        <v>37</v>
      </c>
      <c r="AX497" s="13" t="s">
        <v>76</v>
      </c>
      <c r="AY497" s="244" t="s">
        <v>231</v>
      </c>
    </row>
    <row r="498" s="13" customFormat="1">
      <c r="A498" s="13"/>
      <c r="B498" s="233"/>
      <c r="C498" s="234"/>
      <c r="D498" s="235" t="s">
        <v>242</v>
      </c>
      <c r="E498" s="236" t="s">
        <v>19</v>
      </c>
      <c r="F498" s="237" t="s">
        <v>832</v>
      </c>
      <c r="G498" s="234"/>
      <c r="H498" s="238">
        <v>53.241999999999997</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242</v>
      </c>
      <c r="AU498" s="244" t="s">
        <v>86</v>
      </c>
      <c r="AV498" s="13" t="s">
        <v>86</v>
      </c>
      <c r="AW498" s="13" t="s">
        <v>37</v>
      </c>
      <c r="AX498" s="13" t="s">
        <v>76</v>
      </c>
      <c r="AY498" s="244" t="s">
        <v>231</v>
      </c>
    </row>
    <row r="499" s="13" customFormat="1">
      <c r="A499" s="13"/>
      <c r="B499" s="233"/>
      <c r="C499" s="234"/>
      <c r="D499" s="235" t="s">
        <v>242</v>
      </c>
      <c r="E499" s="236" t="s">
        <v>19</v>
      </c>
      <c r="F499" s="237" t="s">
        <v>833</v>
      </c>
      <c r="G499" s="234"/>
      <c r="H499" s="238">
        <v>68.254000000000005</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242</v>
      </c>
      <c r="AU499" s="244" t="s">
        <v>86</v>
      </c>
      <c r="AV499" s="13" t="s">
        <v>86</v>
      </c>
      <c r="AW499" s="13" t="s">
        <v>37</v>
      </c>
      <c r="AX499" s="13" t="s">
        <v>76</v>
      </c>
      <c r="AY499" s="244" t="s">
        <v>231</v>
      </c>
    </row>
    <row r="500" s="13" customFormat="1">
      <c r="A500" s="13"/>
      <c r="B500" s="233"/>
      <c r="C500" s="234"/>
      <c r="D500" s="235" t="s">
        <v>242</v>
      </c>
      <c r="E500" s="236" t="s">
        <v>19</v>
      </c>
      <c r="F500" s="237" t="s">
        <v>834</v>
      </c>
      <c r="G500" s="234"/>
      <c r="H500" s="238">
        <v>68.254000000000005</v>
      </c>
      <c r="I500" s="239"/>
      <c r="J500" s="234"/>
      <c r="K500" s="234"/>
      <c r="L500" s="240"/>
      <c r="M500" s="241"/>
      <c r="N500" s="242"/>
      <c r="O500" s="242"/>
      <c r="P500" s="242"/>
      <c r="Q500" s="242"/>
      <c r="R500" s="242"/>
      <c r="S500" s="242"/>
      <c r="T500" s="243"/>
      <c r="U500" s="13"/>
      <c r="V500" s="13"/>
      <c r="W500" s="13"/>
      <c r="X500" s="13"/>
      <c r="Y500" s="13"/>
      <c r="Z500" s="13"/>
      <c r="AA500" s="13"/>
      <c r="AB500" s="13"/>
      <c r="AC500" s="13"/>
      <c r="AD500" s="13"/>
      <c r="AE500" s="13"/>
      <c r="AT500" s="244" t="s">
        <v>242</v>
      </c>
      <c r="AU500" s="244" t="s">
        <v>86</v>
      </c>
      <c r="AV500" s="13" t="s">
        <v>86</v>
      </c>
      <c r="AW500" s="13" t="s">
        <v>37</v>
      </c>
      <c r="AX500" s="13" t="s">
        <v>76</v>
      </c>
      <c r="AY500" s="244" t="s">
        <v>231</v>
      </c>
    </row>
    <row r="501" s="13" customFormat="1">
      <c r="A501" s="13"/>
      <c r="B501" s="233"/>
      <c r="C501" s="234"/>
      <c r="D501" s="235" t="s">
        <v>242</v>
      </c>
      <c r="E501" s="236" t="s">
        <v>19</v>
      </c>
      <c r="F501" s="237" t="s">
        <v>835</v>
      </c>
      <c r="G501" s="234"/>
      <c r="H501" s="238">
        <v>68.254000000000005</v>
      </c>
      <c r="I501" s="239"/>
      <c r="J501" s="234"/>
      <c r="K501" s="234"/>
      <c r="L501" s="240"/>
      <c r="M501" s="241"/>
      <c r="N501" s="242"/>
      <c r="O501" s="242"/>
      <c r="P501" s="242"/>
      <c r="Q501" s="242"/>
      <c r="R501" s="242"/>
      <c r="S501" s="242"/>
      <c r="T501" s="243"/>
      <c r="U501" s="13"/>
      <c r="V501" s="13"/>
      <c r="W501" s="13"/>
      <c r="X501" s="13"/>
      <c r="Y501" s="13"/>
      <c r="Z501" s="13"/>
      <c r="AA501" s="13"/>
      <c r="AB501" s="13"/>
      <c r="AC501" s="13"/>
      <c r="AD501" s="13"/>
      <c r="AE501" s="13"/>
      <c r="AT501" s="244" t="s">
        <v>242</v>
      </c>
      <c r="AU501" s="244" t="s">
        <v>86</v>
      </c>
      <c r="AV501" s="13" t="s">
        <v>86</v>
      </c>
      <c r="AW501" s="13" t="s">
        <v>37</v>
      </c>
      <c r="AX501" s="13" t="s">
        <v>76</v>
      </c>
      <c r="AY501" s="244" t="s">
        <v>231</v>
      </c>
    </row>
    <row r="502" s="13" customFormat="1">
      <c r="A502" s="13"/>
      <c r="B502" s="233"/>
      <c r="C502" s="234"/>
      <c r="D502" s="235" t="s">
        <v>242</v>
      </c>
      <c r="E502" s="236" t="s">
        <v>19</v>
      </c>
      <c r="F502" s="237" t="s">
        <v>836</v>
      </c>
      <c r="G502" s="234"/>
      <c r="H502" s="238">
        <v>53.253999999999998</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242</v>
      </c>
      <c r="AU502" s="244" t="s">
        <v>86</v>
      </c>
      <c r="AV502" s="13" t="s">
        <v>86</v>
      </c>
      <c r="AW502" s="13" t="s">
        <v>37</v>
      </c>
      <c r="AX502" s="13" t="s">
        <v>76</v>
      </c>
      <c r="AY502" s="244" t="s">
        <v>231</v>
      </c>
    </row>
    <row r="503" s="13" customFormat="1">
      <c r="A503" s="13"/>
      <c r="B503" s="233"/>
      <c r="C503" s="234"/>
      <c r="D503" s="235" t="s">
        <v>242</v>
      </c>
      <c r="E503" s="236" t="s">
        <v>19</v>
      </c>
      <c r="F503" s="237" t="s">
        <v>837</v>
      </c>
      <c r="G503" s="234"/>
      <c r="H503" s="238">
        <v>53.253999999999998</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242</v>
      </c>
      <c r="AU503" s="244" t="s">
        <v>86</v>
      </c>
      <c r="AV503" s="13" t="s">
        <v>86</v>
      </c>
      <c r="AW503" s="13" t="s">
        <v>37</v>
      </c>
      <c r="AX503" s="13" t="s">
        <v>76</v>
      </c>
      <c r="AY503" s="244" t="s">
        <v>231</v>
      </c>
    </row>
    <row r="504" s="13" customFormat="1">
      <c r="A504" s="13"/>
      <c r="B504" s="233"/>
      <c r="C504" s="234"/>
      <c r="D504" s="235" t="s">
        <v>242</v>
      </c>
      <c r="E504" s="236" t="s">
        <v>19</v>
      </c>
      <c r="F504" s="237" t="s">
        <v>838</v>
      </c>
      <c r="G504" s="234"/>
      <c r="H504" s="238">
        <v>71.980000000000004</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242</v>
      </c>
      <c r="AU504" s="244" t="s">
        <v>86</v>
      </c>
      <c r="AV504" s="13" t="s">
        <v>86</v>
      </c>
      <c r="AW504" s="13" t="s">
        <v>37</v>
      </c>
      <c r="AX504" s="13" t="s">
        <v>76</v>
      </c>
      <c r="AY504" s="244" t="s">
        <v>231</v>
      </c>
    </row>
    <row r="505" s="13" customFormat="1">
      <c r="A505" s="13"/>
      <c r="B505" s="233"/>
      <c r="C505" s="234"/>
      <c r="D505" s="235" t="s">
        <v>242</v>
      </c>
      <c r="E505" s="236" t="s">
        <v>19</v>
      </c>
      <c r="F505" s="237" t="s">
        <v>839</v>
      </c>
      <c r="G505" s="234"/>
      <c r="H505" s="238">
        <v>114.343</v>
      </c>
      <c r="I505" s="239"/>
      <c r="J505" s="234"/>
      <c r="K505" s="234"/>
      <c r="L505" s="240"/>
      <c r="M505" s="241"/>
      <c r="N505" s="242"/>
      <c r="O505" s="242"/>
      <c r="P505" s="242"/>
      <c r="Q505" s="242"/>
      <c r="R505" s="242"/>
      <c r="S505" s="242"/>
      <c r="T505" s="243"/>
      <c r="U505" s="13"/>
      <c r="V505" s="13"/>
      <c r="W505" s="13"/>
      <c r="X505" s="13"/>
      <c r="Y505" s="13"/>
      <c r="Z505" s="13"/>
      <c r="AA505" s="13"/>
      <c r="AB505" s="13"/>
      <c r="AC505" s="13"/>
      <c r="AD505" s="13"/>
      <c r="AE505" s="13"/>
      <c r="AT505" s="244" t="s">
        <v>242</v>
      </c>
      <c r="AU505" s="244" t="s">
        <v>86</v>
      </c>
      <c r="AV505" s="13" t="s">
        <v>86</v>
      </c>
      <c r="AW505" s="13" t="s">
        <v>37</v>
      </c>
      <c r="AX505" s="13" t="s">
        <v>76</v>
      </c>
      <c r="AY505" s="244" t="s">
        <v>231</v>
      </c>
    </row>
    <row r="506" s="13" customFormat="1">
      <c r="A506" s="13"/>
      <c r="B506" s="233"/>
      <c r="C506" s="234"/>
      <c r="D506" s="235" t="s">
        <v>242</v>
      </c>
      <c r="E506" s="236" t="s">
        <v>19</v>
      </c>
      <c r="F506" s="237" t="s">
        <v>840</v>
      </c>
      <c r="G506" s="234"/>
      <c r="H506" s="238">
        <v>57.337000000000003</v>
      </c>
      <c r="I506" s="239"/>
      <c r="J506" s="234"/>
      <c r="K506" s="234"/>
      <c r="L506" s="240"/>
      <c r="M506" s="241"/>
      <c r="N506" s="242"/>
      <c r="O506" s="242"/>
      <c r="P506" s="242"/>
      <c r="Q506" s="242"/>
      <c r="R506" s="242"/>
      <c r="S506" s="242"/>
      <c r="T506" s="243"/>
      <c r="U506" s="13"/>
      <c r="V506" s="13"/>
      <c r="W506" s="13"/>
      <c r="X506" s="13"/>
      <c r="Y506" s="13"/>
      <c r="Z506" s="13"/>
      <c r="AA506" s="13"/>
      <c r="AB506" s="13"/>
      <c r="AC506" s="13"/>
      <c r="AD506" s="13"/>
      <c r="AE506" s="13"/>
      <c r="AT506" s="244" t="s">
        <v>242</v>
      </c>
      <c r="AU506" s="244" t="s">
        <v>86</v>
      </c>
      <c r="AV506" s="13" t="s">
        <v>86</v>
      </c>
      <c r="AW506" s="13" t="s">
        <v>37</v>
      </c>
      <c r="AX506" s="13" t="s">
        <v>76</v>
      </c>
      <c r="AY506" s="244" t="s">
        <v>231</v>
      </c>
    </row>
    <row r="507" s="13" customFormat="1">
      <c r="A507" s="13"/>
      <c r="B507" s="233"/>
      <c r="C507" s="234"/>
      <c r="D507" s="235" t="s">
        <v>242</v>
      </c>
      <c r="E507" s="236" t="s">
        <v>19</v>
      </c>
      <c r="F507" s="237" t="s">
        <v>841</v>
      </c>
      <c r="G507" s="234"/>
      <c r="H507" s="238">
        <v>31.928999999999998</v>
      </c>
      <c r="I507" s="239"/>
      <c r="J507" s="234"/>
      <c r="K507" s="234"/>
      <c r="L507" s="240"/>
      <c r="M507" s="241"/>
      <c r="N507" s="242"/>
      <c r="O507" s="242"/>
      <c r="P507" s="242"/>
      <c r="Q507" s="242"/>
      <c r="R507" s="242"/>
      <c r="S507" s="242"/>
      <c r="T507" s="243"/>
      <c r="U507" s="13"/>
      <c r="V507" s="13"/>
      <c r="W507" s="13"/>
      <c r="X507" s="13"/>
      <c r="Y507" s="13"/>
      <c r="Z507" s="13"/>
      <c r="AA507" s="13"/>
      <c r="AB507" s="13"/>
      <c r="AC507" s="13"/>
      <c r="AD507" s="13"/>
      <c r="AE507" s="13"/>
      <c r="AT507" s="244" t="s">
        <v>242</v>
      </c>
      <c r="AU507" s="244" t="s">
        <v>86</v>
      </c>
      <c r="AV507" s="13" t="s">
        <v>86</v>
      </c>
      <c r="AW507" s="13" t="s">
        <v>37</v>
      </c>
      <c r="AX507" s="13" t="s">
        <v>76</v>
      </c>
      <c r="AY507" s="244" t="s">
        <v>231</v>
      </c>
    </row>
    <row r="508" s="16" customFormat="1">
      <c r="A508" s="16"/>
      <c r="B508" s="266"/>
      <c r="C508" s="267"/>
      <c r="D508" s="235" t="s">
        <v>242</v>
      </c>
      <c r="E508" s="268" t="s">
        <v>19</v>
      </c>
      <c r="F508" s="269" t="s">
        <v>530</v>
      </c>
      <c r="G508" s="267"/>
      <c r="H508" s="270">
        <v>1209.0039999999999</v>
      </c>
      <c r="I508" s="271"/>
      <c r="J508" s="267"/>
      <c r="K508" s="267"/>
      <c r="L508" s="272"/>
      <c r="M508" s="273"/>
      <c r="N508" s="274"/>
      <c r="O508" s="274"/>
      <c r="P508" s="274"/>
      <c r="Q508" s="274"/>
      <c r="R508" s="274"/>
      <c r="S508" s="274"/>
      <c r="T508" s="275"/>
      <c r="U508" s="16"/>
      <c r="V508" s="16"/>
      <c r="W508" s="16"/>
      <c r="X508" s="16"/>
      <c r="Y508" s="16"/>
      <c r="Z508" s="16"/>
      <c r="AA508" s="16"/>
      <c r="AB508" s="16"/>
      <c r="AC508" s="16"/>
      <c r="AD508" s="16"/>
      <c r="AE508" s="16"/>
      <c r="AT508" s="276" t="s">
        <v>242</v>
      </c>
      <c r="AU508" s="276" t="s">
        <v>86</v>
      </c>
      <c r="AV508" s="16" t="s">
        <v>248</v>
      </c>
      <c r="AW508" s="16" t="s">
        <v>37</v>
      </c>
      <c r="AX508" s="16" t="s">
        <v>76</v>
      </c>
      <c r="AY508" s="276" t="s">
        <v>231</v>
      </c>
    </row>
    <row r="509" s="13" customFormat="1">
      <c r="A509" s="13"/>
      <c r="B509" s="233"/>
      <c r="C509" s="234"/>
      <c r="D509" s="235" t="s">
        <v>242</v>
      </c>
      <c r="E509" s="236" t="s">
        <v>19</v>
      </c>
      <c r="F509" s="237" t="s">
        <v>842</v>
      </c>
      <c r="G509" s="234"/>
      <c r="H509" s="238">
        <v>-533.577</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242</v>
      </c>
      <c r="AU509" s="244" t="s">
        <v>86</v>
      </c>
      <c r="AV509" s="13" t="s">
        <v>86</v>
      </c>
      <c r="AW509" s="13" t="s">
        <v>37</v>
      </c>
      <c r="AX509" s="13" t="s">
        <v>76</v>
      </c>
      <c r="AY509" s="244" t="s">
        <v>231</v>
      </c>
    </row>
    <row r="510" s="13" customFormat="1">
      <c r="A510" s="13"/>
      <c r="B510" s="233"/>
      <c r="C510" s="234"/>
      <c r="D510" s="235" t="s">
        <v>242</v>
      </c>
      <c r="E510" s="236" t="s">
        <v>19</v>
      </c>
      <c r="F510" s="237" t="s">
        <v>843</v>
      </c>
      <c r="G510" s="234"/>
      <c r="H510" s="238">
        <v>-193.239</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242</v>
      </c>
      <c r="AU510" s="244" t="s">
        <v>86</v>
      </c>
      <c r="AV510" s="13" t="s">
        <v>86</v>
      </c>
      <c r="AW510" s="13" t="s">
        <v>37</v>
      </c>
      <c r="AX510" s="13" t="s">
        <v>76</v>
      </c>
      <c r="AY510" s="244" t="s">
        <v>231</v>
      </c>
    </row>
    <row r="511" s="13" customFormat="1">
      <c r="A511" s="13"/>
      <c r="B511" s="233"/>
      <c r="C511" s="234"/>
      <c r="D511" s="235" t="s">
        <v>242</v>
      </c>
      <c r="E511" s="236" t="s">
        <v>19</v>
      </c>
      <c r="F511" s="237" t="s">
        <v>844</v>
      </c>
      <c r="G511" s="234"/>
      <c r="H511" s="238">
        <v>-62.100000000000001</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242</v>
      </c>
      <c r="AU511" s="244" t="s">
        <v>86</v>
      </c>
      <c r="AV511" s="13" t="s">
        <v>86</v>
      </c>
      <c r="AW511" s="13" t="s">
        <v>37</v>
      </c>
      <c r="AX511" s="13" t="s">
        <v>76</v>
      </c>
      <c r="AY511" s="244" t="s">
        <v>231</v>
      </c>
    </row>
    <row r="512" s="13" customFormat="1">
      <c r="A512" s="13"/>
      <c r="B512" s="233"/>
      <c r="C512" s="234"/>
      <c r="D512" s="235" t="s">
        <v>242</v>
      </c>
      <c r="E512" s="236" t="s">
        <v>19</v>
      </c>
      <c r="F512" s="237" t="s">
        <v>845</v>
      </c>
      <c r="G512" s="234"/>
      <c r="H512" s="238">
        <v>100</v>
      </c>
      <c r="I512" s="239"/>
      <c r="J512" s="234"/>
      <c r="K512" s="234"/>
      <c r="L512" s="240"/>
      <c r="M512" s="241"/>
      <c r="N512" s="242"/>
      <c r="O512" s="242"/>
      <c r="P512" s="242"/>
      <c r="Q512" s="242"/>
      <c r="R512" s="242"/>
      <c r="S512" s="242"/>
      <c r="T512" s="243"/>
      <c r="U512" s="13"/>
      <c r="V512" s="13"/>
      <c r="W512" s="13"/>
      <c r="X512" s="13"/>
      <c r="Y512" s="13"/>
      <c r="Z512" s="13"/>
      <c r="AA512" s="13"/>
      <c r="AB512" s="13"/>
      <c r="AC512" s="13"/>
      <c r="AD512" s="13"/>
      <c r="AE512" s="13"/>
      <c r="AT512" s="244" t="s">
        <v>242</v>
      </c>
      <c r="AU512" s="244" t="s">
        <v>86</v>
      </c>
      <c r="AV512" s="13" t="s">
        <v>86</v>
      </c>
      <c r="AW512" s="13" t="s">
        <v>37</v>
      </c>
      <c r="AX512" s="13" t="s">
        <v>76</v>
      </c>
      <c r="AY512" s="244" t="s">
        <v>231</v>
      </c>
    </row>
    <row r="513" s="15" customFormat="1">
      <c r="A513" s="15"/>
      <c r="B513" s="255"/>
      <c r="C513" s="256"/>
      <c r="D513" s="235" t="s">
        <v>242</v>
      </c>
      <c r="E513" s="257" t="s">
        <v>19</v>
      </c>
      <c r="F513" s="258" t="s">
        <v>335</v>
      </c>
      <c r="G513" s="256"/>
      <c r="H513" s="259">
        <v>1633</v>
      </c>
      <c r="I513" s="260"/>
      <c r="J513" s="256"/>
      <c r="K513" s="256"/>
      <c r="L513" s="261"/>
      <c r="M513" s="262"/>
      <c r="N513" s="263"/>
      <c r="O513" s="263"/>
      <c r="P513" s="263"/>
      <c r="Q513" s="263"/>
      <c r="R513" s="263"/>
      <c r="S513" s="263"/>
      <c r="T513" s="264"/>
      <c r="U513" s="15"/>
      <c r="V513" s="15"/>
      <c r="W513" s="15"/>
      <c r="X513" s="15"/>
      <c r="Y513" s="15"/>
      <c r="Z513" s="15"/>
      <c r="AA513" s="15"/>
      <c r="AB513" s="15"/>
      <c r="AC513" s="15"/>
      <c r="AD513" s="15"/>
      <c r="AE513" s="15"/>
      <c r="AT513" s="265" t="s">
        <v>242</v>
      </c>
      <c r="AU513" s="265" t="s">
        <v>86</v>
      </c>
      <c r="AV513" s="15" t="s">
        <v>238</v>
      </c>
      <c r="AW513" s="15" t="s">
        <v>37</v>
      </c>
      <c r="AX513" s="15" t="s">
        <v>84</v>
      </c>
      <c r="AY513" s="265" t="s">
        <v>231</v>
      </c>
    </row>
    <row r="514" s="2" customFormat="1" ht="37.8" customHeight="1">
      <c r="A514" s="41"/>
      <c r="B514" s="42"/>
      <c r="C514" s="215" t="s">
        <v>846</v>
      </c>
      <c r="D514" s="215" t="s">
        <v>233</v>
      </c>
      <c r="E514" s="216" t="s">
        <v>847</v>
      </c>
      <c r="F514" s="217" t="s">
        <v>848</v>
      </c>
      <c r="G514" s="218" t="s">
        <v>236</v>
      </c>
      <c r="H514" s="219">
        <v>1633</v>
      </c>
      <c r="I514" s="220"/>
      <c r="J514" s="221">
        <f>ROUND(I514*H514,2)</f>
        <v>0</v>
      </c>
      <c r="K514" s="217" t="s">
        <v>237</v>
      </c>
      <c r="L514" s="47"/>
      <c r="M514" s="222" t="s">
        <v>19</v>
      </c>
      <c r="N514" s="223" t="s">
        <v>47</v>
      </c>
      <c r="O514" s="87"/>
      <c r="P514" s="224">
        <f>O514*H514</f>
        <v>0</v>
      </c>
      <c r="Q514" s="224">
        <v>0.0043800000000000002</v>
      </c>
      <c r="R514" s="224">
        <f>Q514*H514</f>
        <v>7.1525400000000001</v>
      </c>
      <c r="S514" s="224">
        <v>0</v>
      </c>
      <c r="T514" s="225">
        <f>S514*H514</f>
        <v>0</v>
      </c>
      <c r="U514" s="41"/>
      <c r="V514" s="41"/>
      <c r="W514" s="41"/>
      <c r="X514" s="41"/>
      <c r="Y514" s="41"/>
      <c r="Z514" s="41"/>
      <c r="AA514" s="41"/>
      <c r="AB514" s="41"/>
      <c r="AC514" s="41"/>
      <c r="AD514" s="41"/>
      <c r="AE514" s="41"/>
      <c r="AR514" s="226" t="s">
        <v>238</v>
      </c>
      <c r="AT514" s="226" t="s">
        <v>233</v>
      </c>
      <c r="AU514" s="226" t="s">
        <v>86</v>
      </c>
      <c r="AY514" s="20" t="s">
        <v>231</v>
      </c>
      <c r="BE514" s="227">
        <f>IF(N514="základní",J514,0)</f>
        <v>0</v>
      </c>
      <c r="BF514" s="227">
        <f>IF(N514="snížená",J514,0)</f>
        <v>0</v>
      </c>
      <c r="BG514" s="227">
        <f>IF(N514="zákl. přenesená",J514,0)</f>
        <v>0</v>
      </c>
      <c r="BH514" s="227">
        <f>IF(N514="sníž. přenesená",J514,0)</f>
        <v>0</v>
      </c>
      <c r="BI514" s="227">
        <f>IF(N514="nulová",J514,0)</f>
        <v>0</v>
      </c>
      <c r="BJ514" s="20" t="s">
        <v>84</v>
      </c>
      <c r="BK514" s="227">
        <f>ROUND(I514*H514,2)</f>
        <v>0</v>
      </c>
      <c r="BL514" s="20" t="s">
        <v>238</v>
      </c>
      <c r="BM514" s="226" t="s">
        <v>849</v>
      </c>
    </row>
    <row r="515" s="2" customFormat="1">
      <c r="A515" s="41"/>
      <c r="B515" s="42"/>
      <c r="C515" s="43"/>
      <c r="D515" s="228" t="s">
        <v>240</v>
      </c>
      <c r="E515" s="43"/>
      <c r="F515" s="229" t="s">
        <v>850</v>
      </c>
      <c r="G515" s="43"/>
      <c r="H515" s="43"/>
      <c r="I515" s="230"/>
      <c r="J515" s="43"/>
      <c r="K515" s="43"/>
      <c r="L515" s="47"/>
      <c r="M515" s="231"/>
      <c r="N515" s="232"/>
      <c r="O515" s="87"/>
      <c r="P515" s="87"/>
      <c r="Q515" s="87"/>
      <c r="R515" s="87"/>
      <c r="S515" s="87"/>
      <c r="T515" s="88"/>
      <c r="U515" s="41"/>
      <c r="V515" s="41"/>
      <c r="W515" s="41"/>
      <c r="X515" s="41"/>
      <c r="Y515" s="41"/>
      <c r="Z515" s="41"/>
      <c r="AA515" s="41"/>
      <c r="AB515" s="41"/>
      <c r="AC515" s="41"/>
      <c r="AD515" s="41"/>
      <c r="AE515" s="41"/>
      <c r="AT515" s="20" t="s">
        <v>240</v>
      </c>
      <c r="AU515" s="20" t="s">
        <v>86</v>
      </c>
    </row>
    <row r="516" s="2" customFormat="1" ht="44.25" customHeight="1">
      <c r="A516" s="41"/>
      <c r="B516" s="42"/>
      <c r="C516" s="215" t="s">
        <v>851</v>
      </c>
      <c r="D516" s="215" t="s">
        <v>233</v>
      </c>
      <c r="E516" s="216" t="s">
        <v>852</v>
      </c>
      <c r="F516" s="217" t="s">
        <v>853</v>
      </c>
      <c r="G516" s="218" t="s">
        <v>236</v>
      </c>
      <c r="H516" s="219">
        <v>491.50299999999999</v>
      </c>
      <c r="I516" s="220"/>
      <c r="J516" s="221">
        <f>ROUND(I516*H516,2)</f>
        <v>0</v>
      </c>
      <c r="K516" s="217" t="s">
        <v>237</v>
      </c>
      <c r="L516" s="47"/>
      <c r="M516" s="222" t="s">
        <v>19</v>
      </c>
      <c r="N516" s="223" t="s">
        <v>47</v>
      </c>
      <c r="O516" s="87"/>
      <c r="P516" s="224">
        <f>O516*H516</f>
        <v>0</v>
      </c>
      <c r="Q516" s="224">
        <v>0.0065599999999999999</v>
      </c>
      <c r="R516" s="224">
        <f>Q516*H516</f>
        <v>3.2242596799999999</v>
      </c>
      <c r="S516" s="224">
        <v>0</v>
      </c>
      <c r="T516" s="225">
        <f>S516*H516</f>
        <v>0</v>
      </c>
      <c r="U516" s="41"/>
      <c r="V516" s="41"/>
      <c r="W516" s="41"/>
      <c r="X516" s="41"/>
      <c r="Y516" s="41"/>
      <c r="Z516" s="41"/>
      <c r="AA516" s="41"/>
      <c r="AB516" s="41"/>
      <c r="AC516" s="41"/>
      <c r="AD516" s="41"/>
      <c r="AE516" s="41"/>
      <c r="AR516" s="226" t="s">
        <v>238</v>
      </c>
      <c r="AT516" s="226" t="s">
        <v>233</v>
      </c>
      <c r="AU516" s="226" t="s">
        <v>86</v>
      </c>
      <c r="AY516" s="20" t="s">
        <v>231</v>
      </c>
      <c r="BE516" s="227">
        <f>IF(N516="základní",J516,0)</f>
        <v>0</v>
      </c>
      <c r="BF516" s="227">
        <f>IF(N516="snížená",J516,0)</f>
        <v>0</v>
      </c>
      <c r="BG516" s="227">
        <f>IF(N516="zákl. přenesená",J516,0)</f>
        <v>0</v>
      </c>
      <c r="BH516" s="227">
        <f>IF(N516="sníž. přenesená",J516,0)</f>
        <v>0</v>
      </c>
      <c r="BI516" s="227">
        <f>IF(N516="nulová",J516,0)</f>
        <v>0</v>
      </c>
      <c r="BJ516" s="20" t="s">
        <v>84</v>
      </c>
      <c r="BK516" s="227">
        <f>ROUND(I516*H516,2)</f>
        <v>0</v>
      </c>
      <c r="BL516" s="20" t="s">
        <v>238</v>
      </c>
      <c r="BM516" s="226" t="s">
        <v>854</v>
      </c>
    </row>
    <row r="517" s="2" customFormat="1">
      <c r="A517" s="41"/>
      <c r="B517" s="42"/>
      <c r="C517" s="43"/>
      <c r="D517" s="228" t="s">
        <v>240</v>
      </c>
      <c r="E517" s="43"/>
      <c r="F517" s="229" t="s">
        <v>855</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20" t="s">
        <v>240</v>
      </c>
      <c r="AU517" s="20" t="s">
        <v>86</v>
      </c>
    </row>
    <row r="518" s="14" customFormat="1">
      <c r="A518" s="14"/>
      <c r="B518" s="245"/>
      <c r="C518" s="246"/>
      <c r="D518" s="235" t="s">
        <v>242</v>
      </c>
      <c r="E518" s="247" t="s">
        <v>19</v>
      </c>
      <c r="F518" s="248" t="s">
        <v>856</v>
      </c>
      <c r="G518" s="246"/>
      <c r="H518" s="247" t="s">
        <v>19</v>
      </c>
      <c r="I518" s="249"/>
      <c r="J518" s="246"/>
      <c r="K518" s="246"/>
      <c r="L518" s="250"/>
      <c r="M518" s="251"/>
      <c r="N518" s="252"/>
      <c r="O518" s="252"/>
      <c r="P518" s="252"/>
      <c r="Q518" s="252"/>
      <c r="R518" s="252"/>
      <c r="S518" s="252"/>
      <c r="T518" s="253"/>
      <c r="U518" s="14"/>
      <c r="V518" s="14"/>
      <c r="W518" s="14"/>
      <c r="X518" s="14"/>
      <c r="Y518" s="14"/>
      <c r="Z518" s="14"/>
      <c r="AA518" s="14"/>
      <c r="AB518" s="14"/>
      <c r="AC518" s="14"/>
      <c r="AD518" s="14"/>
      <c r="AE518" s="14"/>
      <c r="AT518" s="254" t="s">
        <v>242</v>
      </c>
      <c r="AU518" s="254" t="s">
        <v>86</v>
      </c>
      <c r="AV518" s="14" t="s">
        <v>84</v>
      </c>
      <c r="AW518" s="14" t="s">
        <v>37</v>
      </c>
      <c r="AX518" s="14" t="s">
        <v>76</v>
      </c>
      <c r="AY518" s="254" t="s">
        <v>231</v>
      </c>
    </row>
    <row r="519" s="13" customFormat="1">
      <c r="A519" s="13"/>
      <c r="B519" s="233"/>
      <c r="C519" s="234"/>
      <c r="D519" s="235" t="s">
        <v>242</v>
      </c>
      <c r="E519" s="236" t="s">
        <v>19</v>
      </c>
      <c r="F519" s="237" t="s">
        <v>857</v>
      </c>
      <c r="G519" s="234"/>
      <c r="H519" s="238">
        <v>218.55000000000001</v>
      </c>
      <c r="I519" s="239"/>
      <c r="J519" s="234"/>
      <c r="K519" s="234"/>
      <c r="L519" s="240"/>
      <c r="M519" s="241"/>
      <c r="N519" s="242"/>
      <c r="O519" s="242"/>
      <c r="P519" s="242"/>
      <c r="Q519" s="242"/>
      <c r="R519" s="242"/>
      <c r="S519" s="242"/>
      <c r="T519" s="243"/>
      <c r="U519" s="13"/>
      <c r="V519" s="13"/>
      <c r="W519" s="13"/>
      <c r="X519" s="13"/>
      <c r="Y519" s="13"/>
      <c r="Z519" s="13"/>
      <c r="AA519" s="13"/>
      <c r="AB519" s="13"/>
      <c r="AC519" s="13"/>
      <c r="AD519" s="13"/>
      <c r="AE519" s="13"/>
      <c r="AT519" s="244" t="s">
        <v>242</v>
      </c>
      <c r="AU519" s="244" t="s">
        <v>86</v>
      </c>
      <c r="AV519" s="13" t="s">
        <v>86</v>
      </c>
      <c r="AW519" s="13" t="s">
        <v>37</v>
      </c>
      <c r="AX519" s="13" t="s">
        <v>76</v>
      </c>
      <c r="AY519" s="244" t="s">
        <v>231</v>
      </c>
    </row>
    <row r="520" s="13" customFormat="1">
      <c r="A520" s="13"/>
      <c r="B520" s="233"/>
      <c r="C520" s="234"/>
      <c r="D520" s="235" t="s">
        <v>242</v>
      </c>
      <c r="E520" s="236" t="s">
        <v>19</v>
      </c>
      <c r="F520" s="237" t="s">
        <v>858</v>
      </c>
      <c r="G520" s="234"/>
      <c r="H520" s="238">
        <v>175.72</v>
      </c>
      <c r="I520" s="239"/>
      <c r="J520" s="234"/>
      <c r="K520" s="234"/>
      <c r="L520" s="240"/>
      <c r="M520" s="241"/>
      <c r="N520" s="242"/>
      <c r="O520" s="242"/>
      <c r="P520" s="242"/>
      <c r="Q520" s="242"/>
      <c r="R520" s="242"/>
      <c r="S520" s="242"/>
      <c r="T520" s="243"/>
      <c r="U520" s="13"/>
      <c r="V520" s="13"/>
      <c r="W520" s="13"/>
      <c r="X520" s="13"/>
      <c r="Y520" s="13"/>
      <c r="Z520" s="13"/>
      <c r="AA520" s="13"/>
      <c r="AB520" s="13"/>
      <c r="AC520" s="13"/>
      <c r="AD520" s="13"/>
      <c r="AE520" s="13"/>
      <c r="AT520" s="244" t="s">
        <v>242</v>
      </c>
      <c r="AU520" s="244" t="s">
        <v>86</v>
      </c>
      <c r="AV520" s="13" t="s">
        <v>86</v>
      </c>
      <c r="AW520" s="13" t="s">
        <v>37</v>
      </c>
      <c r="AX520" s="13" t="s">
        <v>76</v>
      </c>
      <c r="AY520" s="244" t="s">
        <v>231</v>
      </c>
    </row>
    <row r="521" s="13" customFormat="1">
      <c r="A521" s="13"/>
      <c r="B521" s="233"/>
      <c r="C521" s="234"/>
      <c r="D521" s="235" t="s">
        <v>242</v>
      </c>
      <c r="E521" s="236" t="s">
        <v>19</v>
      </c>
      <c r="F521" s="237" t="s">
        <v>859</v>
      </c>
      <c r="G521" s="234"/>
      <c r="H521" s="238">
        <v>-38.170000000000002</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242</v>
      </c>
      <c r="AU521" s="244" t="s">
        <v>86</v>
      </c>
      <c r="AV521" s="13" t="s">
        <v>86</v>
      </c>
      <c r="AW521" s="13" t="s">
        <v>37</v>
      </c>
      <c r="AX521" s="13" t="s">
        <v>76</v>
      </c>
      <c r="AY521" s="244" t="s">
        <v>231</v>
      </c>
    </row>
    <row r="522" s="13" customFormat="1">
      <c r="A522" s="13"/>
      <c r="B522" s="233"/>
      <c r="C522" s="234"/>
      <c r="D522" s="235" t="s">
        <v>242</v>
      </c>
      <c r="E522" s="236" t="s">
        <v>19</v>
      </c>
      <c r="F522" s="237" t="s">
        <v>860</v>
      </c>
      <c r="G522" s="234"/>
      <c r="H522" s="238">
        <v>150.10300000000001</v>
      </c>
      <c r="I522" s="239"/>
      <c r="J522" s="234"/>
      <c r="K522" s="234"/>
      <c r="L522" s="240"/>
      <c r="M522" s="241"/>
      <c r="N522" s="242"/>
      <c r="O522" s="242"/>
      <c r="P522" s="242"/>
      <c r="Q522" s="242"/>
      <c r="R522" s="242"/>
      <c r="S522" s="242"/>
      <c r="T522" s="243"/>
      <c r="U522" s="13"/>
      <c r="V522" s="13"/>
      <c r="W522" s="13"/>
      <c r="X522" s="13"/>
      <c r="Y522" s="13"/>
      <c r="Z522" s="13"/>
      <c r="AA522" s="13"/>
      <c r="AB522" s="13"/>
      <c r="AC522" s="13"/>
      <c r="AD522" s="13"/>
      <c r="AE522" s="13"/>
      <c r="AT522" s="244" t="s">
        <v>242</v>
      </c>
      <c r="AU522" s="244" t="s">
        <v>86</v>
      </c>
      <c r="AV522" s="13" t="s">
        <v>86</v>
      </c>
      <c r="AW522" s="13" t="s">
        <v>37</v>
      </c>
      <c r="AX522" s="13" t="s">
        <v>76</v>
      </c>
      <c r="AY522" s="244" t="s">
        <v>231</v>
      </c>
    </row>
    <row r="523" s="13" customFormat="1">
      <c r="A523" s="13"/>
      <c r="B523" s="233"/>
      <c r="C523" s="234"/>
      <c r="D523" s="235" t="s">
        <v>242</v>
      </c>
      <c r="E523" s="236" t="s">
        <v>19</v>
      </c>
      <c r="F523" s="237" t="s">
        <v>861</v>
      </c>
      <c r="G523" s="234"/>
      <c r="H523" s="238">
        <v>-14.699999999999999</v>
      </c>
      <c r="I523" s="239"/>
      <c r="J523" s="234"/>
      <c r="K523" s="234"/>
      <c r="L523" s="240"/>
      <c r="M523" s="241"/>
      <c r="N523" s="242"/>
      <c r="O523" s="242"/>
      <c r="P523" s="242"/>
      <c r="Q523" s="242"/>
      <c r="R523" s="242"/>
      <c r="S523" s="242"/>
      <c r="T523" s="243"/>
      <c r="U523" s="13"/>
      <c r="V523" s="13"/>
      <c r="W523" s="13"/>
      <c r="X523" s="13"/>
      <c r="Y523" s="13"/>
      <c r="Z523" s="13"/>
      <c r="AA523" s="13"/>
      <c r="AB523" s="13"/>
      <c r="AC523" s="13"/>
      <c r="AD523" s="13"/>
      <c r="AE523" s="13"/>
      <c r="AT523" s="244" t="s">
        <v>242</v>
      </c>
      <c r="AU523" s="244" t="s">
        <v>86</v>
      </c>
      <c r="AV523" s="13" t="s">
        <v>86</v>
      </c>
      <c r="AW523" s="13" t="s">
        <v>37</v>
      </c>
      <c r="AX523" s="13" t="s">
        <v>76</v>
      </c>
      <c r="AY523" s="244" t="s">
        <v>231</v>
      </c>
    </row>
    <row r="524" s="15" customFormat="1">
      <c r="A524" s="15"/>
      <c r="B524" s="255"/>
      <c r="C524" s="256"/>
      <c r="D524" s="235" t="s">
        <v>242</v>
      </c>
      <c r="E524" s="257" t="s">
        <v>19</v>
      </c>
      <c r="F524" s="258" t="s">
        <v>335</v>
      </c>
      <c r="G524" s="256"/>
      <c r="H524" s="259">
        <v>491.50299999999999</v>
      </c>
      <c r="I524" s="260"/>
      <c r="J524" s="256"/>
      <c r="K524" s="256"/>
      <c r="L524" s="261"/>
      <c r="M524" s="262"/>
      <c r="N524" s="263"/>
      <c r="O524" s="263"/>
      <c r="P524" s="263"/>
      <c r="Q524" s="263"/>
      <c r="R524" s="263"/>
      <c r="S524" s="263"/>
      <c r="T524" s="264"/>
      <c r="U524" s="15"/>
      <c r="V524" s="15"/>
      <c r="W524" s="15"/>
      <c r="X524" s="15"/>
      <c r="Y524" s="15"/>
      <c r="Z524" s="15"/>
      <c r="AA524" s="15"/>
      <c r="AB524" s="15"/>
      <c r="AC524" s="15"/>
      <c r="AD524" s="15"/>
      <c r="AE524" s="15"/>
      <c r="AT524" s="265" t="s">
        <v>242</v>
      </c>
      <c r="AU524" s="265" t="s">
        <v>86</v>
      </c>
      <c r="AV524" s="15" t="s">
        <v>238</v>
      </c>
      <c r="AW524" s="15" t="s">
        <v>37</v>
      </c>
      <c r="AX524" s="15" t="s">
        <v>84</v>
      </c>
      <c r="AY524" s="265" t="s">
        <v>231</v>
      </c>
    </row>
    <row r="525" s="2" customFormat="1" ht="37.8" customHeight="1">
      <c r="A525" s="41"/>
      <c r="B525" s="42"/>
      <c r="C525" s="215" t="s">
        <v>862</v>
      </c>
      <c r="D525" s="215" t="s">
        <v>233</v>
      </c>
      <c r="E525" s="216" t="s">
        <v>863</v>
      </c>
      <c r="F525" s="217" t="s">
        <v>864</v>
      </c>
      <c r="G525" s="218" t="s">
        <v>236</v>
      </c>
      <c r="H525" s="219">
        <v>1633</v>
      </c>
      <c r="I525" s="220"/>
      <c r="J525" s="221">
        <f>ROUND(I525*H525,2)</f>
        <v>0</v>
      </c>
      <c r="K525" s="217" t="s">
        <v>237</v>
      </c>
      <c r="L525" s="47"/>
      <c r="M525" s="222" t="s">
        <v>19</v>
      </c>
      <c r="N525" s="223" t="s">
        <v>47</v>
      </c>
      <c r="O525" s="87"/>
      <c r="P525" s="224">
        <f>O525*H525</f>
        <v>0</v>
      </c>
      <c r="Q525" s="224">
        <v>0.01103</v>
      </c>
      <c r="R525" s="224">
        <f>Q525*H525</f>
        <v>18.011990000000001</v>
      </c>
      <c r="S525" s="224">
        <v>0</v>
      </c>
      <c r="T525" s="225">
        <f>S525*H525</f>
        <v>0</v>
      </c>
      <c r="U525" s="41"/>
      <c r="V525" s="41"/>
      <c r="W525" s="41"/>
      <c r="X525" s="41"/>
      <c r="Y525" s="41"/>
      <c r="Z525" s="41"/>
      <c r="AA525" s="41"/>
      <c r="AB525" s="41"/>
      <c r="AC525" s="41"/>
      <c r="AD525" s="41"/>
      <c r="AE525" s="41"/>
      <c r="AR525" s="226" t="s">
        <v>238</v>
      </c>
      <c r="AT525" s="226" t="s">
        <v>233</v>
      </c>
      <c r="AU525" s="226" t="s">
        <v>86</v>
      </c>
      <c r="AY525" s="20" t="s">
        <v>231</v>
      </c>
      <c r="BE525" s="227">
        <f>IF(N525="základní",J525,0)</f>
        <v>0</v>
      </c>
      <c r="BF525" s="227">
        <f>IF(N525="snížená",J525,0)</f>
        <v>0</v>
      </c>
      <c r="BG525" s="227">
        <f>IF(N525="zákl. přenesená",J525,0)</f>
        <v>0</v>
      </c>
      <c r="BH525" s="227">
        <f>IF(N525="sníž. přenesená",J525,0)</f>
        <v>0</v>
      </c>
      <c r="BI525" s="227">
        <f>IF(N525="nulová",J525,0)</f>
        <v>0</v>
      </c>
      <c r="BJ525" s="20" t="s">
        <v>84</v>
      </c>
      <c r="BK525" s="227">
        <f>ROUND(I525*H525,2)</f>
        <v>0</v>
      </c>
      <c r="BL525" s="20" t="s">
        <v>238</v>
      </c>
      <c r="BM525" s="226" t="s">
        <v>865</v>
      </c>
    </row>
    <row r="526" s="2" customFormat="1">
      <c r="A526" s="41"/>
      <c r="B526" s="42"/>
      <c r="C526" s="43"/>
      <c r="D526" s="228" t="s">
        <v>240</v>
      </c>
      <c r="E526" s="43"/>
      <c r="F526" s="229" t="s">
        <v>866</v>
      </c>
      <c r="G526" s="43"/>
      <c r="H526" s="43"/>
      <c r="I526" s="230"/>
      <c r="J526" s="43"/>
      <c r="K526" s="43"/>
      <c r="L526" s="47"/>
      <c r="M526" s="231"/>
      <c r="N526" s="232"/>
      <c r="O526" s="87"/>
      <c r="P526" s="87"/>
      <c r="Q526" s="87"/>
      <c r="R526" s="87"/>
      <c r="S526" s="87"/>
      <c r="T526" s="88"/>
      <c r="U526" s="41"/>
      <c r="V526" s="41"/>
      <c r="W526" s="41"/>
      <c r="X526" s="41"/>
      <c r="Y526" s="41"/>
      <c r="Z526" s="41"/>
      <c r="AA526" s="41"/>
      <c r="AB526" s="41"/>
      <c r="AC526" s="41"/>
      <c r="AD526" s="41"/>
      <c r="AE526" s="41"/>
      <c r="AT526" s="20" t="s">
        <v>240</v>
      </c>
      <c r="AU526" s="20" t="s">
        <v>86</v>
      </c>
    </row>
    <row r="527" s="2" customFormat="1" ht="78" customHeight="1">
      <c r="A527" s="41"/>
      <c r="B527" s="42"/>
      <c r="C527" s="215" t="s">
        <v>867</v>
      </c>
      <c r="D527" s="215" t="s">
        <v>233</v>
      </c>
      <c r="E527" s="216" t="s">
        <v>868</v>
      </c>
      <c r="F527" s="217" t="s">
        <v>869</v>
      </c>
      <c r="G527" s="218" t="s">
        <v>236</v>
      </c>
      <c r="H527" s="219">
        <v>300.29700000000003</v>
      </c>
      <c r="I527" s="220"/>
      <c r="J527" s="221">
        <f>ROUND(I527*H527,2)</f>
        <v>0</v>
      </c>
      <c r="K527" s="217" t="s">
        <v>237</v>
      </c>
      <c r="L527" s="47"/>
      <c r="M527" s="222" t="s">
        <v>19</v>
      </c>
      <c r="N527" s="223" t="s">
        <v>47</v>
      </c>
      <c r="O527" s="87"/>
      <c r="P527" s="224">
        <f>O527*H527</f>
        <v>0</v>
      </c>
      <c r="Q527" s="224">
        <v>0.0118</v>
      </c>
      <c r="R527" s="224">
        <f>Q527*H527</f>
        <v>3.5435046000000003</v>
      </c>
      <c r="S527" s="224">
        <v>0</v>
      </c>
      <c r="T527" s="225">
        <f>S527*H527</f>
        <v>0</v>
      </c>
      <c r="U527" s="41"/>
      <c r="V527" s="41"/>
      <c r="W527" s="41"/>
      <c r="X527" s="41"/>
      <c r="Y527" s="41"/>
      <c r="Z527" s="41"/>
      <c r="AA527" s="41"/>
      <c r="AB527" s="41"/>
      <c r="AC527" s="41"/>
      <c r="AD527" s="41"/>
      <c r="AE527" s="41"/>
      <c r="AR527" s="226" t="s">
        <v>238</v>
      </c>
      <c r="AT527" s="226" t="s">
        <v>233</v>
      </c>
      <c r="AU527" s="226" t="s">
        <v>86</v>
      </c>
      <c r="AY527" s="20" t="s">
        <v>231</v>
      </c>
      <c r="BE527" s="227">
        <f>IF(N527="základní",J527,0)</f>
        <v>0</v>
      </c>
      <c r="BF527" s="227">
        <f>IF(N527="snížená",J527,0)</f>
        <v>0</v>
      </c>
      <c r="BG527" s="227">
        <f>IF(N527="zákl. přenesená",J527,0)</f>
        <v>0</v>
      </c>
      <c r="BH527" s="227">
        <f>IF(N527="sníž. přenesená",J527,0)</f>
        <v>0</v>
      </c>
      <c r="BI527" s="227">
        <f>IF(N527="nulová",J527,0)</f>
        <v>0</v>
      </c>
      <c r="BJ527" s="20" t="s">
        <v>84</v>
      </c>
      <c r="BK527" s="227">
        <f>ROUND(I527*H527,2)</f>
        <v>0</v>
      </c>
      <c r="BL527" s="20" t="s">
        <v>238</v>
      </c>
      <c r="BM527" s="226" t="s">
        <v>870</v>
      </c>
    </row>
    <row r="528" s="2" customFormat="1">
      <c r="A528" s="41"/>
      <c r="B528" s="42"/>
      <c r="C528" s="43"/>
      <c r="D528" s="228" t="s">
        <v>240</v>
      </c>
      <c r="E528" s="43"/>
      <c r="F528" s="229" t="s">
        <v>871</v>
      </c>
      <c r="G528" s="43"/>
      <c r="H528" s="43"/>
      <c r="I528" s="230"/>
      <c r="J528" s="43"/>
      <c r="K528" s="43"/>
      <c r="L528" s="47"/>
      <c r="M528" s="231"/>
      <c r="N528" s="232"/>
      <c r="O528" s="87"/>
      <c r="P528" s="87"/>
      <c r="Q528" s="87"/>
      <c r="R528" s="87"/>
      <c r="S528" s="87"/>
      <c r="T528" s="88"/>
      <c r="U528" s="41"/>
      <c r="V528" s="41"/>
      <c r="W528" s="41"/>
      <c r="X528" s="41"/>
      <c r="Y528" s="41"/>
      <c r="Z528" s="41"/>
      <c r="AA528" s="41"/>
      <c r="AB528" s="41"/>
      <c r="AC528" s="41"/>
      <c r="AD528" s="41"/>
      <c r="AE528" s="41"/>
      <c r="AT528" s="20" t="s">
        <v>240</v>
      </c>
      <c r="AU528" s="20" t="s">
        <v>86</v>
      </c>
    </row>
    <row r="529" s="13" customFormat="1">
      <c r="A529" s="13"/>
      <c r="B529" s="233"/>
      <c r="C529" s="234"/>
      <c r="D529" s="235" t="s">
        <v>242</v>
      </c>
      <c r="E529" s="236" t="s">
        <v>19</v>
      </c>
      <c r="F529" s="237" t="s">
        <v>872</v>
      </c>
      <c r="G529" s="234"/>
      <c r="H529" s="238">
        <v>363.02499999999998</v>
      </c>
      <c r="I529" s="239"/>
      <c r="J529" s="234"/>
      <c r="K529" s="234"/>
      <c r="L529" s="240"/>
      <c r="M529" s="241"/>
      <c r="N529" s="242"/>
      <c r="O529" s="242"/>
      <c r="P529" s="242"/>
      <c r="Q529" s="242"/>
      <c r="R529" s="242"/>
      <c r="S529" s="242"/>
      <c r="T529" s="243"/>
      <c r="U529" s="13"/>
      <c r="V529" s="13"/>
      <c r="W529" s="13"/>
      <c r="X529" s="13"/>
      <c r="Y529" s="13"/>
      <c r="Z529" s="13"/>
      <c r="AA529" s="13"/>
      <c r="AB529" s="13"/>
      <c r="AC529" s="13"/>
      <c r="AD529" s="13"/>
      <c r="AE529" s="13"/>
      <c r="AT529" s="244" t="s">
        <v>242</v>
      </c>
      <c r="AU529" s="244" t="s">
        <v>86</v>
      </c>
      <c r="AV529" s="13" t="s">
        <v>86</v>
      </c>
      <c r="AW529" s="13" t="s">
        <v>37</v>
      </c>
      <c r="AX529" s="13" t="s">
        <v>76</v>
      </c>
      <c r="AY529" s="244" t="s">
        <v>231</v>
      </c>
    </row>
    <row r="530" s="13" customFormat="1">
      <c r="A530" s="13"/>
      <c r="B530" s="233"/>
      <c r="C530" s="234"/>
      <c r="D530" s="235" t="s">
        <v>242</v>
      </c>
      <c r="E530" s="236" t="s">
        <v>19</v>
      </c>
      <c r="F530" s="237" t="s">
        <v>873</v>
      </c>
      <c r="G530" s="234"/>
      <c r="H530" s="238">
        <v>9.5470000000000006</v>
      </c>
      <c r="I530" s="239"/>
      <c r="J530" s="234"/>
      <c r="K530" s="234"/>
      <c r="L530" s="240"/>
      <c r="M530" s="241"/>
      <c r="N530" s="242"/>
      <c r="O530" s="242"/>
      <c r="P530" s="242"/>
      <c r="Q530" s="242"/>
      <c r="R530" s="242"/>
      <c r="S530" s="242"/>
      <c r="T530" s="243"/>
      <c r="U530" s="13"/>
      <c r="V530" s="13"/>
      <c r="W530" s="13"/>
      <c r="X530" s="13"/>
      <c r="Y530" s="13"/>
      <c r="Z530" s="13"/>
      <c r="AA530" s="13"/>
      <c r="AB530" s="13"/>
      <c r="AC530" s="13"/>
      <c r="AD530" s="13"/>
      <c r="AE530" s="13"/>
      <c r="AT530" s="244" t="s">
        <v>242</v>
      </c>
      <c r="AU530" s="244" t="s">
        <v>86</v>
      </c>
      <c r="AV530" s="13" t="s">
        <v>86</v>
      </c>
      <c r="AW530" s="13" t="s">
        <v>37</v>
      </c>
      <c r="AX530" s="13" t="s">
        <v>76</v>
      </c>
      <c r="AY530" s="244" t="s">
        <v>231</v>
      </c>
    </row>
    <row r="531" s="13" customFormat="1">
      <c r="A531" s="13"/>
      <c r="B531" s="233"/>
      <c r="C531" s="234"/>
      <c r="D531" s="235" t="s">
        <v>242</v>
      </c>
      <c r="E531" s="236" t="s">
        <v>19</v>
      </c>
      <c r="F531" s="237" t="s">
        <v>874</v>
      </c>
      <c r="G531" s="234"/>
      <c r="H531" s="238">
        <v>-72.275000000000006</v>
      </c>
      <c r="I531" s="239"/>
      <c r="J531" s="234"/>
      <c r="K531" s="234"/>
      <c r="L531" s="240"/>
      <c r="M531" s="241"/>
      <c r="N531" s="242"/>
      <c r="O531" s="242"/>
      <c r="P531" s="242"/>
      <c r="Q531" s="242"/>
      <c r="R531" s="242"/>
      <c r="S531" s="242"/>
      <c r="T531" s="243"/>
      <c r="U531" s="13"/>
      <c r="V531" s="13"/>
      <c r="W531" s="13"/>
      <c r="X531" s="13"/>
      <c r="Y531" s="13"/>
      <c r="Z531" s="13"/>
      <c r="AA531" s="13"/>
      <c r="AB531" s="13"/>
      <c r="AC531" s="13"/>
      <c r="AD531" s="13"/>
      <c r="AE531" s="13"/>
      <c r="AT531" s="244" t="s">
        <v>242</v>
      </c>
      <c r="AU531" s="244" t="s">
        <v>86</v>
      </c>
      <c r="AV531" s="13" t="s">
        <v>86</v>
      </c>
      <c r="AW531" s="13" t="s">
        <v>37</v>
      </c>
      <c r="AX531" s="13" t="s">
        <v>76</v>
      </c>
      <c r="AY531" s="244" t="s">
        <v>231</v>
      </c>
    </row>
    <row r="532" s="15" customFormat="1">
      <c r="A532" s="15"/>
      <c r="B532" s="255"/>
      <c r="C532" s="256"/>
      <c r="D532" s="235" t="s">
        <v>242</v>
      </c>
      <c r="E532" s="257" t="s">
        <v>19</v>
      </c>
      <c r="F532" s="258" t="s">
        <v>335</v>
      </c>
      <c r="G532" s="256"/>
      <c r="H532" s="259">
        <v>300.29700000000003</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242</v>
      </c>
      <c r="AU532" s="265" t="s">
        <v>86</v>
      </c>
      <c r="AV532" s="15" t="s">
        <v>238</v>
      </c>
      <c r="AW532" s="15" t="s">
        <v>37</v>
      </c>
      <c r="AX532" s="15" t="s">
        <v>84</v>
      </c>
      <c r="AY532" s="265" t="s">
        <v>231</v>
      </c>
    </row>
    <row r="533" s="2" customFormat="1" ht="24.15" customHeight="1">
      <c r="A533" s="41"/>
      <c r="B533" s="42"/>
      <c r="C533" s="277" t="s">
        <v>875</v>
      </c>
      <c r="D533" s="277" t="s">
        <v>605</v>
      </c>
      <c r="E533" s="278" t="s">
        <v>876</v>
      </c>
      <c r="F533" s="279" t="s">
        <v>877</v>
      </c>
      <c r="G533" s="280" t="s">
        <v>236</v>
      </c>
      <c r="H533" s="281">
        <v>315.31200000000001</v>
      </c>
      <c r="I533" s="282"/>
      <c r="J533" s="283">
        <f>ROUND(I533*H533,2)</f>
        <v>0</v>
      </c>
      <c r="K533" s="279" t="s">
        <v>237</v>
      </c>
      <c r="L533" s="284"/>
      <c r="M533" s="285" t="s">
        <v>19</v>
      </c>
      <c r="N533" s="286" t="s">
        <v>47</v>
      </c>
      <c r="O533" s="87"/>
      <c r="P533" s="224">
        <f>O533*H533</f>
        <v>0</v>
      </c>
      <c r="Q533" s="224">
        <v>0.031</v>
      </c>
      <c r="R533" s="224">
        <f>Q533*H533</f>
        <v>9.7746720000000007</v>
      </c>
      <c r="S533" s="224">
        <v>0</v>
      </c>
      <c r="T533" s="225">
        <f>S533*H533</f>
        <v>0</v>
      </c>
      <c r="U533" s="41"/>
      <c r="V533" s="41"/>
      <c r="W533" s="41"/>
      <c r="X533" s="41"/>
      <c r="Y533" s="41"/>
      <c r="Z533" s="41"/>
      <c r="AA533" s="41"/>
      <c r="AB533" s="41"/>
      <c r="AC533" s="41"/>
      <c r="AD533" s="41"/>
      <c r="AE533" s="41"/>
      <c r="AR533" s="226" t="s">
        <v>277</v>
      </c>
      <c r="AT533" s="226" t="s">
        <v>605</v>
      </c>
      <c r="AU533" s="226" t="s">
        <v>86</v>
      </c>
      <c r="AY533" s="20" t="s">
        <v>231</v>
      </c>
      <c r="BE533" s="227">
        <f>IF(N533="základní",J533,0)</f>
        <v>0</v>
      </c>
      <c r="BF533" s="227">
        <f>IF(N533="snížená",J533,0)</f>
        <v>0</v>
      </c>
      <c r="BG533" s="227">
        <f>IF(N533="zákl. přenesená",J533,0)</f>
        <v>0</v>
      </c>
      <c r="BH533" s="227">
        <f>IF(N533="sníž. přenesená",J533,0)</f>
        <v>0</v>
      </c>
      <c r="BI533" s="227">
        <f>IF(N533="nulová",J533,0)</f>
        <v>0</v>
      </c>
      <c r="BJ533" s="20" t="s">
        <v>84</v>
      </c>
      <c r="BK533" s="227">
        <f>ROUND(I533*H533,2)</f>
        <v>0</v>
      </c>
      <c r="BL533" s="20" t="s">
        <v>238</v>
      </c>
      <c r="BM533" s="226" t="s">
        <v>878</v>
      </c>
    </row>
    <row r="534" s="13" customFormat="1">
      <c r="A534" s="13"/>
      <c r="B534" s="233"/>
      <c r="C534" s="234"/>
      <c r="D534" s="235" t="s">
        <v>242</v>
      </c>
      <c r="E534" s="234"/>
      <c r="F534" s="237" t="s">
        <v>879</v>
      </c>
      <c r="G534" s="234"/>
      <c r="H534" s="238">
        <v>315.31200000000001</v>
      </c>
      <c r="I534" s="239"/>
      <c r="J534" s="234"/>
      <c r="K534" s="234"/>
      <c r="L534" s="240"/>
      <c r="M534" s="241"/>
      <c r="N534" s="242"/>
      <c r="O534" s="242"/>
      <c r="P534" s="242"/>
      <c r="Q534" s="242"/>
      <c r="R534" s="242"/>
      <c r="S534" s="242"/>
      <c r="T534" s="243"/>
      <c r="U534" s="13"/>
      <c r="V534" s="13"/>
      <c r="W534" s="13"/>
      <c r="X534" s="13"/>
      <c r="Y534" s="13"/>
      <c r="Z534" s="13"/>
      <c r="AA534" s="13"/>
      <c r="AB534" s="13"/>
      <c r="AC534" s="13"/>
      <c r="AD534" s="13"/>
      <c r="AE534" s="13"/>
      <c r="AT534" s="244" t="s">
        <v>242</v>
      </c>
      <c r="AU534" s="244" t="s">
        <v>86</v>
      </c>
      <c r="AV534" s="13" t="s">
        <v>86</v>
      </c>
      <c r="AW534" s="13" t="s">
        <v>4</v>
      </c>
      <c r="AX534" s="13" t="s">
        <v>84</v>
      </c>
      <c r="AY534" s="244" t="s">
        <v>231</v>
      </c>
    </row>
    <row r="535" s="2" customFormat="1" ht="37.8" customHeight="1">
      <c r="A535" s="41"/>
      <c r="B535" s="42"/>
      <c r="C535" s="215" t="s">
        <v>880</v>
      </c>
      <c r="D535" s="215" t="s">
        <v>233</v>
      </c>
      <c r="E535" s="216" t="s">
        <v>881</v>
      </c>
      <c r="F535" s="217" t="s">
        <v>882</v>
      </c>
      <c r="G535" s="218" t="s">
        <v>236</v>
      </c>
      <c r="H535" s="219">
        <v>9.5470000000000006</v>
      </c>
      <c r="I535" s="220"/>
      <c r="J535" s="221">
        <f>ROUND(I535*H535,2)</f>
        <v>0</v>
      </c>
      <c r="K535" s="217" t="s">
        <v>237</v>
      </c>
      <c r="L535" s="47"/>
      <c r="M535" s="222" t="s">
        <v>19</v>
      </c>
      <c r="N535" s="223" t="s">
        <v>47</v>
      </c>
      <c r="O535" s="87"/>
      <c r="P535" s="224">
        <f>O535*H535</f>
        <v>0</v>
      </c>
      <c r="Q535" s="224">
        <v>0.0027000000000000001</v>
      </c>
      <c r="R535" s="224">
        <f>Q535*H535</f>
        <v>0.025776900000000002</v>
      </c>
      <c r="S535" s="224">
        <v>0</v>
      </c>
      <c r="T535" s="225">
        <f>S535*H535</f>
        <v>0</v>
      </c>
      <c r="U535" s="41"/>
      <c r="V535" s="41"/>
      <c r="W535" s="41"/>
      <c r="X535" s="41"/>
      <c r="Y535" s="41"/>
      <c r="Z535" s="41"/>
      <c r="AA535" s="41"/>
      <c r="AB535" s="41"/>
      <c r="AC535" s="41"/>
      <c r="AD535" s="41"/>
      <c r="AE535" s="41"/>
      <c r="AR535" s="226" t="s">
        <v>238</v>
      </c>
      <c r="AT535" s="226" t="s">
        <v>233</v>
      </c>
      <c r="AU535" s="226" t="s">
        <v>86</v>
      </c>
      <c r="AY535" s="20" t="s">
        <v>231</v>
      </c>
      <c r="BE535" s="227">
        <f>IF(N535="základní",J535,0)</f>
        <v>0</v>
      </c>
      <c r="BF535" s="227">
        <f>IF(N535="snížená",J535,0)</f>
        <v>0</v>
      </c>
      <c r="BG535" s="227">
        <f>IF(N535="zákl. přenesená",J535,0)</f>
        <v>0</v>
      </c>
      <c r="BH535" s="227">
        <f>IF(N535="sníž. přenesená",J535,0)</f>
        <v>0</v>
      </c>
      <c r="BI535" s="227">
        <f>IF(N535="nulová",J535,0)</f>
        <v>0</v>
      </c>
      <c r="BJ535" s="20" t="s">
        <v>84</v>
      </c>
      <c r="BK535" s="227">
        <f>ROUND(I535*H535,2)</f>
        <v>0</v>
      </c>
      <c r="BL535" s="20" t="s">
        <v>238</v>
      </c>
      <c r="BM535" s="226" t="s">
        <v>883</v>
      </c>
    </row>
    <row r="536" s="2" customFormat="1">
      <c r="A536" s="41"/>
      <c r="B536" s="42"/>
      <c r="C536" s="43"/>
      <c r="D536" s="228" t="s">
        <v>240</v>
      </c>
      <c r="E536" s="43"/>
      <c r="F536" s="229" t="s">
        <v>884</v>
      </c>
      <c r="G536" s="43"/>
      <c r="H536" s="43"/>
      <c r="I536" s="230"/>
      <c r="J536" s="43"/>
      <c r="K536" s="43"/>
      <c r="L536" s="47"/>
      <c r="M536" s="231"/>
      <c r="N536" s="232"/>
      <c r="O536" s="87"/>
      <c r="P536" s="87"/>
      <c r="Q536" s="87"/>
      <c r="R536" s="87"/>
      <c r="S536" s="87"/>
      <c r="T536" s="88"/>
      <c r="U536" s="41"/>
      <c r="V536" s="41"/>
      <c r="W536" s="41"/>
      <c r="X536" s="41"/>
      <c r="Y536" s="41"/>
      <c r="Z536" s="41"/>
      <c r="AA536" s="41"/>
      <c r="AB536" s="41"/>
      <c r="AC536" s="41"/>
      <c r="AD536" s="41"/>
      <c r="AE536" s="41"/>
      <c r="AT536" s="20" t="s">
        <v>240</v>
      </c>
      <c r="AU536" s="20" t="s">
        <v>86</v>
      </c>
    </row>
    <row r="537" s="13" customFormat="1">
      <c r="A537" s="13"/>
      <c r="B537" s="233"/>
      <c r="C537" s="234"/>
      <c r="D537" s="235" t="s">
        <v>242</v>
      </c>
      <c r="E537" s="236" t="s">
        <v>19</v>
      </c>
      <c r="F537" s="237" t="s">
        <v>873</v>
      </c>
      <c r="G537" s="234"/>
      <c r="H537" s="238">
        <v>9.5470000000000006</v>
      </c>
      <c r="I537" s="239"/>
      <c r="J537" s="234"/>
      <c r="K537" s="234"/>
      <c r="L537" s="240"/>
      <c r="M537" s="241"/>
      <c r="N537" s="242"/>
      <c r="O537" s="242"/>
      <c r="P537" s="242"/>
      <c r="Q537" s="242"/>
      <c r="R537" s="242"/>
      <c r="S537" s="242"/>
      <c r="T537" s="243"/>
      <c r="U537" s="13"/>
      <c r="V537" s="13"/>
      <c r="W537" s="13"/>
      <c r="X537" s="13"/>
      <c r="Y537" s="13"/>
      <c r="Z537" s="13"/>
      <c r="AA537" s="13"/>
      <c r="AB537" s="13"/>
      <c r="AC537" s="13"/>
      <c r="AD537" s="13"/>
      <c r="AE537" s="13"/>
      <c r="AT537" s="244" t="s">
        <v>242</v>
      </c>
      <c r="AU537" s="244" t="s">
        <v>86</v>
      </c>
      <c r="AV537" s="13" t="s">
        <v>86</v>
      </c>
      <c r="AW537" s="13" t="s">
        <v>37</v>
      </c>
      <c r="AX537" s="13" t="s">
        <v>84</v>
      </c>
      <c r="AY537" s="244" t="s">
        <v>231</v>
      </c>
    </row>
    <row r="538" s="2" customFormat="1" ht="24.15" customHeight="1">
      <c r="A538" s="41"/>
      <c r="B538" s="42"/>
      <c r="C538" s="215" t="s">
        <v>885</v>
      </c>
      <c r="D538" s="215" t="s">
        <v>233</v>
      </c>
      <c r="E538" s="216" t="s">
        <v>886</v>
      </c>
      <c r="F538" s="217" t="s">
        <v>887</v>
      </c>
      <c r="G538" s="218" t="s">
        <v>236</v>
      </c>
      <c r="H538" s="219">
        <v>330.69999999999999</v>
      </c>
      <c r="I538" s="220"/>
      <c r="J538" s="221">
        <f>ROUND(I538*H538,2)</f>
        <v>0</v>
      </c>
      <c r="K538" s="217" t="s">
        <v>237</v>
      </c>
      <c r="L538" s="47"/>
      <c r="M538" s="222" t="s">
        <v>19</v>
      </c>
      <c r="N538" s="223" t="s">
        <v>47</v>
      </c>
      <c r="O538" s="87"/>
      <c r="P538" s="224">
        <f>O538*H538</f>
        <v>0</v>
      </c>
      <c r="Q538" s="224">
        <v>0.00025999999999999998</v>
      </c>
      <c r="R538" s="224">
        <f>Q538*H538</f>
        <v>0.085981999999999989</v>
      </c>
      <c r="S538" s="224">
        <v>0</v>
      </c>
      <c r="T538" s="225">
        <f>S538*H538</f>
        <v>0</v>
      </c>
      <c r="U538" s="41"/>
      <c r="V538" s="41"/>
      <c r="W538" s="41"/>
      <c r="X538" s="41"/>
      <c r="Y538" s="41"/>
      <c r="Z538" s="41"/>
      <c r="AA538" s="41"/>
      <c r="AB538" s="41"/>
      <c r="AC538" s="41"/>
      <c r="AD538" s="41"/>
      <c r="AE538" s="41"/>
      <c r="AR538" s="226" t="s">
        <v>238</v>
      </c>
      <c r="AT538" s="226" t="s">
        <v>233</v>
      </c>
      <c r="AU538" s="226" t="s">
        <v>86</v>
      </c>
      <c r="AY538" s="20" t="s">
        <v>231</v>
      </c>
      <c r="BE538" s="227">
        <f>IF(N538="základní",J538,0)</f>
        <v>0</v>
      </c>
      <c r="BF538" s="227">
        <f>IF(N538="snížená",J538,0)</f>
        <v>0</v>
      </c>
      <c r="BG538" s="227">
        <f>IF(N538="zákl. přenesená",J538,0)</f>
        <v>0</v>
      </c>
      <c r="BH538" s="227">
        <f>IF(N538="sníž. přenesená",J538,0)</f>
        <v>0</v>
      </c>
      <c r="BI538" s="227">
        <f>IF(N538="nulová",J538,0)</f>
        <v>0</v>
      </c>
      <c r="BJ538" s="20" t="s">
        <v>84</v>
      </c>
      <c r="BK538" s="227">
        <f>ROUND(I538*H538,2)</f>
        <v>0</v>
      </c>
      <c r="BL538" s="20" t="s">
        <v>238</v>
      </c>
      <c r="BM538" s="226" t="s">
        <v>888</v>
      </c>
    </row>
    <row r="539" s="2" customFormat="1">
      <c r="A539" s="41"/>
      <c r="B539" s="42"/>
      <c r="C539" s="43"/>
      <c r="D539" s="228" t="s">
        <v>240</v>
      </c>
      <c r="E539" s="43"/>
      <c r="F539" s="229" t="s">
        <v>889</v>
      </c>
      <c r="G539" s="43"/>
      <c r="H539" s="43"/>
      <c r="I539" s="230"/>
      <c r="J539" s="43"/>
      <c r="K539" s="43"/>
      <c r="L539" s="47"/>
      <c r="M539" s="231"/>
      <c r="N539" s="232"/>
      <c r="O539" s="87"/>
      <c r="P539" s="87"/>
      <c r="Q539" s="87"/>
      <c r="R539" s="87"/>
      <c r="S539" s="87"/>
      <c r="T539" s="88"/>
      <c r="U539" s="41"/>
      <c r="V539" s="41"/>
      <c r="W539" s="41"/>
      <c r="X539" s="41"/>
      <c r="Y539" s="41"/>
      <c r="Z539" s="41"/>
      <c r="AA539" s="41"/>
      <c r="AB539" s="41"/>
      <c r="AC539" s="41"/>
      <c r="AD539" s="41"/>
      <c r="AE539" s="41"/>
      <c r="AT539" s="20" t="s">
        <v>240</v>
      </c>
      <c r="AU539" s="20" t="s">
        <v>86</v>
      </c>
    </row>
    <row r="540" s="2" customFormat="1" ht="66.75" customHeight="1">
      <c r="A540" s="41"/>
      <c r="B540" s="42"/>
      <c r="C540" s="215" t="s">
        <v>890</v>
      </c>
      <c r="D540" s="215" t="s">
        <v>233</v>
      </c>
      <c r="E540" s="216" t="s">
        <v>891</v>
      </c>
      <c r="F540" s="217" t="s">
        <v>892</v>
      </c>
      <c r="G540" s="218" t="s">
        <v>236</v>
      </c>
      <c r="H540" s="219">
        <v>39.950000000000003</v>
      </c>
      <c r="I540" s="220"/>
      <c r="J540" s="221">
        <f>ROUND(I540*H540,2)</f>
        <v>0</v>
      </c>
      <c r="K540" s="217" t="s">
        <v>237</v>
      </c>
      <c r="L540" s="47"/>
      <c r="M540" s="222" t="s">
        <v>19</v>
      </c>
      <c r="N540" s="223" t="s">
        <v>47</v>
      </c>
      <c r="O540" s="87"/>
      <c r="P540" s="224">
        <f>O540*H540</f>
        <v>0</v>
      </c>
      <c r="Q540" s="224">
        <v>0.0086800000000000002</v>
      </c>
      <c r="R540" s="224">
        <f>Q540*H540</f>
        <v>0.34676600000000002</v>
      </c>
      <c r="S540" s="224">
        <v>0</v>
      </c>
      <c r="T540" s="225">
        <f>S540*H540</f>
        <v>0</v>
      </c>
      <c r="U540" s="41"/>
      <c r="V540" s="41"/>
      <c r="W540" s="41"/>
      <c r="X540" s="41"/>
      <c r="Y540" s="41"/>
      <c r="Z540" s="41"/>
      <c r="AA540" s="41"/>
      <c r="AB540" s="41"/>
      <c r="AC540" s="41"/>
      <c r="AD540" s="41"/>
      <c r="AE540" s="41"/>
      <c r="AR540" s="226" t="s">
        <v>238</v>
      </c>
      <c r="AT540" s="226" t="s">
        <v>233</v>
      </c>
      <c r="AU540" s="226" t="s">
        <v>86</v>
      </c>
      <c r="AY540" s="20" t="s">
        <v>231</v>
      </c>
      <c r="BE540" s="227">
        <f>IF(N540="základní",J540,0)</f>
        <v>0</v>
      </c>
      <c r="BF540" s="227">
        <f>IF(N540="snížená",J540,0)</f>
        <v>0</v>
      </c>
      <c r="BG540" s="227">
        <f>IF(N540="zákl. přenesená",J540,0)</f>
        <v>0</v>
      </c>
      <c r="BH540" s="227">
        <f>IF(N540="sníž. přenesená",J540,0)</f>
        <v>0</v>
      </c>
      <c r="BI540" s="227">
        <f>IF(N540="nulová",J540,0)</f>
        <v>0</v>
      </c>
      <c r="BJ540" s="20" t="s">
        <v>84</v>
      </c>
      <c r="BK540" s="227">
        <f>ROUND(I540*H540,2)</f>
        <v>0</v>
      </c>
      <c r="BL540" s="20" t="s">
        <v>238</v>
      </c>
      <c r="BM540" s="226" t="s">
        <v>893</v>
      </c>
    </row>
    <row r="541" s="2" customFormat="1">
      <c r="A541" s="41"/>
      <c r="B541" s="42"/>
      <c r="C541" s="43"/>
      <c r="D541" s="228" t="s">
        <v>240</v>
      </c>
      <c r="E541" s="43"/>
      <c r="F541" s="229" t="s">
        <v>894</v>
      </c>
      <c r="G541" s="43"/>
      <c r="H541" s="43"/>
      <c r="I541" s="230"/>
      <c r="J541" s="43"/>
      <c r="K541" s="43"/>
      <c r="L541" s="47"/>
      <c r="M541" s="231"/>
      <c r="N541" s="232"/>
      <c r="O541" s="87"/>
      <c r="P541" s="87"/>
      <c r="Q541" s="87"/>
      <c r="R541" s="87"/>
      <c r="S541" s="87"/>
      <c r="T541" s="88"/>
      <c r="U541" s="41"/>
      <c r="V541" s="41"/>
      <c r="W541" s="41"/>
      <c r="X541" s="41"/>
      <c r="Y541" s="41"/>
      <c r="Z541" s="41"/>
      <c r="AA541" s="41"/>
      <c r="AB541" s="41"/>
      <c r="AC541" s="41"/>
      <c r="AD541" s="41"/>
      <c r="AE541" s="41"/>
      <c r="AT541" s="20" t="s">
        <v>240</v>
      </c>
      <c r="AU541" s="20" t="s">
        <v>86</v>
      </c>
    </row>
    <row r="542" s="13" customFormat="1">
      <c r="A542" s="13"/>
      <c r="B542" s="233"/>
      <c r="C542" s="234"/>
      <c r="D542" s="235" t="s">
        <v>242</v>
      </c>
      <c r="E542" s="236" t="s">
        <v>19</v>
      </c>
      <c r="F542" s="237" t="s">
        <v>895</v>
      </c>
      <c r="G542" s="234"/>
      <c r="H542" s="238">
        <v>51</v>
      </c>
      <c r="I542" s="239"/>
      <c r="J542" s="234"/>
      <c r="K542" s="234"/>
      <c r="L542" s="240"/>
      <c r="M542" s="241"/>
      <c r="N542" s="242"/>
      <c r="O542" s="242"/>
      <c r="P542" s="242"/>
      <c r="Q542" s="242"/>
      <c r="R542" s="242"/>
      <c r="S542" s="242"/>
      <c r="T542" s="243"/>
      <c r="U542" s="13"/>
      <c r="V542" s="13"/>
      <c r="W542" s="13"/>
      <c r="X542" s="13"/>
      <c r="Y542" s="13"/>
      <c r="Z542" s="13"/>
      <c r="AA542" s="13"/>
      <c r="AB542" s="13"/>
      <c r="AC542" s="13"/>
      <c r="AD542" s="13"/>
      <c r="AE542" s="13"/>
      <c r="AT542" s="244" t="s">
        <v>242</v>
      </c>
      <c r="AU542" s="244" t="s">
        <v>86</v>
      </c>
      <c r="AV542" s="13" t="s">
        <v>86</v>
      </c>
      <c r="AW542" s="13" t="s">
        <v>37</v>
      </c>
      <c r="AX542" s="13" t="s">
        <v>76</v>
      </c>
      <c r="AY542" s="244" t="s">
        <v>231</v>
      </c>
    </row>
    <row r="543" s="13" customFormat="1">
      <c r="A543" s="13"/>
      <c r="B543" s="233"/>
      <c r="C543" s="234"/>
      <c r="D543" s="235" t="s">
        <v>242</v>
      </c>
      <c r="E543" s="236" t="s">
        <v>19</v>
      </c>
      <c r="F543" s="237" t="s">
        <v>896</v>
      </c>
      <c r="G543" s="234"/>
      <c r="H543" s="238">
        <v>-11.050000000000001</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242</v>
      </c>
      <c r="AU543" s="244" t="s">
        <v>86</v>
      </c>
      <c r="AV543" s="13" t="s">
        <v>86</v>
      </c>
      <c r="AW543" s="13" t="s">
        <v>37</v>
      </c>
      <c r="AX543" s="13" t="s">
        <v>76</v>
      </c>
      <c r="AY543" s="244" t="s">
        <v>231</v>
      </c>
    </row>
    <row r="544" s="15" customFormat="1">
      <c r="A544" s="15"/>
      <c r="B544" s="255"/>
      <c r="C544" s="256"/>
      <c r="D544" s="235" t="s">
        <v>242</v>
      </c>
      <c r="E544" s="257" t="s">
        <v>19</v>
      </c>
      <c r="F544" s="258" t="s">
        <v>335</v>
      </c>
      <c r="G544" s="256"/>
      <c r="H544" s="259">
        <v>39.950000000000003</v>
      </c>
      <c r="I544" s="260"/>
      <c r="J544" s="256"/>
      <c r="K544" s="256"/>
      <c r="L544" s="261"/>
      <c r="M544" s="262"/>
      <c r="N544" s="263"/>
      <c r="O544" s="263"/>
      <c r="P544" s="263"/>
      <c r="Q544" s="263"/>
      <c r="R544" s="263"/>
      <c r="S544" s="263"/>
      <c r="T544" s="264"/>
      <c r="U544" s="15"/>
      <c r="V544" s="15"/>
      <c r="W544" s="15"/>
      <c r="X544" s="15"/>
      <c r="Y544" s="15"/>
      <c r="Z544" s="15"/>
      <c r="AA544" s="15"/>
      <c r="AB544" s="15"/>
      <c r="AC544" s="15"/>
      <c r="AD544" s="15"/>
      <c r="AE544" s="15"/>
      <c r="AT544" s="265" t="s">
        <v>242</v>
      </c>
      <c r="AU544" s="265" t="s">
        <v>86</v>
      </c>
      <c r="AV544" s="15" t="s">
        <v>238</v>
      </c>
      <c r="AW544" s="15" t="s">
        <v>37</v>
      </c>
      <c r="AX544" s="15" t="s">
        <v>84</v>
      </c>
      <c r="AY544" s="265" t="s">
        <v>231</v>
      </c>
    </row>
    <row r="545" s="2" customFormat="1" ht="24.15" customHeight="1">
      <c r="A545" s="41"/>
      <c r="B545" s="42"/>
      <c r="C545" s="277" t="s">
        <v>897</v>
      </c>
      <c r="D545" s="277" t="s">
        <v>605</v>
      </c>
      <c r="E545" s="278" t="s">
        <v>898</v>
      </c>
      <c r="F545" s="279" t="s">
        <v>899</v>
      </c>
      <c r="G545" s="280" t="s">
        <v>236</v>
      </c>
      <c r="H545" s="281">
        <v>41.948</v>
      </c>
      <c r="I545" s="282"/>
      <c r="J545" s="283">
        <f>ROUND(I545*H545,2)</f>
        <v>0</v>
      </c>
      <c r="K545" s="279" t="s">
        <v>237</v>
      </c>
      <c r="L545" s="284"/>
      <c r="M545" s="285" t="s">
        <v>19</v>
      </c>
      <c r="N545" s="286" t="s">
        <v>47</v>
      </c>
      <c r="O545" s="87"/>
      <c r="P545" s="224">
        <f>O545*H545</f>
        <v>0</v>
      </c>
      <c r="Q545" s="224">
        <v>0.0070000000000000001</v>
      </c>
      <c r="R545" s="224">
        <f>Q545*H545</f>
        <v>0.29363600000000001</v>
      </c>
      <c r="S545" s="224">
        <v>0</v>
      </c>
      <c r="T545" s="225">
        <f>S545*H545</f>
        <v>0</v>
      </c>
      <c r="U545" s="41"/>
      <c r="V545" s="41"/>
      <c r="W545" s="41"/>
      <c r="X545" s="41"/>
      <c r="Y545" s="41"/>
      <c r="Z545" s="41"/>
      <c r="AA545" s="41"/>
      <c r="AB545" s="41"/>
      <c r="AC545" s="41"/>
      <c r="AD545" s="41"/>
      <c r="AE545" s="41"/>
      <c r="AR545" s="226" t="s">
        <v>277</v>
      </c>
      <c r="AT545" s="226" t="s">
        <v>605</v>
      </c>
      <c r="AU545" s="226" t="s">
        <v>86</v>
      </c>
      <c r="AY545" s="20" t="s">
        <v>231</v>
      </c>
      <c r="BE545" s="227">
        <f>IF(N545="základní",J545,0)</f>
        <v>0</v>
      </c>
      <c r="BF545" s="227">
        <f>IF(N545="snížená",J545,0)</f>
        <v>0</v>
      </c>
      <c r="BG545" s="227">
        <f>IF(N545="zákl. přenesená",J545,0)</f>
        <v>0</v>
      </c>
      <c r="BH545" s="227">
        <f>IF(N545="sníž. přenesená",J545,0)</f>
        <v>0</v>
      </c>
      <c r="BI545" s="227">
        <f>IF(N545="nulová",J545,0)</f>
        <v>0</v>
      </c>
      <c r="BJ545" s="20" t="s">
        <v>84</v>
      </c>
      <c r="BK545" s="227">
        <f>ROUND(I545*H545,2)</f>
        <v>0</v>
      </c>
      <c r="BL545" s="20" t="s">
        <v>238</v>
      </c>
      <c r="BM545" s="226" t="s">
        <v>900</v>
      </c>
    </row>
    <row r="546" s="13" customFormat="1">
      <c r="A546" s="13"/>
      <c r="B546" s="233"/>
      <c r="C546" s="234"/>
      <c r="D546" s="235" t="s">
        <v>242</v>
      </c>
      <c r="E546" s="234"/>
      <c r="F546" s="237" t="s">
        <v>901</v>
      </c>
      <c r="G546" s="234"/>
      <c r="H546" s="238">
        <v>41.948</v>
      </c>
      <c r="I546" s="239"/>
      <c r="J546" s="234"/>
      <c r="K546" s="234"/>
      <c r="L546" s="240"/>
      <c r="M546" s="241"/>
      <c r="N546" s="242"/>
      <c r="O546" s="242"/>
      <c r="P546" s="242"/>
      <c r="Q546" s="242"/>
      <c r="R546" s="242"/>
      <c r="S546" s="242"/>
      <c r="T546" s="243"/>
      <c r="U546" s="13"/>
      <c r="V546" s="13"/>
      <c r="W546" s="13"/>
      <c r="X546" s="13"/>
      <c r="Y546" s="13"/>
      <c r="Z546" s="13"/>
      <c r="AA546" s="13"/>
      <c r="AB546" s="13"/>
      <c r="AC546" s="13"/>
      <c r="AD546" s="13"/>
      <c r="AE546" s="13"/>
      <c r="AT546" s="244" t="s">
        <v>242</v>
      </c>
      <c r="AU546" s="244" t="s">
        <v>86</v>
      </c>
      <c r="AV546" s="13" t="s">
        <v>86</v>
      </c>
      <c r="AW546" s="13" t="s">
        <v>4</v>
      </c>
      <c r="AX546" s="13" t="s">
        <v>84</v>
      </c>
      <c r="AY546" s="244" t="s">
        <v>231</v>
      </c>
    </row>
    <row r="547" s="2" customFormat="1" ht="37.8" customHeight="1">
      <c r="A547" s="41"/>
      <c r="B547" s="42"/>
      <c r="C547" s="215" t="s">
        <v>902</v>
      </c>
      <c r="D547" s="215" t="s">
        <v>233</v>
      </c>
      <c r="E547" s="216" t="s">
        <v>903</v>
      </c>
      <c r="F547" s="217" t="s">
        <v>904</v>
      </c>
      <c r="G547" s="218" t="s">
        <v>236</v>
      </c>
      <c r="H547" s="219">
        <v>330.69999999999999</v>
      </c>
      <c r="I547" s="220"/>
      <c r="J547" s="221">
        <f>ROUND(I547*H547,2)</f>
        <v>0</v>
      </c>
      <c r="K547" s="217" t="s">
        <v>237</v>
      </c>
      <c r="L547" s="47"/>
      <c r="M547" s="222" t="s">
        <v>19</v>
      </c>
      <c r="N547" s="223" t="s">
        <v>47</v>
      </c>
      <c r="O547" s="87"/>
      <c r="P547" s="224">
        <f>O547*H547</f>
        <v>0</v>
      </c>
      <c r="Q547" s="224">
        <v>0.0027000000000000001</v>
      </c>
      <c r="R547" s="224">
        <f>Q547*H547</f>
        <v>0.89288999999999996</v>
      </c>
      <c r="S547" s="224">
        <v>0</v>
      </c>
      <c r="T547" s="225">
        <f>S547*H547</f>
        <v>0</v>
      </c>
      <c r="U547" s="41"/>
      <c r="V547" s="41"/>
      <c r="W547" s="41"/>
      <c r="X547" s="41"/>
      <c r="Y547" s="41"/>
      <c r="Z547" s="41"/>
      <c r="AA547" s="41"/>
      <c r="AB547" s="41"/>
      <c r="AC547" s="41"/>
      <c r="AD547" s="41"/>
      <c r="AE547" s="41"/>
      <c r="AR547" s="226" t="s">
        <v>238</v>
      </c>
      <c r="AT547" s="226" t="s">
        <v>233</v>
      </c>
      <c r="AU547" s="226" t="s">
        <v>86</v>
      </c>
      <c r="AY547" s="20" t="s">
        <v>231</v>
      </c>
      <c r="BE547" s="227">
        <f>IF(N547="základní",J547,0)</f>
        <v>0</v>
      </c>
      <c r="BF547" s="227">
        <f>IF(N547="snížená",J547,0)</f>
        <v>0</v>
      </c>
      <c r="BG547" s="227">
        <f>IF(N547="zákl. přenesená",J547,0)</f>
        <v>0</v>
      </c>
      <c r="BH547" s="227">
        <f>IF(N547="sníž. přenesená",J547,0)</f>
        <v>0</v>
      </c>
      <c r="BI547" s="227">
        <f>IF(N547="nulová",J547,0)</f>
        <v>0</v>
      </c>
      <c r="BJ547" s="20" t="s">
        <v>84</v>
      </c>
      <c r="BK547" s="227">
        <f>ROUND(I547*H547,2)</f>
        <v>0</v>
      </c>
      <c r="BL547" s="20" t="s">
        <v>238</v>
      </c>
      <c r="BM547" s="226" t="s">
        <v>905</v>
      </c>
    </row>
    <row r="548" s="2" customFormat="1">
      <c r="A548" s="41"/>
      <c r="B548" s="42"/>
      <c r="C548" s="43"/>
      <c r="D548" s="228" t="s">
        <v>240</v>
      </c>
      <c r="E548" s="43"/>
      <c r="F548" s="229" t="s">
        <v>906</v>
      </c>
      <c r="G548" s="43"/>
      <c r="H548" s="43"/>
      <c r="I548" s="230"/>
      <c r="J548" s="43"/>
      <c r="K548" s="43"/>
      <c r="L548" s="47"/>
      <c r="M548" s="231"/>
      <c r="N548" s="232"/>
      <c r="O548" s="87"/>
      <c r="P548" s="87"/>
      <c r="Q548" s="87"/>
      <c r="R548" s="87"/>
      <c r="S548" s="87"/>
      <c r="T548" s="88"/>
      <c r="U548" s="41"/>
      <c r="V548" s="41"/>
      <c r="W548" s="41"/>
      <c r="X548" s="41"/>
      <c r="Y548" s="41"/>
      <c r="Z548" s="41"/>
      <c r="AA548" s="41"/>
      <c r="AB548" s="41"/>
      <c r="AC548" s="41"/>
      <c r="AD548" s="41"/>
      <c r="AE548" s="41"/>
      <c r="AT548" s="20" t="s">
        <v>240</v>
      </c>
      <c r="AU548" s="20" t="s">
        <v>86</v>
      </c>
    </row>
    <row r="549" s="13" customFormat="1">
      <c r="A549" s="13"/>
      <c r="B549" s="233"/>
      <c r="C549" s="234"/>
      <c r="D549" s="235" t="s">
        <v>242</v>
      </c>
      <c r="E549" s="236" t="s">
        <v>19</v>
      </c>
      <c r="F549" s="237" t="s">
        <v>907</v>
      </c>
      <c r="G549" s="234"/>
      <c r="H549" s="238">
        <v>330.69999999999999</v>
      </c>
      <c r="I549" s="239"/>
      <c r="J549" s="234"/>
      <c r="K549" s="234"/>
      <c r="L549" s="240"/>
      <c r="M549" s="241"/>
      <c r="N549" s="242"/>
      <c r="O549" s="242"/>
      <c r="P549" s="242"/>
      <c r="Q549" s="242"/>
      <c r="R549" s="242"/>
      <c r="S549" s="242"/>
      <c r="T549" s="243"/>
      <c r="U549" s="13"/>
      <c r="V549" s="13"/>
      <c r="W549" s="13"/>
      <c r="X549" s="13"/>
      <c r="Y549" s="13"/>
      <c r="Z549" s="13"/>
      <c r="AA549" s="13"/>
      <c r="AB549" s="13"/>
      <c r="AC549" s="13"/>
      <c r="AD549" s="13"/>
      <c r="AE549" s="13"/>
      <c r="AT549" s="244" t="s">
        <v>242</v>
      </c>
      <c r="AU549" s="244" t="s">
        <v>86</v>
      </c>
      <c r="AV549" s="13" t="s">
        <v>86</v>
      </c>
      <c r="AW549" s="13" t="s">
        <v>37</v>
      </c>
      <c r="AX549" s="13" t="s">
        <v>84</v>
      </c>
      <c r="AY549" s="244" t="s">
        <v>231</v>
      </c>
    </row>
    <row r="550" s="2" customFormat="1" ht="55.5" customHeight="1">
      <c r="A550" s="41"/>
      <c r="B550" s="42"/>
      <c r="C550" s="215" t="s">
        <v>908</v>
      </c>
      <c r="D550" s="215" t="s">
        <v>233</v>
      </c>
      <c r="E550" s="216" t="s">
        <v>909</v>
      </c>
      <c r="F550" s="217" t="s">
        <v>910</v>
      </c>
      <c r="G550" s="218" t="s">
        <v>236</v>
      </c>
      <c r="H550" s="219">
        <v>530.21100000000001</v>
      </c>
      <c r="I550" s="220"/>
      <c r="J550" s="221">
        <f>ROUND(I550*H550,2)</f>
        <v>0</v>
      </c>
      <c r="K550" s="217" t="s">
        <v>237</v>
      </c>
      <c r="L550" s="47"/>
      <c r="M550" s="222" t="s">
        <v>19</v>
      </c>
      <c r="N550" s="223" t="s">
        <v>47</v>
      </c>
      <c r="O550" s="87"/>
      <c r="P550" s="224">
        <f>O550*H550</f>
        <v>0</v>
      </c>
      <c r="Q550" s="224">
        <v>0.0026900000000000001</v>
      </c>
      <c r="R550" s="224">
        <f>Q550*H550</f>
        <v>1.4262675900000001</v>
      </c>
      <c r="S550" s="224">
        <v>0</v>
      </c>
      <c r="T550" s="225">
        <f>S550*H550</f>
        <v>0</v>
      </c>
      <c r="U550" s="41"/>
      <c r="V550" s="41"/>
      <c r="W550" s="41"/>
      <c r="X550" s="41"/>
      <c r="Y550" s="41"/>
      <c r="Z550" s="41"/>
      <c r="AA550" s="41"/>
      <c r="AB550" s="41"/>
      <c r="AC550" s="41"/>
      <c r="AD550" s="41"/>
      <c r="AE550" s="41"/>
      <c r="AR550" s="226" t="s">
        <v>238</v>
      </c>
      <c r="AT550" s="226" t="s">
        <v>233</v>
      </c>
      <c r="AU550" s="226" t="s">
        <v>86</v>
      </c>
      <c r="AY550" s="20" t="s">
        <v>231</v>
      </c>
      <c r="BE550" s="227">
        <f>IF(N550="základní",J550,0)</f>
        <v>0</v>
      </c>
      <c r="BF550" s="227">
        <f>IF(N550="snížená",J550,0)</f>
        <v>0</v>
      </c>
      <c r="BG550" s="227">
        <f>IF(N550="zákl. přenesená",J550,0)</f>
        <v>0</v>
      </c>
      <c r="BH550" s="227">
        <f>IF(N550="sníž. přenesená",J550,0)</f>
        <v>0</v>
      </c>
      <c r="BI550" s="227">
        <f>IF(N550="nulová",J550,0)</f>
        <v>0</v>
      </c>
      <c r="BJ550" s="20" t="s">
        <v>84</v>
      </c>
      <c r="BK550" s="227">
        <f>ROUND(I550*H550,2)</f>
        <v>0</v>
      </c>
      <c r="BL550" s="20" t="s">
        <v>238</v>
      </c>
      <c r="BM550" s="226" t="s">
        <v>911</v>
      </c>
    </row>
    <row r="551" s="2" customFormat="1">
      <c r="A551" s="41"/>
      <c r="B551" s="42"/>
      <c r="C551" s="43"/>
      <c r="D551" s="228" t="s">
        <v>240</v>
      </c>
      <c r="E551" s="43"/>
      <c r="F551" s="229" t="s">
        <v>912</v>
      </c>
      <c r="G551" s="43"/>
      <c r="H551" s="43"/>
      <c r="I551" s="230"/>
      <c r="J551" s="43"/>
      <c r="K551" s="43"/>
      <c r="L551" s="47"/>
      <c r="M551" s="231"/>
      <c r="N551" s="232"/>
      <c r="O551" s="87"/>
      <c r="P551" s="87"/>
      <c r="Q551" s="87"/>
      <c r="R551" s="87"/>
      <c r="S551" s="87"/>
      <c r="T551" s="88"/>
      <c r="U551" s="41"/>
      <c r="V551" s="41"/>
      <c r="W551" s="41"/>
      <c r="X551" s="41"/>
      <c r="Y551" s="41"/>
      <c r="Z551" s="41"/>
      <c r="AA551" s="41"/>
      <c r="AB551" s="41"/>
      <c r="AC551" s="41"/>
      <c r="AD551" s="41"/>
      <c r="AE551" s="41"/>
      <c r="AT551" s="20" t="s">
        <v>240</v>
      </c>
      <c r="AU551" s="20" t="s">
        <v>86</v>
      </c>
    </row>
    <row r="552" s="13" customFormat="1">
      <c r="A552" s="13"/>
      <c r="B552" s="233"/>
      <c r="C552" s="234"/>
      <c r="D552" s="235" t="s">
        <v>242</v>
      </c>
      <c r="E552" s="236" t="s">
        <v>19</v>
      </c>
      <c r="F552" s="237" t="s">
        <v>913</v>
      </c>
      <c r="G552" s="234"/>
      <c r="H552" s="238">
        <v>568.76099999999997</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242</v>
      </c>
      <c r="AU552" s="244" t="s">
        <v>86</v>
      </c>
      <c r="AV552" s="13" t="s">
        <v>86</v>
      </c>
      <c r="AW552" s="13" t="s">
        <v>37</v>
      </c>
      <c r="AX552" s="13" t="s">
        <v>76</v>
      </c>
      <c r="AY552" s="244" t="s">
        <v>231</v>
      </c>
    </row>
    <row r="553" s="13" customFormat="1">
      <c r="A553" s="13"/>
      <c r="B553" s="233"/>
      <c r="C553" s="234"/>
      <c r="D553" s="235" t="s">
        <v>242</v>
      </c>
      <c r="E553" s="236" t="s">
        <v>19</v>
      </c>
      <c r="F553" s="237" t="s">
        <v>914</v>
      </c>
      <c r="G553" s="234"/>
      <c r="H553" s="238">
        <v>-38.549999999999997</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242</v>
      </c>
      <c r="AU553" s="244" t="s">
        <v>86</v>
      </c>
      <c r="AV553" s="13" t="s">
        <v>86</v>
      </c>
      <c r="AW553" s="13" t="s">
        <v>37</v>
      </c>
      <c r="AX553" s="13" t="s">
        <v>76</v>
      </c>
      <c r="AY553" s="244" t="s">
        <v>231</v>
      </c>
    </row>
    <row r="554" s="15" customFormat="1">
      <c r="A554" s="15"/>
      <c r="B554" s="255"/>
      <c r="C554" s="256"/>
      <c r="D554" s="235" t="s">
        <v>242</v>
      </c>
      <c r="E554" s="257" t="s">
        <v>19</v>
      </c>
      <c r="F554" s="258" t="s">
        <v>335</v>
      </c>
      <c r="G554" s="256"/>
      <c r="H554" s="259">
        <v>530.21100000000001</v>
      </c>
      <c r="I554" s="260"/>
      <c r="J554" s="256"/>
      <c r="K554" s="256"/>
      <c r="L554" s="261"/>
      <c r="M554" s="262"/>
      <c r="N554" s="263"/>
      <c r="O554" s="263"/>
      <c r="P554" s="263"/>
      <c r="Q554" s="263"/>
      <c r="R554" s="263"/>
      <c r="S554" s="263"/>
      <c r="T554" s="264"/>
      <c r="U554" s="15"/>
      <c r="V554" s="15"/>
      <c r="W554" s="15"/>
      <c r="X554" s="15"/>
      <c r="Y554" s="15"/>
      <c r="Z554" s="15"/>
      <c r="AA554" s="15"/>
      <c r="AB554" s="15"/>
      <c r="AC554" s="15"/>
      <c r="AD554" s="15"/>
      <c r="AE554" s="15"/>
      <c r="AT554" s="265" t="s">
        <v>242</v>
      </c>
      <c r="AU554" s="265" t="s">
        <v>86</v>
      </c>
      <c r="AV554" s="15" t="s">
        <v>238</v>
      </c>
      <c r="AW554" s="15" t="s">
        <v>37</v>
      </c>
      <c r="AX554" s="15" t="s">
        <v>84</v>
      </c>
      <c r="AY554" s="265" t="s">
        <v>231</v>
      </c>
    </row>
    <row r="555" s="2" customFormat="1" ht="21.75" customHeight="1">
      <c r="A555" s="41"/>
      <c r="B555" s="42"/>
      <c r="C555" s="277" t="s">
        <v>915</v>
      </c>
      <c r="D555" s="277" t="s">
        <v>605</v>
      </c>
      <c r="E555" s="278" t="s">
        <v>916</v>
      </c>
      <c r="F555" s="279" t="s">
        <v>917</v>
      </c>
      <c r="G555" s="280" t="s">
        <v>236</v>
      </c>
      <c r="H555" s="281">
        <v>609.74300000000005</v>
      </c>
      <c r="I555" s="282"/>
      <c r="J555" s="283">
        <f>ROUND(I555*H555,2)</f>
        <v>0</v>
      </c>
      <c r="K555" s="279" t="s">
        <v>237</v>
      </c>
      <c r="L555" s="284"/>
      <c r="M555" s="285" t="s">
        <v>19</v>
      </c>
      <c r="N555" s="286" t="s">
        <v>47</v>
      </c>
      <c r="O555" s="87"/>
      <c r="P555" s="224">
        <f>O555*H555</f>
        <v>0</v>
      </c>
      <c r="Q555" s="224">
        <v>0.0146</v>
      </c>
      <c r="R555" s="224">
        <f>Q555*H555</f>
        <v>8.9022478000000014</v>
      </c>
      <c r="S555" s="224">
        <v>0</v>
      </c>
      <c r="T555" s="225">
        <f>S555*H555</f>
        <v>0</v>
      </c>
      <c r="U555" s="41"/>
      <c r="V555" s="41"/>
      <c r="W555" s="41"/>
      <c r="X555" s="41"/>
      <c r="Y555" s="41"/>
      <c r="Z555" s="41"/>
      <c r="AA555" s="41"/>
      <c r="AB555" s="41"/>
      <c r="AC555" s="41"/>
      <c r="AD555" s="41"/>
      <c r="AE555" s="41"/>
      <c r="AR555" s="226" t="s">
        <v>277</v>
      </c>
      <c r="AT555" s="226" t="s">
        <v>605</v>
      </c>
      <c r="AU555" s="226" t="s">
        <v>86</v>
      </c>
      <c r="AY555" s="20" t="s">
        <v>231</v>
      </c>
      <c r="BE555" s="227">
        <f>IF(N555="základní",J555,0)</f>
        <v>0</v>
      </c>
      <c r="BF555" s="227">
        <f>IF(N555="snížená",J555,0)</f>
        <v>0</v>
      </c>
      <c r="BG555" s="227">
        <f>IF(N555="zákl. přenesená",J555,0)</f>
        <v>0</v>
      </c>
      <c r="BH555" s="227">
        <f>IF(N555="sníž. přenesená",J555,0)</f>
        <v>0</v>
      </c>
      <c r="BI555" s="227">
        <f>IF(N555="nulová",J555,0)</f>
        <v>0</v>
      </c>
      <c r="BJ555" s="20" t="s">
        <v>84</v>
      </c>
      <c r="BK555" s="227">
        <f>ROUND(I555*H555,2)</f>
        <v>0</v>
      </c>
      <c r="BL555" s="20" t="s">
        <v>238</v>
      </c>
      <c r="BM555" s="226" t="s">
        <v>918</v>
      </c>
    </row>
    <row r="556" s="13" customFormat="1">
      <c r="A556" s="13"/>
      <c r="B556" s="233"/>
      <c r="C556" s="234"/>
      <c r="D556" s="235" t="s">
        <v>242</v>
      </c>
      <c r="E556" s="234"/>
      <c r="F556" s="237" t="s">
        <v>919</v>
      </c>
      <c r="G556" s="234"/>
      <c r="H556" s="238">
        <v>609.74300000000005</v>
      </c>
      <c r="I556" s="239"/>
      <c r="J556" s="234"/>
      <c r="K556" s="234"/>
      <c r="L556" s="240"/>
      <c r="M556" s="241"/>
      <c r="N556" s="242"/>
      <c r="O556" s="242"/>
      <c r="P556" s="242"/>
      <c r="Q556" s="242"/>
      <c r="R556" s="242"/>
      <c r="S556" s="242"/>
      <c r="T556" s="243"/>
      <c r="U556" s="13"/>
      <c r="V556" s="13"/>
      <c r="W556" s="13"/>
      <c r="X556" s="13"/>
      <c r="Y556" s="13"/>
      <c r="Z556" s="13"/>
      <c r="AA556" s="13"/>
      <c r="AB556" s="13"/>
      <c r="AC556" s="13"/>
      <c r="AD556" s="13"/>
      <c r="AE556" s="13"/>
      <c r="AT556" s="244" t="s">
        <v>242</v>
      </c>
      <c r="AU556" s="244" t="s">
        <v>86</v>
      </c>
      <c r="AV556" s="13" t="s">
        <v>86</v>
      </c>
      <c r="AW556" s="13" t="s">
        <v>4</v>
      </c>
      <c r="AX556" s="13" t="s">
        <v>84</v>
      </c>
      <c r="AY556" s="244" t="s">
        <v>231</v>
      </c>
    </row>
    <row r="557" s="2" customFormat="1" ht="24.15" customHeight="1">
      <c r="A557" s="41"/>
      <c r="B557" s="42"/>
      <c r="C557" s="215" t="s">
        <v>920</v>
      </c>
      <c r="D557" s="215" t="s">
        <v>233</v>
      </c>
      <c r="E557" s="216" t="s">
        <v>921</v>
      </c>
      <c r="F557" s="217" t="s">
        <v>922</v>
      </c>
      <c r="G557" s="218" t="s">
        <v>236</v>
      </c>
      <c r="H557" s="219">
        <v>595.52999999999997</v>
      </c>
      <c r="I557" s="220"/>
      <c r="J557" s="221">
        <f>ROUND(I557*H557,2)</f>
        <v>0</v>
      </c>
      <c r="K557" s="217" t="s">
        <v>237</v>
      </c>
      <c r="L557" s="47"/>
      <c r="M557" s="222" t="s">
        <v>19</v>
      </c>
      <c r="N557" s="223" t="s">
        <v>47</v>
      </c>
      <c r="O557" s="87"/>
      <c r="P557" s="224">
        <f>O557*H557</f>
        <v>0</v>
      </c>
      <c r="Q557" s="224">
        <v>0.094500000000000001</v>
      </c>
      <c r="R557" s="224">
        <f>Q557*H557</f>
        <v>56.277584999999995</v>
      </c>
      <c r="S557" s="224">
        <v>0</v>
      </c>
      <c r="T557" s="225">
        <f>S557*H557</f>
        <v>0</v>
      </c>
      <c r="U557" s="41"/>
      <c r="V557" s="41"/>
      <c r="W557" s="41"/>
      <c r="X557" s="41"/>
      <c r="Y557" s="41"/>
      <c r="Z557" s="41"/>
      <c r="AA557" s="41"/>
      <c r="AB557" s="41"/>
      <c r="AC557" s="41"/>
      <c r="AD557" s="41"/>
      <c r="AE557" s="41"/>
      <c r="AR557" s="226" t="s">
        <v>336</v>
      </c>
      <c r="AT557" s="226" t="s">
        <v>233</v>
      </c>
      <c r="AU557" s="226" t="s">
        <v>86</v>
      </c>
      <c r="AY557" s="20" t="s">
        <v>231</v>
      </c>
      <c r="BE557" s="227">
        <f>IF(N557="základní",J557,0)</f>
        <v>0</v>
      </c>
      <c r="BF557" s="227">
        <f>IF(N557="snížená",J557,0)</f>
        <v>0</v>
      </c>
      <c r="BG557" s="227">
        <f>IF(N557="zákl. přenesená",J557,0)</f>
        <v>0</v>
      </c>
      <c r="BH557" s="227">
        <f>IF(N557="sníž. přenesená",J557,0)</f>
        <v>0</v>
      </c>
      <c r="BI557" s="227">
        <f>IF(N557="nulová",J557,0)</f>
        <v>0</v>
      </c>
      <c r="BJ557" s="20" t="s">
        <v>84</v>
      </c>
      <c r="BK557" s="227">
        <f>ROUND(I557*H557,2)</f>
        <v>0</v>
      </c>
      <c r="BL557" s="20" t="s">
        <v>336</v>
      </c>
      <c r="BM557" s="226" t="s">
        <v>923</v>
      </c>
    </row>
    <row r="558" s="2" customFormat="1">
      <c r="A558" s="41"/>
      <c r="B558" s="42"/>
      <c r="C558" s="43"/>
      <c r="D558" s="228" t="s">
        <v>240</v>
      </c>
      <c r="E558" s="43"/>
      <c r="F558" s="229" t="s">
        <v>924</v>
      </c>
      <c r="G558" s="43"/>
      <c r="H558" s="43"/>
      <c r="I558" s="230"/>
      <c r="J558" s="43"/>
      <c r="K558" s="43"/>
      <c r="L558" s="47"/>
      <c r="M558" s="231"/>
      <c r="N558" s="232"/>
      <c r="O558" s="87"/>
      <c r="P558" s="87"/>
      <c r="Q558" s="87"/>
      <c r="R558" s="87"/>
      <c r="S558" s="87"/>
      <c r="T558" s="88"/>
      <c r="U558" s="41"/>
      <c r="V558" s="41"/>
      <c r="W558" s="41"/>
      <c r="X558" s="41"/>
      <c r="Y558" s="41"/>
      <c r="Z558" s="41"/>
      <c r="AA558" s="41"/>
      <c r="AB558" s="41"/>
      <c r="AC558" s="41"/>
      <c r="AD558" s="41"/>
      <c r="AE558" s="41"/>
      <c r="AT558" s="20" t="s">
        <v>240</v>
      </c>
      <c r="AU558" s="20" t="s">
        <v>86</v>
      </c>
    </row>
    <row r="559" s="13" customFormat="1">
      <c r="A559" s="13"/>
      <c r="B559" s="233"/>
      <c r="C559" s="234"/>
      <c r="D559" s="235" t="s">
        <v>242</v>
      </c>
      <c r="E559" s="236" t="s">
        <v>19</v>
      </c>
      <c r="F559" s="237" t="s">
        <v>925</v>
      </c>
      <c r="G559" s="234"/>
      <c r="H559" s="238">
        <v>5.0599999999999996</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242</v>
      </c>
      <c r="AU559" s="244" t="s">
        <v>86</v>
      </c>
      <c r="AV559" s="13" t="s">
        <v>86</v>
      </c>
      <c r="AW559" s="13" t="s">
        <v>37</v>
      </c>
      <c r="AX559" s="13" t="s">
        <v>76</v>
      </c>
      <c r="AY559" s="244" t="s">
        <v>231</v>
      </c>
    </row>
    <row r="560" s="13" customFormat="1">
      <c r="A560" s="13"/>
      <c r="B560" s="233"/>
      <c r="C560" s="234"/>
      <c r="D560" s="235" t="s">
        <v>242</v>
      </c>
      <c r="E560" s="236" t="s">
        <v>19</v>
      </c>
      <c r="F560" s="237" t="s">
        <v>926</v>
      </c>
      <c r="G560" s="234"/>
      <c r="H560" s="238">
        <v>3.5699999999999998</v>
      </c>
      <c r="I560" s="239"/>
      <c r="J560" s="234"/>
      <c r="K560" s="234"/>
      <c r="L560" s="240"/>
      <c r="M560" s="241"/>
      <c r="N560" s="242"/>
      <c r="O560" s="242"/>
      <c r="P560" s="242"/>
      <c r="Q560" s="242"/>
      <c r="R560" s="242"/>
      <c r="S560" s="242"/>
      <c r="T560" s="243"/>
      <c r="U560" s="13"/>
      <c r="V560" s="13"/>
      <c r="W560" s="13"/>
      <c r="X560" s="13"/>
      <c r="Y560" s="13"/>
      <c r="Z560" s="13"/>
      <c r="AA560" s="13"/>
      <c r="AB560" s="13"/>
      <c r="AC560" s="13"/>
      <c r="AD560" s="13"/>
      <c r="AE560" s="13"/>
      <c r="AT560" s="244" t="s">
        <v>242</v>
      </c>
      <c r="AU560" s="244" t="s">
        <v>86</v>
      </c>
      <c r="AV560" s="13" t="s">
        <v>86</v>
      </c>
      <c r="AW560" s="13" t="s">
        <v>37</v>
      </c>
      <c r="AX560" s="13" t="s">
        <v>76</v>
      </c>
      <c r="AY560" s="244" t="s">
        <v>231</v>
      </c>
    </row>
    <row r="561" s="13" customFormat="1">
      <c r="A561" s="13"/>
      <c r="B561" s="233"/>
      <c r="C561" s="234"/>
      <c r="D561" s="235" t="s">
        <v>242</v>
      </c>
      <c r="E561" s="236" t="s">
        <v>19</v>
      </c>
      <c r="F561" s="237" t="s">
        <v>927</v>
      </c>
      <c r="G561" s="234"/>
      <c r="H561" s="238">
        <v>15.91</v>
      </c>
      <c r="I561" s="239"/>
      <c r="J561" s="234"/>
      <c r="K561" s="234"/>
      <c r="L561" s="240"/>
      <c r="M561" s="241"/>
      <c r="N561" s="242"/>
      <c r="O561" s="242"/>
      <c r="P561" s="242"/>
      <c r="Q561" s="242"/>
      <c r="R561" s="242"/>
      <c r="S561" s="242"/>
      <c r="T561" s="243"/>
      <c r="U561" s="13"/>
      <c r="V561" s="13"/>
      <c r="W561" s="13"/>
      <c r="X561" s="13"/>
      <c r="Y561" s="13"/>
      <c r="Z561" s="13"/>
      <c r="AA561" s="13"/>
      <c r="AB561" s="13"/>
      <c r="AC561" s="13"/>
      <c r="AD561" s="13"/>
      <c r="AE561" s="13"/>
      <c r="AT561" s="244" t="s">
        <v>242</v>
      </c>
      <c r="AU561" s="244" t="s">
        <v>86</v>
      </c>
      <c r="AV561" s="13" t="s">
        <v>86</v>
      </c>
      <c r="AW561" s="13" t="s">
        <v>37</v>
      </c>
      <c r="AX561" s="13" t="s">
        <v>76</v>
      </c>
      <c r="AY561" s="244" t="s">
        <v>231</v>
      </c>
    </row>
    <row r="562" s="13" customFormat="1">
      <c r="A562" s="13"/>
      <c r="B562" s="233"/>
      <c r="C562" s="234"/>
      <c r="D562" s="235" t="s">
        <v>242</v>
      </c>
      <c r="E562" s="236" t="s">
        <v>19</v>
      </c>
      <c r="F562" s="237" t="s">
        <v>928</v>
      </c>
      <c r="G562" s="234"/>
      <c r="H562" s="238">
        <v>20.43</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242</v>
      </c>
      <c r="AU562" s="244" t="s">
        <v>86</v>
      </c>
      <c r="AV562" s="13" t="s">
        <v>86</v>
      </c>
      <c r="AW562" s="13" t="s">
        <v>37</v>
      </c>
      <c r="AX562" s="13" t="s">
        <v>76</v>
      </c>
      <c r="AY562" s="244" t="s">
        <v>231</v>
      </c>
    </row>
    <row r="563" s="13" customFormat="1">
      <c r="A563" s="13"/>
      <c r="B563" s="233"/>
      <c r="C563" s="234"/>
      <c r="D563" s="235" t="s">
        <v>242</v>
      </c>
      <c r="E563" s="236" t="s">
        <v>19</v>
      </c>
      <c r="F563" s="237" t="s">
        <v>929</v>
      </c>
      <c r="G563" s="234"/>
      <c r="H563" s="238">
        <v>8.3399999999999999</v>
      </c>
      <c r="I563" s="239"/>
      <c r="J563" s="234"/>
      <c r="K563" s="234"/>
      <c r="L563" s="240"/>
      <c r="M563" s="241"/>
      <c r="N563" s="242"/>
      <c r="O563" s="242"/>
      <c r="P563" s="242"/>
      <c r="Q563" s="242"/>
      <c r="R563" s="242"/>
      <c r="S563" s="242"/>
      <c r="T563" s="243"/>
      <c r="U563" s="13"/>
      <c r="V563" s="13"/>
      <c r="W563" s="13"/>
      <c r="X563" s="13"/>
      <c r="Y563" s="13"/>
      <c r="Z563" s="13"/>
      <c r="AA563" s="13"/>
      <c r="AB563" s="13"/>
      <c r="AC563" s="13"/>
      <c r="AD563" s="13"/>
      <c r="AE563" s="13"/>
      <c r="AT563" s="244" t="s">
        <v>242</v>
      </c>
      <c r="AU563" s="244" t="s">
        <v>86</v>
      </c>
      <c r="AV563" s="13" t="s">
        <v>86</v>
      </c>
      <c r="AW563" s="13" t="s">
        <v>37</v>
      </c>
      <c r="AX563" s="13" t="s">
        <v>76</v>
      </c>
      <c r="AY563" s="244" t="s">
        <v>231</v>
      </c>
    </row>
    <row r="564" s="13" customFormat="1">
      <c r="A564" s="13"/>
      <c r="B564" s="233"/>
      <c r="C564" s="234"/>
      <c r="D564" s="235" t="s">
        <v>242</v>
      </c>
      <c r="E564" s="236" t="s">
        <v>19</v>
      </c>
      <c r="F564" s="237" t="s">
        <v>930</v>
      </c>
      <c r="G564" s="234"/>
      <c r="H564" s="238">
        <v>4.1600000000000001</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242</v>
      </c>
      <c r="AU564" s="244" t="s">
        <v>86</v>
      </c>
      <c r="AV564" s="13" t="s">
        <v>86</v>
      </c>
      <c r="AW564" s="13" t="s">
        <v>37</v>
      </c>
      <c r="AX564" s="13" t="s">
        <v>76</v>
      </c>
      <c r="AY564" s="244" t="s">
        <v>231</v>
      </c>
    </row>
    <row r="565" s="13" customFormat="1">
      <c r="A565" s="13"/>
      <c r="B565" s="233"/>
      <c r="C565" s="234"/>
      <c r="D565" s="235" t="s">
        <v>242</v>
      </c>
      <c r="E565" s="236" t="s">
        <v>19</v>
      </c>
      <c r="F565" s="237" t="s">
        <v>931</v>
      </c>
      <c r="G565" s="234"/>
      <c r="H565" s="238">
        <v>14.02</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242</v>
      </c>
      <c r="AU565" s="244" t="s">
        <v>86</v>
      </c>
      <c r="AV565" s="13" t="s">
        <v>86</v>
      </c>
      <c r="AW565" s="13" t="s">
        <v>37</v>
      </c>
      <c r="AX565" s="13" t="s">
        <v>76</v>
      </c>
      <c r="AY565" s="244" t="s">
        <v>231</v>
      </c>
    </row>
    <row r="566" s="13" customFormat="1">
      <c r="A566" s="13"/>
      <c r="B566" s="233"/>
      <c r="C566" s="234"/>
      <c r="D566" s="235" t="s">
        <v>242</v>
      </c>
      <c r="E566" s="236" t="s">
        <v>19</v>
      </c>
      <c r="F566" s="237" t="s">
        <v>932</v>
      </c>
      <c r="G566" s="234"/>
      <c r="H566" s="238">
        <v>13.050000000000001</v>
      </c>
      <c r="I566" s="239"/>
      <c r="J566" s="234"/>
      <c r="K566" s="234"/>
      <c r="L566" s="240"/>
      <c r="M566" s="241"/>
      <c r="N566" s="242"/>
      <c r="O566" s="242"/>
      <c r="P566" s="242"/>
      <c r="Q566" s="242"/>
      <c r="R566" s="242"/>
      <c r="S566" s="242"/>
      <c r="T566" s="243"/>
      <c r="U566" s="13"/>
      <c r="V566" s="13"/>
      <c r="W566" s="13"/>
      <c r="X566" s="13"/>
      <c r="Y566" s="13"/>
      <c r="Z566" s="13"/>
      <c r="AA566" s="13"/>
      <c r="AB566" s="13"/>
      <c r="AC566" s="13"/>
      <c r="AD566" s="13"/>
      <c r="AE566" s="13"/>
      <c r="AT566" s="244" t="s">
        <v>242</v>
      </c>
      <c r="AU566" s="244" t="s">
        <v>86</v>
      </c>
      <c r="AV566" s="13" t="s">
        <v>86</v>
      </c>
      <c r="AW566" s="13" t="s">
        <v>37</v>
      </c>
      <c r="AX566" s="13" t="s">
        <v>76</v>
      </c>
      <c r="AY566" s="244" t="s">
        <v>231</v>
      </c>
    </row>
    <row r="567" s="13" customFormat="1">
      <c r="A567" s="13"/>
      <c r="B567" s="233"/>
      <c r="C567" s="234"/>
      <c r="D567" s="235" t="s">
        <v>242</v>
      </c>
      <c r="E567" s="236" t="s">
        <v>19</v>
      </c>
      <c r="F567" s="237" t="s">
        <v>933</v>
      </c>
      <c r="G567" s="234"/>
      <c r="H567" s="238">
        <v>24.079999999999998</v>
      </c>
      <c r="I567" s="239"/>
      <c r="J567" s="234"/>
      <c r="K567" s="234"/>
      <c r="L567" s="240"/>
      <c r="M567" s="241"/>
      <c r="N567" s="242"/>
      <c r="O567" s="242"/>
      <c r="P567" s="242"/>
      <c r="Q567" s="242"/>
      <c r="R567" s="242"/>
      <c r="S567" s="242"/>
      <c r="T567" s="243"/>
      <c r="U567" s="13"/>
      <c r="V567" s="13"/>
      <c r="W567" s="13"/>
      <c r="X567" s="13"/>
      <c r="Y567" s="13"/>
      <c r="Z567" s="13"/>
      <c r="AA567" s="13"/>
      <c r="AB567" s="13"/>
      <c r="AC567" s="13"/>
      <c r="AD567" s="13"/>
      <c r="AE567" s="13"/>
      <c r="AT567" s="244" t="s">
        <v>242</v>
      </c>
      <c r="AU567" s="244" t="s">
        <v>86</v>
      </c>
      <c r="AV567" s="13" t="s">
        <v>86</v>
      </c>
      <c r="AW567" s="13" t="s">
        <v>37</v>
      </c>
      <c r="AX567" s="13" t="s">
        <v>76</v>
      </c>
      <c r="AY567" s="244" t="s">
        <v>231</v>
      </c>
    </row>
    <row r="568" s="13" customFormat="1">
      <c r="A568" s="13"/>
      <c r="B568" s="233"/>
      <c r="C568" s="234"/>
      <c r="D568" s="235" t="s">
        <v>242</v>
      </c>
      <c r="E568" s="236" t="s">
        <v>19</v>
      </c>
      <c r="F568" s="237" t="s">
        <v>934</v>
      </c>
      <c r="G568" s="234"/>
      <c r="H568" s="238">
        <v>16.25</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242</v>
      </c>
      <c r="AU568" s="244" t="s">
        <v>86</v>
      </c>
      <c r="AV568" s="13" t="s">
        <v>86</v>
      </c>
      <c r="AW568" s="13" t="s">
        <v>37</v>
      </c>
      <c r="AX568" s="13" t="s">
        <v>76</v>
      </c>
      <c r="AY568" s="244" t="s">
        <v>231</v>
      </c>
    </row>
    <row r="569" s="13" customFormat="1">
      <c r="A569" s="13"/>
      <c r="B569" s="233"/>
      <c r="C569" s="234"/>
      <c r="D569" s="235" t="s">
        <v>242</v>
      </c>
      <c r="E569" s="236" t="s">
        <v>19</v>
      </c>
      <c r="F569" s="237" t="s">
        <v>935</v>
      </c>
      <c r="G569" s="234"/>
      <c r="H569" s="238">
        <v>8.7599999999999998</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242</v>
      </c>
      <c r="AU569" s="244" t="s">
        <v>86</v>
      </c>
      <c r="AV569" s="13" t="s">
        <v>86</v>
      </c>
      <c r="AW569" s="13" t="s">
        <v>37</v>
      </c>
      <c r="AX569" s="13" t="s">
        <v>76</v>
      </c>
      <c r="AY569" s="244" t="s">
        <v>231</v>
      </c>
    </row>
    <row r="570" s="13" customFormat="1">
      <c r="A570" s="13"/>
      <c r="B570" s="233"/>
      <c r="C570" s="234"/>
      <c r="D570" s="235" t="s">
        <v>242</v>
      </c>
      <c r="E570" s="236" t="s">
        <v>19</v>
      </c>
      <c r="F570" s="237" t="s">
        <v>936</v>
      </c>
      <c r="G570" s="234"/>
      <c r="H570" s="238">
        <v>2.2000000000000002</v>
      </c>
      <c r="I570" s="239"/>
      <c r="J570" s="234"/>
      <c r="K570" s="234"/>
      <c r="L570" s="240"/>
      <c r="M570" s="241"/>
      <c r="N570" s="242"/>
      <c r="O570" s="242"/>
      <c r="P570" s="242"/>
      <c r="Q570" s="242"/>
      <c r="R570" s="242"/>
      <c r="S570" s="242"/>
      <c r="T570" s="243"/>
      <c r="U570" s="13"/>
      <c r="V570" s="13"/>
      <c r="W570" s="13"/>
      <c r="X570" s="13"/>
      <c r="Y570" s="13"/>
      <c r="Z570" s="13"/>
      <c r="AA570" s="13"/>
      <c r="AB570" s="13"/>
      <c r="AC570" s="13"/>
      <c r="AD570" s="13"/>
      <c r="AE570" s="13"/>
      <c r="AT570" s="244" t="s">
        <v>242</v>
      </c>
      <c r="AU570" s="244" t="s">
        <v>86</v>
      </c>
      <c r="AV570" s="13" t="s">
        <v>86</v>
      </c>
      <c r="AW570" s="13" t="s">
        <v>37</v>
      </c>
      <c r="AX570" s="13" t="s">
        <v>76</v>
      </c>
      <c r="AY570" s="244" t="s">
        <v>231</v>
      </c>
    </row>
    <row r="571" s="13" customFormat="1">
      <c r="A571" s="13"/>
      <c r="B571" s="233"/>
      <c r="C571" s="234"/>
      <c r="D571" s="235" t="s">
        <v>242</v>
      </c>
      <c r="E571" s="236" t="s">
        <v>19</v>
      </c>
      <c r="F571" s="237" t="s">
        <v>937</v>
      </c>
      <c r="G571" s="234"/>
      <c r="H571" s="238">
        <v>6.7599999999999998</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242</v>
      </c>
      <c r="AU571" s="244" t="s">
        <v>86</v>
      </c>
      <c r="AV571" s="13" t="s">
        <v>86</v>
      </c>
      <c r="AW571" s="13" t="s">
        <v>37</v>
      </c>
      <c r="AX571" s="13" t="s">
        <v>76</v>
      </c>
      <c r="AY571" s="244" t="s">
        <v>231</v>
      </c>
    </row>
    <row r="572" s="13" customFormat="1">
      <c r="A572" s="13"/>
      <c r="B572" s="233"/>
      <c r="C572" s="234"/>
      <c r="D572" s="235" t="s">
        <v>242</v>
      </c>
      <c r="E572" s="236" t="s">
        <v>19</v>
      </c>
      <c r="F572" s="237" t="s">
        <v>938</v>
      </c>
      <c r="G572" s="234"/>
      <c r="H572" s="238">
        <v>4.4900000000000002</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242</v>
      </c>
      <c r="AU572" s="244" t="s">
        <v>86</v>
      </c>
      <c r="AV572" s="13" t="s">
        <v>86</v>
      </c>
      <c r="AW572" s="13" t="s">
        <v>37</v>
      </c>
      <c r="AX572" s="13" t="s">
        <v>76</v>
      </c>
      <c r="AY572" s="244" t="s">
        <v>231</v>
      </c>
    </row>
    <row r="573" s="13" customFormat="1">
      <c r="A573" s="13"/>
      <c r="B573" s="233"/>
      <c r="C573" s="234"/>
      <c r="D573" s="235" t="s">
        <v>242</v>
      </c>
      <c r="E573" s="236" t="s">
        <v>19</v>
      </c>
      <c r="F573" s="237" t="s">
        <v>939</v>
      </c>
      <c r="G573" s="234"/>
      <c r="H573" s="238">
        <v>3.9399999999999999</v>
      </c>
      <c r="I573" s="239"/>
      <c r="J573" s="234"/>
      <c r="K573" s="234"/>
      <c r="L573" s="240"/>
      <c r="M573" s="241"/>
      <c r="N573" s="242"/>
      <c r="O573" s="242"/>
      <c r="P573" s="242"/>
      <c r="Q573" s="242"/>
      <c r="R573" s="242"/>
      <c r="S573" s="242"/>
      <c r="T573" s="243"/>
      <c r="U573" s="13"/>
      <c r="V573" s="13"/>
      <c r="W573" s="13"/>
      <c r="X573" s="13"/>
      <c r="Y573" s="13"/>
      <c r="Z573" s="13"/>
      <c r="AA573" s="13"/>
      <c r="AB573" s="13"/>
      <c r="AC573" s="13"/>
      <c r="AD573" s="13"/>
      <c r="AE573" s="13"/>
      <c r="AT573" s="244" t="s">
        <v>242</v>
      </c>
      <c r="AU573" s="244" t="s">
        <v>86</v>
      </c>
      <c r="AV573" s="13" t="s">
        <v>86</v>
      </c>
      <c r="AW573" s="13" t="s">
        <v>37</v>
      </c>
      <c r="AX573" s="13" t="s">
        <v>76</v>
      </c>
      <c r="AY573" s="244" t="s">
        <v>231</v>
      </c>
    </row>
    <row r="574" s="13" customFormat="1">
      <c r="A574" s="13"/>
      <c r="B574" s="233"/>
      <c r="C574" s="234"/>
      <c r="D574" s="235" t="s">
        <v>242</v>
      </c>
      <c r="E574" s="236" t="s">
        <v>19</v>
      </c>
      <c r="F574" s="237" t="s">
        <v>940</v>
      </c>
      <c r="G574" s="234"/>
      <c r="H574" s="238">
        <v>11.119999999999999</v>
      </c>
      <c r="I574" s="239"/>
      <c r="J574" s="234"/>
      <c r="K574" s="234"/>
      <c r="L574" s="240"/>
      <c r="M574" s="241"/>
      <c r="N574" s="242"/>
      <c r="O574" s="242"/>
      <c r="P574" s="242"/>
      <c r="Q574" s="242"/>
      <c r="R574" s="242"/>
      <c r="S574" s="242"/>
      <c r="T574" s="243"/>
      <c r="U574" s="13"/>
      <c r="V574" s="13"/>
      <c r="W574" s="13"/>
      <c r="X574" s="13"/>
      <c r="Y574" s="13"/>
      <c r="Z574" s="13"/>
      <c r="AA574" s="13"/>
      <c r="AB574" s="13"/>
      <c r="AC574" s="13"/>
      <c r="AD574" s="13"/>
      <c r="AE574" s="13"/>
      <c r="AT574" s="244" t="s">
        <v>242</v>
      </c>
      <c r="AU574" s="244" t="s">
        <v>86</v>
      </c>
      <c r="AV574" s="13" t="s">
        <v>86</v>
      </c>
      <c r="AW574" s="13" t="s">
        <v>37</v>
      </c>
      <c r="AX574" s="13" t="s">
        <v>76</v>
      </c>
      <c r="AY574" s="244" t="s">
        <v>231</v>
      </c>
    </row>
    <row r="575" s="16" customFormat="1">
      <c r="A575" s="16"/>
      <c r="B575" s="266"/>
      <c r="C575" s="267"/>
      <c r="D575" s="235" t="s">
        <v>242</v>
      </c>
      <c r="E575" s="268" t="s">
        <v>19</v>
      </c>
      <c r="F575" s="269" t="s">
        <v>530</v>
      </c>
      <c r="G575" s="267"/>
      <c r="H575" s="270">
        <v>162.13999999999999</v>
      </c>
      <c r="I575" s="271"/>
      <c r="J575" s="267"/>
      <c r="K575" s="267"/>
      <c r="L575" s="272"/>
      <c r="M575" s="273"/>
      <c r="N575" s="274"/>
      <c r="O575" s="274"/>
      <c r="P575" s="274"/>
      <c r="Q575" s="274"/>
      <c r="R575" s="274"/>
      <c r="S575" s="274"/>
      <c r="T575" s="275"/>
      <c r="U575" s="16"/>
      <c r="V575" s="16"/>
      <c r="W575" s="16"/>
      <c r="X575" s="16"/>
      <c r="Y575" s="16"/>
      <c r="Z575" s="16"/>
      <c r="AA575" s="16"/>
      <c r="AB575" s="16"/>
      <c r="AC575" s="16"/>
      <c r="AD575" s="16"/>
      <c r="AE575" s="16"/>
      <c r="AT575" s="276" t="s">
        <v>242</v>
      </c>
      <c r="AU575" s="276" t="s">
        <v>86</v>
      </c>
      <c r="AV575" s="16" t="s">
        <v>248</v>
      </c>
      <c r="AW575" s="16" t="s">
        <v>37</v>
      </c>
      <c r="AX575" s="16" t="s">
        <v>76</v>
      </c>
      <c r="AY575" s="276" t="s">
        <v>231</v>
      </c>
    </row>
    <row r="576" s="13" customFormat="1">
      <c r="A576" s="13"/>
      <c r="B576" s="233"/>
      <c r="C576" s="234"/>
      <c r="D576" s="235" t="s">
        <v>242</v>
      </c>
      <c r="E576" s="236" t="s">
        <v>19</v>
      </c>
      <c r="F576" s="237" t="s">
        <v>941</v>
      </c>
      <c r="G576" s="234"/>
      <c r="H576" s="238">
        <v>376.16000000000002</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242</v>
      </c>
      <c r="AU576" s="244" t="s">
        <v>86</v>
      </c>
      <c r="AV576" s="13" t="s">
        <v>86</v>
      </c>
      <c r="AW576" s="13" t="s">
        <v>37</v>
      </c>
      <c r="AX576" s="13" t="s">
        <v>76</v>
      </c>
      <c r="AY576" s="244" t="s">
        <v>231</v>
      </c>
    </row>
    <row r="577" s="13" customFormat="1">
      <c r="A577" s="13"/>
      <c r="B577" s="233"/>
      <c r="C577" s="234"/>
      <c r="D577" s="235" t="s">
        <v>242</v>
      </c>
      <c r="E577" s="236" t="s">
        <v>19</v>
      </c>
      <c r="F577" s="237" t="s">
        <v>942</v>
      </c>
      <c r="G577" s="234"/>
      <c r="H577" s="238">
        <v>57.229999999999997</v>
      </c>
      <c r="I577" s="239"/>
      <c r="J577" s="234"/>
      <c r="K577" s="234"/>
      <c r="L577" s="240"/>
      <c r="M577" s="241"/>
      <c r="N577" s="242"/>
      <c r="O577" s="242"/>
      <c r="P577" s="242"/>
      <c r="Q577" s="242"/>
      <c r="R577" s="242"/>
      <c r="S577" s="242"/>
      <c r="T577" s="243"/>
      <c r="U577" s="13"/>
      <c r="V577" s="13"/>
      <c r="W577" s="13"/>
      <c r="X577" s="13"/>
      <c r="Y577" s="13"/>
      <c r="Z577" s="13"/>
      <c r="AA577" s="13"/>
      <c r="AB577" s="13"/>
      <c r="AC577" s="13"/>
      <c r="AD577" s="13"/>
      <c r="AE577" s="13"/>
      <c r="AT577" s="244" t="s">
        <v>242</v>
      </c>
      <c r="AU577" s="244" t="s">
        <v>86</v>
      </c>
      <c r="AV577" s="13" t="s">
        <v>86</v>
      </c>
      <c r="AW577" s="13" t="s">
        <v>37</v>
      </c>
      <c r="AX577" s="13" t="s">
        <v>76</v>
      </c>
      <c r="AY577" s="244" t="s">
        <v>231</v>
      </c>
    </row>
    <row r="578" s="15" customFormat="1">
      <c r="A578" s="15"/>
      <c r="B578" s="255"/>
      <c r="C578" s="256"/>
      <c r="D578" s="235" t="s">
        <v>242</v>
      </c>
      <c r="E578" s="257" t="s">
        <v>19</v>
      </c>
      <c r="F578" s="258" t="s">
        <v>335</v>
      </c>
      <c r="G578" s="256"/>
      <c r="H578" s="259">
        <v>595.52999999999997</v>
      </c>
      <c r="I578" s="260"/>
      <c r="J578" s="256"/>
      <c r="K578" s="256"/>
      <c r="L578" s="261"/>
      <c r="M578" s="262"/>
      <c r="N578" s="263"/>
      <c r="O578" s="263"/>
      <c r="P578" s="263"/>
      <c r="Q578" s="263"/>
      <c r="R578" s="263"/>
      <c r="S578" s="263"/>
      <c r="T578" s="264"/>
      <c r="U578" s="15"/>
      <c r="V578" s="15"/>
      <c r="W578" s="15"/>
      <c r="X578" s="15"/>
      <c r="Y578" s="15"/>
      <c r="Z578" s="15"/>
      <c r="AA578" s="15"/>
      <c r="AB578" s="15"/>
      <c r="AC578" s="15"/>
      <c r="AD578" s="15"/>
      <c r="AE578" s="15"/>
      <c r="AT578" s="265" t="s">
        <v>242</v>
      </c>
      <c r="AU578" s="265" t="s">
        <v>86</v>
      </c>
      <c r="AV578" s="15" t="s">
        <v>238</v>
      </c>
      <c r="AW578" s="15" t="s">
        <v>37</v>
      </c>
      <c r="AX578" s="15" t="s">
        <v>84</v>
      </c>
      <c r="AY578" s="265" t="s">
        <v>231</v>
      </c>
    </row>
    <row r="579" s="2" customFormat="1" ht="44.25" customHeight="1">
      <c r="A579" s="41"/>
      <c r="B579" s="42"/>
      <c r="C579" s="215" t="s">
        <v>943</v>
      </c>
      <c r="D579" s="215" t="s">
        <v>233</v>
      </c>
      <c r="E579" s="216" t="s">
        <v>944</v>
      </c>
      <c r="F579" s="217" t="s">
        <v>945</v>
      </c>
      <c r="G579" s="218" t="s">
        <v>236</v>
      </c>
      <c r="H579" s="219">
        <v>177.13999999999999</v>
      </c>
      <c r="I579" s="220"/>
      <c r="J579" s="221">
        <f>ROUND(I579*H579,2)</f>
        <v>0</v>
      </c>
      <c r="K579" s="217" t="s">
        <v>237</v>
      </c>
      <c r="L579" s="47"/>
      <c r="M579" s="222" t="s">
        <v>19</v>
      </c>
      <c r="N579" s="223" t="s">
        <v>47</v>
      </c>
      <c r="O579" s="87"/>
      <c r="P579" s="224">
        <f>O579*H579</f>
        <v>0</v>
      </c>
      <c r="Q579" s="224">
        <v>0.0189</v>
      </c>
      <c r="R579" s="224">
        <f>Q579*H579</f>
        <v>3.3479459999999999</v>
      </c>
      <c r="S579" s="224">
        <v>0</v>
      </c>
      <c r="T579" s="225">
        <f>S579*H579</f>
        <v>0</v>
      </c>
      <c r="U579" s="41"/>
      <c r="V579" s="41"/>
      <c r="W579" s="41"/>
      <c r="X579" s="41"/>
      <c r="Y579" s="41"/>
      <c r="Z579" s="41"/>
      <c r="AA579" s="41"/>
      <c r="AB579" s="41"/>
      <c r="AC579" s="41"/>
      <c r="AD579" s="41"/>
      <c r="AE579" s="41"/>
      <c r="AR579" s="226" t="s">
        <v>238</v>
      </c>
      <c r="AT579" s="226" t="s">
        <v>233</v>
      </c>
      <c r="AU579" s="226" t="s">
        <v>86</v>
      </c>
      <c r="AY579" s="20" t="s">
        <v>231</v>
      </c>
      <c r="BE579" s="227">
        <f>IF(N579="základní",J579,0)</f>
        <v>0</v>
      </c>
      <c r="BF579" s="227">
        <f>IF(N579="snížená",J579,0)</f>
        <v>0</v>
      </c>
      <c r="BG579" s="227">
        <f>IF(N579="zákl. přenesená",J579,0)</f>
        <v>0</v>
      </c>
      <c r="BH579" s="227">
        <f>IF(N579="sníž. přenesená",J579,0)</f>
        <v>0</v>
      </c>
      <c r="BI579" s="227">
        <f>IF(N579="nulová",J579,0)</f>
        <v>0</v>
      </c>
      <c r="BJ579" s="20" t="s">
        <v>84</v>
      </c>
      <c r="BK579" s="227">
        <f>ROUND(I579*H579,2)</f>
        <v>0</v>
      </c>
      <c r="BL579" s="20" t="s">
        <v>238</v>
      </c>
      <c r="BM579" s="226" t="s">
        <v>946</v>
      </c>
    </row>
    <row r="580" s="2" customFormat="1">
      <c r="A580" s="41"/>
      <c r="B580" s="42"/>
      <c r="C580" s="43"/>
      <c r="D580" s="228" t="s">
        <v>240</v>
      </c>
      <c r="E580" s="43"/>
      <c r="F580" s="229" t="s">
        <v>947</v>
      </c>
      <c r="G580" s="43"/>
      <c r="H580" s="43"/>
      <c r="I580" s="230"/>
      <c r="J580" s="43"/>
      <c r="K580" s="43"/>
      <c r="L580" s="47"/>
      <c r="M580" s="231"/>
      <c r="N580" s="232"/>
      <c r="O580" s="87"/>
      <c r="P580" s="87"/>
      <c r="Q580" s="87"/>
      <c r="R580" s="87"/>
      <c r="S580" s="87"/>
      <c r="T580" s="88"/>
      <c r="U580" s="41"/>
      <c r="V580" s="41"/>
      <c r="W580" s="41"/>
      <c r="X580" s="41"/>
      <c r="Y580" s="41"/>
      <c r="Z580" s="41"/>
      <c r="AA580" s="41"/>
      <c r="AB580" s="41"/>
      <c r="AC580" s="41"/>
      <c r="AD580" s="41"/>
      <c r="AE580" s="41"/>
      <c r="AT580" s="20" t="s">
        <v>240</v>
      </c>
      <c r="AU580" s="20" t="s">
        <v>86</v>
      </c>
    </row>
    <row r="581" s="13" customFormat="1">
      <c r="A581" s="13"/>
      <c r="B581" s="233"/>
      <c r="C581" s="234"/>
      <c r="D581" s="235" t="s">
        <v>242</v>
      </c>
      <c r="E581" s="236" t="s">
        <v>19</v>
      </c>
      <c r="F581" s="237" t="s">
        <v>925</v>
      </c>
      <c r="G581" s="234"/>
      <c r="H581" s="238">
        <v>5.0599999999999996</v>
      </c>
      <c r="I581" s="239"/>
      <c r="J581" s="234"/>
      <c r="K581" s="234"/>
      <c r="L581" s="240"/>
      <c r="M581" s="241"/>
      <c r="N581" s="242"/>
      <c r="O581" s="242"/>
      <c r="P581" s="242"/>
      <c r="Q581" s="242"/>
      <c r="R581" s="242"/>
      <c r="S581" s="242"/>
      <c r="T581" s="243"/>
      <c r="U581" s="13"/>
      <c r="V581" s="13"/>
      <c r="W581" s="13"/>
      <c r="X581" s="13"/>
      <c r="Y581" s="13"/>
      <c r="Z581" s="13"/>
      <c r="AA581" s="13"/>
      <c r="AB581" s="13"/>
      <c r="AC581" s="13"/>
      <c r="AD581" s="13"/>
      <c r="AE581" s="13"/>
      <c r="AT581" s="244" t="s">
        <v>242</v>
      </c>
      <c r="AU581" s="244" t="s">
        <v>86</v>
      </c>
      <c r="AV581" s="13" t="s">
        <v>86</v>
      </c>
      <c r="AW581" s="13" t="s">
        <v>37</v>
      </c>
      <c r="AX581" s="13" t="s">
        <v>76</v>
      </c>
      <c r="AY581" s="244" t="s">
        <v>231</v>
      </c>
    </row>
    <row r="582" s="13" customFormat="1">
      <c r="A582" s="13"/>
      <c r="B582" s="233"/>
      <c r="C582" s="234"/>
      <c r="D582" s="235" t="s">
        <v>242</v>
      </c>
      <c r="E582" s="236" t="s">
        <v>19</v>
      </c>
      <c r="F582" s="237" t="s">
        <v>926</v>
      </c>
      <c r="G582" s="234"/>
      <c r="H582" s="238">
        <v>3.5699999999999998</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242</v>
      </c>
      <c r="AU582" s="244" t="s">
        <v>86</v>
      </c>
      <c r="AV582" s="13" t="s">
        <v>86</v>
      </c>
      <c r="AW582" s="13" t="s">
        <v>37</v>
      </c>
      <c r="AX582" s="13" t="s">
        <v>76</v>
      </c>
      <c r="AY582" s="244" t="s">
        <v>231</v>
      </c>
    </row>
    <row r="583" s="13" customFormat="1">
      <c r="A583" s="13"/>
      <c r="B583" s="233"/>
      <c r="C583" s="234"/>
      <c r="D583" s="235" t="s">
        <v>242</v>
      </c>
      <c r="E583" s="236" t="s">
        <v>19</v>
      </c>
      <c r="F583" s="237" t="s">
        <v>927</v>
      </c>
      <c r="G583" s="234"/>
      <c r="H583" s="238">
        <v>15.91</v>
      </c>
      <c r="I583" s="239"/>
      <c r="J583" s="234"/>
      <c r="K583" s="234"/>
      <c r="L583" s="240"/>
      <c r="M583" s="241"/>
      <c r="N583" s="242"/>
      <c r="O583" s="242"/>
      <c r="P583" s="242"/>
      <c r="Q583" s="242"/>
      <c r="R583" s="242"/>
      <c r="S583" s="242"/>
      <c r="T583" s="243"/>
      <c r="U583" s="13"/>
      <c r="V583" s="13"/>
      <c r="W583" s="13"/>
      <c r="X583" s="13"/>
      <c r="Y583" s="13"/>
      <c r="Z583" s="13"/>
      <c r="AA583" s="13"/>
      <c r="AB583" s="13"/>
      <c r="AC583" s="13"/>
      <c r="AD583" s="13"/>
      <c r="AE583" s="13"/>
      <c r="AT583" s="244" t="s">
        <v>242</v>
      </c>
      <c r="AU583" s="244" t="s">
        <v>86</v>
      </c>
      <c r="AV583" s="13" t="s">
        <v>86</v>
      </c>
      <c r="AW583" s="13" t="s">
        <v>37</v>
      </c>
      <c r="AX583" s="13" t="s">
        <v>76</v>
      </c>
      <c r="AY583" s="244" t="s">
        <v>231</v>
      </c>
    </row>
    <row r="584" s="13" customFormat="1">
      <c r="A584" s="13"/>
      <c r="B584" s="233"/>
      <c r="C584" s="234"/>
      <c r="D584" s="235" t="s">
        <v>242</v>
      </c>
      <c r="E584" s="236" t="s">
        <v>19</v>
      </c>
      <c r="F584" s="237" t="s">
        <v>928</v>
      </c>
      <c r="G584" s="234"/>
      <c r="H584" s="238">
        <v>20.43</v>
      </c>
      <c r="I584" s="239"/>
      <c r="J584" s="234"/>
      <c r="K584" s="234"/>
      <c r="L584" s="240"/>
      <c r="M584" s="241"/>
      <c r="N584" s="242"/>
      <c r="O584" s="242"/>
      <c r="P584" s="242"/>
      <c r="Q584" s="242"/>
      <c r="R584" s="242"/>
      <c r="S584" s="242"/>
      <c r="T584" s="243"/>
      <c r="U584" s="13"/>
      <c r="V584" s="13"/>
      <c r="W584" s="13"/>
      <c r="X584" s="13"/>
      <c r="Y584" s="13"/>
      <c r="Z584" s="13"/>
      <c r="AA584" s="13"/>
      <c r="AB584" s="13"/>
      <c r="AC584" s="13"/>
      <c r="AD584" s="13"/>
      <c r="AE584" s="13"/>
      <c r="AT584" s="244" t="s">
        <v>242</v>
      </c>
      <c r="AU584" s="244" t="s">
        <v>86</v>
      </c>
      <c r="AV584" s="13" t="s">
        <v>86</v>
      </c>
      <c r="AW584" s="13" t="s">
        <v>37</v>
      </c>
      <c r="AX584" s="13" t="s">
        <v>76</v>
      </c>
      <c r="AY584" s="244" t="s">
        <v>231</v>
      </c>
    </row>
    <row r="585" s="13" customFormat="1">
      <c r="A585" s="13"/>
      <c r="B585" s="233"/>
      <c r="C585" s="234"/>
      <c r="D585" s="235" t="s">
        <v>242</v>
      </c>
      <c r="E585" s="236" t="s">
        <v>19</v>
      </c>
      <c r="F585" s="237" t="s">
        <v>929</v>
      </c>
      <c r="G585" s="234"/>
      <c r="H585" s="238">
        <v>8.3399999999999999</v>
      </c>
      <c r="I585" s="239"/>
      <c r="J585" s="234"/>
      <c r="K585" s="234"/>
      <c r="L585" s="240"/>
      <c r="M585" s="241"/>
      <c r="N585" s="242"/>
      <c r="O585" s="242"/>
      <c r="P585" s="242"/>
      <c r="Q585" s="242"/>
      <c r="R585" s="242"/>
      <c r="S585" s="242"/>
      <c r="T585" s="243"/>
      <c r="U585" s="13"/>
      <c r="V585" s="13"/>
      <c r="W585" s="13"/>
      <c r="X585" s="13"/>
      <c r="Y585" s="13"/>
      <c r="Z585" s="13"/>
      <c r="AA585" s="13"/>
      <c r="AB585" s="13"/>
      <c r="AC585" s="13"/>
      <c r="AD585" s="13"/>
      <c r="AE585" s="13"/>
      <c r="AT585" s="244" t="s">
        <v>242</v>
      </c>
      <c r="AU585" s="244" t="s">
        <v>86</v>
      </c>
      <c r="AV585" s="13" t="s">
        <v>86</v>
      </c>
      <c r="AW585" s="13" t="s">
        <v>37</v>
      </c>
      <c r="AX585" s="13" t="s">
        <v>76</v>
      </c>
      <c r="AY585" s="244" t="s">
        <v>231</v>
      </c>
    </row>
    <row r="586" s="13" customFormat="1">
      <c r="A586" s="13"/>
      <c r="B586" s="233"/>
      <c r="C586" s="234"/>
      <c r="D586" s="235" t="s">
        <v>242</v>
      </c>
      <c r="E586" s="236" t="s">
        <v>19</v>
      </c>
      <c r="F586" s="237" t="s">
        <v>930</v>
      </c>
      <c r="G586" s="234"/>
      <c r="H586" s="238">
        <v>4.1600000000000001</v>
      </c>
      <c r="I586" s="239"/>
      <c r="J586" s="234"/>
      <c r="K586" s="234"/>
      <c r="L586" s="240"/>
      <c r="M586" s="241"/>
      <c r="N586" s="242"/>
      <c r="O586" s="242"/>
      <c r="P586" s="242"/>
      <c r="Q586" s="242"/>
      <c r="R586" s="242"/>
      <c r="S586" s="242"/>
      <c r="T586" s="243"/>
      <c r="U586" s="13"/>
      <c r="V586" s="13"/>
      <c r="W586" s="13"/>
      <c r="X586" s="13"/>
      <c r="Y586" s="13"/>
      <c r="Z586" s="13"/>
      <c r="AA586" s="13"/>
      <c r="AB586" s="13"/>
      <c r="AC586" s="13"/>
      <c r="AD586" s="13"/>
      <c r="AE586" s="13"/>
      <c r="AT586" s="244" t="s">
        <v>242</v>
      </c>
      <c r="AU586" s="244" t="s">
        <v>86</v>
      </c>
      <c r="AV586" s="13" t="s">
        <v>86</v>
      </c>
      <c r="AW586" s="13" t="s">
        <v>37</v>
      </c>
      <c r="AX586" s="13" t="s">
        <v>76</v>
      </c>
      <c r="AY586" s="244" t="s">
        <v>231</v>
      </c>
    </row>
    <row r="587" s="13" customFormat="1">
      <c r="A587" s="13"/>
      <c r="B587" s="233"/>
      <c r="C587" s="234"/>
      <c r="D587" s="235" t="s">
        <v>242</v>
      </c>
      <c r="E587" s="236" t="s">
        <v>19</v>
      </c>
      <c r="F587" s="237" t="s">
        <v>931</v>
      </c>
      <c r="G587" s="234"/>
      <c r="H587" s="238">
        <v>14.02</v>
      </c>
      <c r="I587" s="239"/>
      <c r="J587" s="234"/>
      <c r="K587" s="234"/>
      <c r="L587" s="240"/>
      <c r="M587" s="241"/>
      <c r="N587" s="242"/>
      <c r="O587" s="242"/>
      <c r="P587" s="242"/>
      <c r="Q587" s="242"/>
      <c r="R587" s="242"/>
      <c r="S587" s="242"/>
      <c r="T587" s="243"/>
      <c r="U587" s="13"/>
      <c r="V587" s="13"/>
      <c r="W587" s="13"/>
      <c r="X587" s="13"/>
      <c r="Y587" s="13"/>
      <c r="Z587" s="13"/>
      <c r="AA587" s="13"/>
      <c r="AB587" s="13"/>
      <c r="AC587" s="13"/>
      <c r="AD587" s="13"/>
      <c r="AE587" s="13"/>
      <c r="AT587" s="244" t="s">
        <v>242</v>
      </c>
      <c r="AU587" s="244" t="s">
        <v>86</v>
      </c>
      <c r="AV587" s="13" t="s">
        <v>86</v>
      </c>
      <c r="AW587" s="13" t="s">
        <v>37</v>
      </c>
      <c r="AX587" s="13" t="s">
        <v>76</v>
      </c>
      <c r="AY587" s="244" t="s">
        <v>231</v>
      </c>
    </row>
    <row r="588" s="13" customFormat="1">
      <c r="A588" s="13"/>
      <c r="B588" s="233"/>
      <c r="C588" s="234"/>
      <c r="D588" s="235" t="s">
        <v>242</v>
      </c>
      <c r="E588" s="236" t="s">
        <v>19</v>
      </c>
      <c r="F588" s="237" t="s">
        <v>932</v>
      </c>
      <c r="G588" s="234"/>
      <c r="H588" s="238">
        <v>13.050000000000001</v>
      </c>
      <c r="I588" s="239"/>
      <c r="J588" s="234"/>
      <c r="K588" s="234"/>
      <c r="L588" s="240"/>
      <c r="M588" s="241"/>
      <c r="N588" s="242"/>
      <c r="O588" s="242"/>
      <c r="P588" s="242"/>
      <c r="Q588" s="242"/>
      <c r="R588" s="242"/>
      <c r="S588" s="242"/>
      <c r="T588" s="243"/>
      <c r="U588" s="13"/>
      <c r="V588" s="13"/>
      <c r="W588" s="13"/>
      <c r="X588" s="13"/>
      <c r="Y588" s="13"/>
      <c r="Z588" s="13"/>
      <c r="AA588" s="13"/>
      <c r="AB588" s="13"/>
      <c r="AC588" s="13"/>
      <c r="AD588" s="13"/>
      <c r="AE588" s="13"/>
      <c r="AT588" s="244" t="s">
        <v>242</v>
      </c>
      <c r="AU588" s="244" t="s">
        <v>86</v>
      </c>
      <c r="AV588" s="13" t="s">
        <v>86</v>
      </c>
      <c r="AW588" s="13" t="s">
        <v>37</v>
      </c>
      <c r="AX588" s="13" t="s">
        <v>76</v>
      </c>
      <c r="AY588" s="244" t="s">
        <v>231</v>
      </c>
    </row>
    <row r="589" s="13" customFormat="1">
      <c r="A589" s="13"/>
      <c r="B589" s="233"/>
      <c r="C589" s="234"/>
      <c r="D589" s="235" t="s">
        <v>242</v>
      </c>
      <c r="E589" s="236" t="s">
        <v>19</v>
      </c>
      <c r="F589" s="237" t="s">
        <v>933</v>
      </c>
      <c r="G589" s="234"/>
      <c r="H589" s="238">
        <v>24.079999999999998</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242</v>
      </c>
      <c r="AU589" s="244" t="s">
        <v>86</v>
      </c>
      <c r="AV589" s="13" t="s">
        <v>86</v>
      </c>
      <c r="AW589" s="13" t="s">
        <v>37</v>
      </c>
      <c r="AX589" s="13" t="s">
        <v>76</v>
      </c>
      <c r="AY589" s="244" t="s">
        <v>231</v>
      </c>
    </row>
    <row r="590" s="13" customFormat="1">
      <c r="A590" s="13"/>
      <c r="B590" s="233"/>
      <c r="C590" s="234"/>
      <c r="D590" s="235" t="s">
        <v>242</v>
      </c>
      <c r="E590" s="236" t="s">
        <v>19</v>
      </c>
      <c r="F590" s="237" t="s">
        <v>934</v>
      </c>
      <c r="G590" s="234"/>
      <c r="H590" s="238">
        <v>16.25</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242</v>
      </c>
      <c r="AU590" s="244" t="s">
        <v>86</v>
      </c>
      <c r="AV590" s="13" t="s">
        <v>86</v>
      </c>
      <c r="AW590" s="13" t="s">
        <v>37</v>
      </c>
      <c r="AX590" s="13" t="s">
        <v>76</v>
      </c>
      <c r="AY590" s="244" t="s">
        <v>231</v>
      </c>
    </row>
    <row r="591" s="13" customFormat="1">
      <c r="A591" s="13"/>
      <c r="B591" s="233"/>
      <c r="C591" s="234"/>
      <c r="D591" s="235" t="s">
        <v>242</v>
      </c>
      <c r="E591" s="236" t="s">
        <v>19</v>
      </c>
      <c r="F591" s="237" t="s">
        <v>935</v>
      </c>
      <c r="G591" s="234"/>
      <c r="H591" s="238">
        <v>8.7599999999999998</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242</v>
      </c>
      <c r="AU591" s="244" t="s">
        <v>86</v>
      </c>
      <c r="AV591" s="13" t="s">
        <v>86</v>
      </c>
      <c r="AW591" s="13" t="s">
        <v>37</v>
      </c>
      <c r="AX591" s="13" t="s">
        <v>76</v>
      </c>
      <c r="AY591" s="244" t="s">
        <v>231</v>
      </c>
    </row>
    <row r="592" s="13" customFormat="1">
      <c r="A592" s="13"/>
      <c r="B592" s="233"/>
      <c r="C592" s="234"/>
      <c r="D592" s="235" t="s">
        <v>242</v>
      </c>
      <c r="E592" s="236" t="s">
        <v>19</v>
      </c>
      <c r="F592" s="237" t="s">
        <v>936</v>
      </c>
      <c r="G592" s="234"/>
      <c r="H592" s="238">
        <v>2.2000000000000002</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242</v>
      </c>
      <c r="AU592" s="244" t="s">
        <v>86</v>
      </c>
      <c r="AV592" s="13" t="s">
        <v>86</v>
      </c>
      <c r="AW592" s="13" t="s">
        <v>37</v>
      </c>
      <c r="AX592" s="13" t="s">
        <v>76</v>
      </c>
      <c r="AY592" s="244" t="s">
        <v>231</v>
      </c>
    </row>
    <row r="593" s="13" customFormat="1">
      <c r="A593" s="13"/>
      <c r="B593" s="233"/>
      <c r="C593" s="234"/>
      <c r="D593" s="235" t="s">
        <v>242</v>
      </c>
      <c r="E593" s="236" t="s">
        <v>19</v>
      </c>
      <c r="F593" s="237" t="s">
        <v>937</v>
      </c>
      <c r="G593" s="234"/>
      <c r="H593" s="238">
        <v>6.7599999999999998</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242</v>
      </c>
      <c r="AU593" s="244" t="s">
        <v>86</v>
      </c>
      <c r="AV593" s="13" t="s">
        <v>86</v>
      </c>
      <c r="AW593" s="13" t="s">
        <v>37</v>
      </c>
      <c r="AX593" s="13" t="s">
        <v>76</v>
      </c>
      <c r="AY593" s="244" t="s">
        <v>231</v>
      </c>
    </row>
    <row r="594" s="13" customFormat="1">
      <c r="A594" s="13"/>
      <c r="B594" s="233"/>
      <c r="C594" s="234"/>
      <c r="D594" s="235" t="s">
        <v>242</v>
      </c>
      <c r="E594" s="236" t="s">
        <v>19</v>
      </c>
      <c r="F594" s="237" t="s">
        <v>938</v>
      </c>
      <c r="G594" s="234"/>
      <c r="H594" s="238">
        <v>4.4900000000000002</v>
      </c>
      <c r="I594" s="239"/>
      <c r="J594" s="234"/>
      <c r="K594" s="234"/>
      <c r="L594" s="240"/>
      <c r="M594" s="241"/>
      <c r="N594" s="242"/>
      <c r="O594" s="242"/>
      <c r="P594" s="242"/>
      <c r="Q594" s="242"/>
      <c r="R594" s="242"/>
      <c r="S594" s="242"/>
      <c r="T594" s="243"/>
      <c r="U594" s="13"/>
      <c r="V594" s="13"/>
      <c r="W594" s="13"/>
      <c r="X594" s="13"/>
      <c r="Y594" s="13"/>
      <c r="Z594" s="13"/>
      <c r="AA594" s="13"/>
      <c r="AB594" s="13"/>
      <c r="AC594" s="13"/>
      <c r="AD594" s="13"/>
      <c r="AE594" s="13"/>
      <c r="AT594" s="244" t="s">
        <v>242</v>
      </c>
      <c r="AU594" s="244" t="s">
        <v>86</v>
      </c>
      <c r="AV594" s="13" t="s">
        <v>86</v>
      </c>
      <c r="AW594" s="13" t="s">
        <v>37</v>
      </c>
      <c r="AX594" s="13" t="s">
        <v>76</v>
      </c>
      <c r="AY594" s="244" t="s">
        <v>231</v>
      </c>
    </row>
    <row r="595" s="13" customFormat="1">
      <c r="A595" s="13"/>
      <c r="B595" s="233"/>
      <c r="C595" s="234"/>
      <c r="D595" s="235" t="s">
        <v>242</v>
      </c>
      <c r="E595" s="236" t="s">
        <v>19</v>
      </c>
      <c r="F595" s="237" t="s">
        <v>939</v>
      </c>
      <c r="G595" s="234"/>
      <c r="H595" s="238">
        <v>3.9399999999999999</v>
      </c>
      <c r="I595" s="239"/>
      <c r="J595" s="234"/>
      <c r="K595" s="234"/>
      <c r="L595" s="240"/>
      <c r="M595" s="241"/>
      <c r="N595" s="242"/>
      <c r="O595" s="242"/>
      <c r="P595" s="242"/>
      <c r="Q595" s="242"/>
      <c r="R595" s="242"/>
      <c r="S595" s="242"/>
      <c r="T595" s="243"/>
      <c r="U595" s="13"/>
      <c r="V595" s="13"/>
      <c r="W595" s="13"/>
      <c r="X595" s="13"/>
      <c r="Y595" s="13"/>
      <c r="Z595" s="13"/>
      <c r="AA595" s="13"/>
      <c r="AB595" s="13"/>
      <c r="AC595" s="13"/>
      <c r="AD595" s="13"/>
      <c r="AE595" s="13"/>
      <c r="AT595" s="244" t="s">
        <v>242</v>
      </c>
      <c r="AU595" s="244" t="s">
        <v>86</v>
      </c>
      <c r="AV595" s="13" t="s">
        <v>86</v>
      </c>
      <c r="AW595" s="13" t="s">
        <v>37</v>
      </c>
      <c r="AX595" s="13" t="s">
        <v>76</v>
      </c>
      <c r="AY595" s="244" t="s">
        <v>231</v>
      </c>
    </row>
    <row r="596" s="13" customFormat="1">
      <c r="A596" s="13"/>
      <c r="B596" s="233"/>
      <c r="C596" s="234"/>
      <c r="D596" s="235" t="s">
        <v>242</v>
      </c>
      <c r="E596" s="236" t="s">
        <v>19</v>
      </c>
      <c r="F596" s="237" t="s">
        <v>940</v>
      </c>
      <c r="G596" s="234"/>
      <c r="H596" s="238">
        <v>11.119999999999999</v>
      </c>
      <c r="I596" s="239"/>
      <c r="J596" s="234"/>
      <c r="K596" s="234"/>
      <c r="L596" s="240"/>
      <c r="M596" s="241"/>
      <c r="N596" s="242"/>
      <c r="O596" s="242"/>
      <c r="P596" s="242"/>
      <c r="Q596" s="242"/>
      <c r="R596" s="242"/>
      <c r="S596" s="242"/>
      <c r="T596" s="243"/>
      <c r="U596" s="13"/>
      <c r="V596" s="13"/>
      <c r="W596" s="13"/>
      <c r="X596" s="13"/>
      <c r="Y596" s="13"/>
      <c r="Z596" s="13"/>
      <c r="AA596" s="13"/>
      <c r="AB596" s="13"/>
      <c r="AC596" s="13"/>
      <c r="AD596" s="13"/>
      <c r="AE596" s="13"/>
      <c r="AT596" s="244" t="s">
        <v>242</v>
      </c>
      <c r="AU596" s="244" t="s">
        <v>86</v>
      </c>
      <c r="AV596" s="13" t="s">
        <v>86</v>
      </c>
      <c r="AW596" s="13" t="s">
        <v>37</v>
      </c>
      <c r="AX596" s="13" t="s">
        <v>76</v>
      </c>
      <c r="AY596" s="244" t="s">
        <v>231</v>
      </c>
    </row>
    <row r="597" s="13" customFormat="1">
      <c r="A597" s="13"/>
      <c r="B597" s="233"/>
      <c r="C597" s="234"/>
      <c r="D597" s="235" t="s">
        <v>242</v>
      </c>
      <c r="E597" s="236" t="s">
        <v>19</v>
      </c>
      <c r="F597" s="237" t="s">
        <v>8</v>
      </c>
      <c r="G597" s="234"/>
      <c r="H597" s="238">
        <v>15</v>
      </c>
      <c r="I597" s="239"/>
      <c r="J597" s="234"/>
      <c r="K597" s="234"/>
      <c r="L597" s="240"/>
      <c r="M597" s="241"/>
      <c r="N597" s="242"/>
      <c r="O597" s="242"/>
      <c r="P597" s="242"/>
      <c r="Q597" s="242"/>
      <c r="R597" s="242"/>
      <c r="S597" s="242"/>
      <c r="T597" s="243"/>
      <c r="U597" s="13"/>
      <c r="V597" s="13"/>
      <c r="W597" s="13"/>
      <c r="X597" s="13"/>
      <c r="Y597" s="13"/>
      <c r="Z597" s="13"/>
      <c r="AA597" s="13"/>
      <c r="AB597" s="13"/>
      <c r="AC597" s="13"/>
      <c r="AD597" s="13"/>
      <c r="AE597" s="13"/>
      <c r="AT597" s="244" t="s">
        <v>242</v>
      </c>
      <c r="AU597" s="244" t="s">
        <v>86</v>
      </c>
      <c r="AV597" s="13" t="s">
        <v>86</v>
      </c>
      <c r="AW597" s="13" t="s">
        <v>37</v>
      </c>
      <c r="AX597" s="13" t="s">
        <v>76</v>
      </c>
      <c r="AY597" s="244" t="s">
        <v>231</v>
      </c>
    </row>
    <row r="598" s="15" customFormat="1">
      <c r="A598" s="15"/>
      <c r="B598" s="255"/>
      <c r="C598" s="256"/>
      <c r="D598" s="235" t="s">
        <v>242</v>
      </c>
      <c r="E598" s="257" t="s">
        <v>19</v>
      </c>
      <c r="F598" s="258" t="s">
        <v>335</v>
      </c>
      <c r="G598" s="256"/>
      <c r="H598" s="259">
        <v>177.13999999999999</v>
      </c>
      <c r="I598" s="260"/>
      <c r="J598" s="256"/>
      <c r="K598" s="256"/>
      <c r="L598" s="261"/>
      <c r="M598" s="262"/>
      <c r="N598" s="263"/>
      <c r="O598" s="263"/>
      <c r="P598" s="263"/>
      <c r="Q598" s="263"/>
      <c r="R598" s="263"/>
      <c r="S598" s="263"/>
      <c r="T598" s="264"/>
      <c r="U598" s="15"/>
      <c r="V598" s="15"/>
      <c r="W598" s="15"/>
      <c r="X598" s="15"/>
      <c r="Y598" s="15"/>
      <c r="Z598" s="15"/>
      <c r="AA598" s="15"/>
      <c r="AB598" s="15"/>
      <c r="AC598" s="15"/>
      <c r="AD598" s="15"/>
      <c r="AE598" s="15"/>
      <c r="AT598" s="265" t="s">
        <v>242</v>
      </c>
      <c r="AU598" s="265" t="s">
        <v>86</v>
      </c>
      <c r="AV598" s="15" t="s">
        <v>238</v>
      </c>
      <c r="AW598" s="15" t="s">
        <v>37</v>
      </c>
      <c r="AX598" s="15" t="s">
        <v>84</v>
      </c>
      <c r="AY598" s="265" t="s">
        <v>231</v>
      </c>
    </row>
    <row r="599" s="2" customFormat="1" ht="16.5" customHeight="1">
      <c r="A599" s="41"/>
      <c r="B599" s="42"/>
      <c r="C599" s="215" t="s">
        <v>948</v>
      </c>
      <c r="D599" s="215" t="s">
        <v>233</v>
      </c>
      <c r="E599" s="216" t="s">
        <v>949</v>
      </c>
      <c r="F599" s="217" t="s">
        <v>950</v>
      </c>
      <c r="G599" s="218" t="s">
        <v>251</v>
      </c>
      <c r="H599" s="219">
        <v>6.016</v>
      </c>
      <c r="I599" s="220"/>
      <c r="J599" s="221">
        <f>ROUND(I599*H599,2)</f>
        <v>0</v>
      </c>
      <c r="K599" s="217" t="s">
        <v>19</v>
      </c>
      <c r="L599" s="47"/>
      <c r="M599" s="222" t="s">
        <v>19</v>
      </c>
      <c r="N599" s="223" t="s">
        <v>47</v>
      </c>
      <c r="O599" s="87"/>
      <c r="P599" s="224">
        <f>O599*H599</f>
        <v>0</v>
      </c>
      <c r="Q599" s="224">
        <v>0</v>
      </c>
      <c r="R599" s="224">
        <f>Q599*H599</f>
        <v>0</v>
      </c>
      <c r="S599" s="224">
        <v>0</v>
      </c>
      <c r="T599" s="225">
        <f>S599*H599</f>
        <v>0</v>
      </c>
      <c r="U599" s="41"/>
      <c r="V599" s="41"/>
      <c r="W599" s="41"/>
      <c r="X599" s="41"/>
      <c r="Y599" s="41"/>
      <c r="Z599" s="41"/>
      <c r="AA599" s="41"/>
      <c r="AB599" s="41"/>
      <c r="AC599" s="41"/>
      <c r="AD599" s="41"/>
      <c r="AE599" s="41"/>
      <c r="AR599" s="226" t="s">
        <v>238</v>
      </c>
      <c r="AT599" s="226" t="s">
        <v>233</v>
      </c>
      <c r="AU599" s="226" t="s">
        <v>86</v>
      </c>
      <c r="AY599" s="20" t="s">
        <v>231</v>
      </c>
      <c r="BE599" s="227">
        <f>IF(N599="základní",J599,0)</f>
        <v>0</v>
      </c>
      <c r="BF599" s="227">
        <f>IF(N599="snížená",J599,0)</f>
        <v>0</v>
      </c>
      <c r="BG599" s="227">
        <f>IF(N599="zákl. přenesená",J599,0)</f>
        <v>0</v>
      </c>
      <c r="BH599" s="227">
        <f>IF(N599="sníž. přenesená",J599,0)</f>
        <v>0</v>
      </c>
      <c r="BI599" s="227">
        <f>IF(N599="nulová",J599,0)</f>
        <v>0</v>
      </c>
      <c r="BJ599" s="20" t="s">
        <v>84</v>
      </c>
      <c r="BK599" s="227">
        <f>ROUND(I599*H599,2)</f>
        <v>0</v>
      </c>
      <c r="BL599" s="20" t="s">
        <v>238</v>
      </c>
      <c r="BM599" s="226" t="s">
        <v>951</v>
      </c>
    </row>
    <row r="600" s="13" customFormat="1">
      <c r="A600" s="13"/>
      <c r="B600" s="233"/>
      <c r="C600" s="234"/>
      <c r="D600" s="235" t="s">
        <v>242</v>
      </c>
      <c r="E600" s="236" t="s">
        <v>19</v>
      </c>
      <c r="F600" s="237" t="s">
        <v>952</v>
      </c>
      <c r="G600" s="234"/>
      <c r="H600" s="238">
        <v>3.859</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242</v>
      </c>
      <c r="AU600" s="244" t="s">
        <v>86</v>
      </c>
      <c r="AV600" s="13" t="s">
        <v>86</v>
      </c>
      <c r="AW600" s="13" t="s">
        <v>37</v>
      </c>
      <c r="AX600" s="13" t="s">
        <v>76</v>
      </c>
      <c r="AY600" s="244" t="s">
        <v>231</v>
      </c>
    </row>
    <row r="601" s="13" customFormat="1">
      <c r="A601" s="13"/>
      <c r="B601" s="233"/>
      <c r="C601" s="234"/>
      <c r="D601" s="235" t="s">
        <v>242</v>
      </c>
      <c r="E601" s="236" t="s">
        <v>19</v>
      </c>
      <c r="F601" s="237" t="s">
        <v>953</v>
      </c>
      <c r="G601" s="234"/>
      <c r="H601" s="238">
        <v>0.078</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242</v>
      </c>
      <c r="AU601" s="244" t="s">
        <v>86</v>
      </c>
      <c r="AV601" s="13" t="s">
        <v>86</v>
      </c>
      <c r="AW601" s="13" t="s">
        <v>37</v>
      </c>
      <c r="AX601" s="13" t="s">
        <v>76</v>
      </c>
      <c r="AY601" s="244" t="s">
        <v>231</v>
      </c>
    </row>
    <row r="602" s="13" customFormat="1">
      <c r="A602" s="13"/>
      <c r="B602" s="233"/>
      <c r="C602" s="234"/>
      <c r="D602" s="235" t="s">
        <v>242</v>
      </c>
      <c r="E602" s="236" t="s">
        <v>19</v>
      </c>
      <c r="F602" s="237" t="s">
        <v>954</v>
      </c>
      <c r="G602" s="234"/>
      <c r="H602" s="238">
        <v>0.124</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242</v>
      </c>
      <c r="AU602" s="244" t="s">
        <v>86</v>
      </c>
      <c r="AV602" s="13" t="s">
        <v>86</v>
      </c>
      <c r="AW602" s="13" t="s">
        <v>37</v>
      </c>
      <c r="AX602" s="13" t="s">
        <v>76</v>
      </c>
      <c r="AY602" s="244" t="s">
        <v>231</v>
      </c>
    </row>
    <row r="603" s="13" customFormat="1">
      <c r="A603" s="13"/>
      <c r="B603" s="233"/>
      <c r="C603" s="234"/>
      <c r="D603" s="235" t="s">
        <v>242</v>
      </c>
      <c r="E603" s="236" t="s">
        <v>19</v>
      </c>
      <c r="F603" s="237" t="s">
        <v>955</v>
      </c>
      <c r="G603" s="234"/>
      <c r="H603" s="238">
        <v>0.41299999999999998</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242</v>
      </c>
      <c r="AU603" s="244" t="s">
        <v>86</v>
      </c>
      <c r="AV603" s="13" t="s">
        <v>86</v>
      </c>
      <c r="AW603" s="13" t="s">
        <v>37</v>
      </c>
      <c r="AX603" s="13" t="s">
        <v>76</v>
      </c>
      <c r="AY603" s="244" t="s">
        <v>231</v>
      </c>
    </row>
    <row r="604" s="13" customFormat="1">
      <c r="A604" s="13"/>
      <c r="B604" s="233"/>
      <c r="C604" s="234"/>
      <c r="D604" s="235" t="s">
        <v>242</v>
      </c>
      <c r="E604" s="236" t="s">
        <v>19</v>
      </c>
      <c r="F604" s="237" t="s">
        <v>956</v>
      </c>
      <c r="G604" s="234"/>
      <c r="H604" s="238">
        <v>0.050000000000000003</v>
      </c>
      <c r="I604" s="239"/>
      <c r="J604" s="234"/>
      <c r="K604" s="234"/>
      <c r="L604" s="240"/>
      <c r="M604" s="241"/>
      <c r="N604" s="242"/>
      <c r="O604" s="242"/>
      <c r="P604" s="242"/>
      <c r="Q604" s="242"/>
      <c r="R604" s="242"/>
      <c r="S604" s="242"/>
      <c r="T604" s="243"/>
      <c r="U604" s="13"/>
      <c r="V604" s="13"/>
      <c r="W604" s="13"/>
      <c r="X604" s="13"/>
      <c r="Y604" s="13"/>
      <c r="Z604" s="13"/>
      <c r="AA604" s="13"/>
      <c r="AB604" s="13"/>
      <c r="AC604" s="13"/>
      <c r="AD604" s="13"/>
      <c r="AE604" s="13"/>
      <c r="AT604" s="244" t="s">
        <v>242</v>
      </c>
      <c r="AU604" s="244" t="s">
        <v>86</v>
      </c>
      <c r="AV604" s="13" t="s">
        <v>86</v>
      </c>
      <c r="AW604" s="13" t="s">
        <v>37</v>
      </c>
      <c r="AX604" s="13" t="s">
        <v>76</v>
      </c>
      <c r="AY604" s="244" t="s">
        <v>231</v>
      </c>
    </row>
    <row r="605" s="13" customFormat="1">
      <c r="A605" s="13"/>
      <c r="B605" s="233"/>
      <c r="C605" s="234"/>
      <c r="D605" s="235" t="s">
        <v>242</v>
      </c>
      <c r="E605" s="236" t="s">
        <v>19</v>
      </c>
      <c r="F605" s="237" t="s">
        <v>957</v>
      </c>
      <c r="G605" s="234"/>
      <c r="H605" s="238">
        <v>0.99199999999999999</v>
      </c>
      <c r="I605" s="239"/>
      <c r="J605" s="234"/>
      <c r="K605" s="234"/>
      <c r="L605" s="240"/>
      <c r="M605" s="241"/>
      <c r="N605" s="242"/>
      <c r="O605" s="242"/>
      <c r="P605" s="242"/>
      <c r="Q605" s="242"/>
      <c r="R605" s="242"/>
      <c r="S605" s="242"/>
      <c r="T605" s="243"/>
      <c r="U605" s="13"/>
      <c r="V605" s="13"/>
      <c r="W605" s="13"/>
      <c r="X605" s="13"/>
      <c r="Y605" s="13"/>
      <c r="Z605" s="13"/>
      <c r="AA605" s="13"/>
      <c r="AB605" s="13"/>
      <c r="AC605" s="13"/>
      <c r="AD605" s="13"/>
      <c r="AE605" s="13"/>
      <c r="AT605" s="244" t="s">
        <v>242</v>
      </c>
      <c r="AU605" s="244" t="s">
        <v>86</v>
      </c>
      <c r="AV605" s="13" t="s">
        <v>86</v>
      </c>
      <c r="AW605" s="13" t="s">
        <v>37</v>
      </c>
      <c r="AX605" s="13" t="s">
        <v>76</v>
      </c>
      <c r="AY605" s="244" t="s">
        <v>231</v>
      </c>
    </row>
    <row r="606" s="13" customFormat="1">
      <c r="A606" s="13"/>
      <c r="B606" s="233"/>
      <c r="C606" s="234"/>
      <c r="D606" s="235" t="s">
        <v>242</v>
      </c>
      <c r="E606" s="236" t="s">
        <v>19</v>
      </c>
      <c r="F606" s="237" t="s">
        <v>958</v>
      </c>
      <c r="G606" s="234"/>
      <c r="H606" s="238">
        <v>0.5</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242</v>
      </c>
      <c r="AU606" s="244" t="s">
        <v>86</v>
      </c>
      <c r="AV606" s="13" t="s">
        <v>86</v>
      </c>
      <c r="AW606" s="13" t="s">
        <v>37</v>
      </c>
      <c r="AX606" s="13" t="s">
        <v>76</v>
      </c>
      <c r="AY606" s="244" t="s">
        <v>231</v>
      </c>
    </row>
    <row r="607" s="15" customFormat="1">
      <c r="A607" s="15"/>
      <c r="B607" s="255"/>
      <c r="C607" s="256"/>
      <c r="D607" s="235" t="s">
        <v>242</v>
      </c>
      <c r="E607" s="257" t="s">
        <v>19</v>
      </c>
      <c r="F607" s="258" t="s">
        <v>335</v>
      </c>
      <c r="G607" s="256"/>
      <c r="H607" s="259">
        <v>6.016</v>
      </c>
      <c r="I607" s="260"/>
      <c r="J607" s="256"/>
      <c r="K607" s="256"/>
      <c r="L607" s="261"/>
      <c r="M607" s="262"/>
      <c r="N607" s="263"/>
      <c r="O607" s="263"/>
      <c r="P607" s="263"/>
      <c r="Q607" s="263"/>
      <c r="R607" s="263"/>
      <c r="S607" s="263"/>
      <c r="T607" s="264"/>
      <c r="U607" s="15"/>
      <c r="V607" s="15"/>
      <c r="W607" s="15"/>
      <c r="X607" s="15"/>
      <c r="Y607" s="15"/>
      <c r="Z607" s="15"/>
      <c r="AA607" s="15"/>
      <c r="AB607" s="15"/>
      <c r="AC607" s="15"/>
      <c r="AD607" s="15"/>
      <c r="AE607" s="15"/>
      <c r="AT607" s="265" t="s">
        <v>242</v>
      </c>
      <c r="AU607" s="265" t="s">
        <v>86</v>
      </c>
      <c r="AV607" s="15" t="s">
        <v>238</v>
      </c>
      <c r="AW607" s="15" t="s">
        <v>37</v>
      </c>
      <c r="AX607" s="15" t="s">
        <v>84</v>
      </c>
      <c r="AY607" s="265" t="s">
        <v>231</v>
      </c>
    </row>
    <row r="608" s="2" customFormat="1" ht="33" customHeight="1">
      <c r="A608" s="41"/>
      <c r="B608" s="42"/>
      <c r="C608" s="215" t="s">
        <v>959</v>
      </c>
      <c r="D608" s="215" t="s">
        <v>233</v>
      </c>
      <c r="E608" s="216" t="s">
        <v>960</v>
      </c>
      <c r="F608" s="217" t="s">
        <v>961</v>
      </c>
      <c r="G608" s="218" t="s">
        <v>251</v>
      </c>
      <c r="H608" s="219">
        <v>4.3929999999999998</v>
      </c>
      <c r="I608" s="220"/>
      <c r="J608" s="221">
        <f>ROUND(I608*H608,2)</f>
        <v>0</v>
      </c>
      <c r="K608" s="217" t="s">
        <v>237</v>
      </c>
      <c r="L608" s="47"/>
      <c r="M608" s="222" t="s">
        <v>19</v>
      </c>
      <c r="N608" s="223" t="s">
        <v>47</v>
      </c>
      <c r="O608" s="87"/>
      <c r="P608" s="224">
        <f>O608*H608</f>
        <v>0</v>
      </c>
      <c r="Q608" s="224">
        <v>2.5018699999999998</v>
      </c>
      <c r="R608" s="224">
        <f>Q608*H608</f>
        <v>10.990714909999999</v>
      </c>
      <c r="S608" s="224">
        <v>0</v>
      </c>
      <c r="T608" s="225">
        <f>S608*H608</f>
        <v>0</v>
      </c>
      <c r="U608" s="41"/>
      <c r="V608" s="41"/>
      <c r="W608" s="41"/>
      <c r="X608" s="41"/>
      <c r="Y608" s="41"/>
      <c r="Z608" s="41"/>
      <c r="AA608" s="41"/>
      <c r="AB608" s="41"/>
      <c r="AC608" s="41"/>
      <c r="AD608" s="41"/>
      <c r="AE608" s="41"/>
      <c r="AR608" s="226" t="s">
        <v>238</v>
      </c>
      <c r="AT608" s="226" t="s">
        <v>233</v>
      </c>
      <c r="AU608" s="226" t="s">
        <v>86</v>
      </c>
      <c r="AY608" s="20" t="s">
        <v>231</v>
      </c>
      <c r="BE608" s="227">
        <f>IF(N608="základní",J608,0)</f>
        <v>0</v>
      </c>
      <c r="BF608" s="227">
        <f>IF(N608="snížená",J608,0)</f>
        <v>0</v>
      </c>
      <c r="BG608" s="227">
        <f>IF(N608="zákl. přenesená",J608,0)</f>
        <v>0</v>
      </c>
      <c r="BH608" s="227">
        <f>IF(N608="sníž. přenesená",J608,0)</f>
        <v>0</v>
      </c>
      <c r="BI608" s="227">
        <f>IF(N608="nulová",J608,0)</f>
        <v>0</v>
      </c>
      <c r="BJ608" s="20" t="s">
        <v>84</v>
      </c>
      <c r="BK608" s="227">
        <f>ROUND(I608*H608,2)</f>
        <v>0</v>
      </c>
      <c r="BL608" s="20" t="s">
        <v>238</v>
      </c>
      <c r="BM608" s="226" t="s">
        <v>962</v>
      </c>
    </row>
    <row r="609" s="2" customFormat="1">
      <c r="A609" s="41"/>
      <c r="B609" s="42"/>
      <c r="C609" s="43"/>
      <c r="D609" s="228" t="s">
        <v>240</v>
      </c>
      <c r="E609" s="43"/>
      <c r="F609" s="229" t="s">
        <v>963</v>
      </c>
      <c r="G609" s="43"/>
      <c r="H609" s="43"/>
      <c r="I609" s="230"/>
      <c r="J609" s="43"/>
      <c r="K609" s="43"/>
      <c r="L609" s="47"/>
      <c r="M609" s="231"/>
      <c r="N609" s="232"/>
      <c r="O609" s="87"/>
      <c r="P609" s="87"/>
      <c r="Q609" s="87"/>
      <c r="R609" s="87"/>
      <c r="S609" s="87"/>
      <c r="T609" s="88"/>
      <c r="U609" s="41"/>
      <c r="V609" s="41"/>
      <c r="W609" s="41"/>
      <c r="X609" s="41"/>
      <c r="Y609" s="41"/>
      <c r="Z609" s="41"/>
      <c r="AA609" s="41"/>
      <c r="AB609" s="41"/>
      <c r="AC609" s="41"/>
      <c r="AD609" s="41"/>
      <c r="AE609" s="41"/>
      <c r="AT609" s="20" t="s">
        <v>240</v>
      </c>
      <c r="AU609" s="20" t="s">
        <v>86</v>
      </c>
    </row>
    <row r="610" s="13" customFormat="1">
      <c r="A610" s="13"/>
      <c r="B610" s="233"/>
      <c r="C610" s="234"/>
      <c r="D610" s="235" t="s">
        <v>242</v>
      </c>
      <c r="E610" s="236" t="s">
        <v>19</v>
      </c>
      <c r="F610" s="237" t="s">
        <v>964</v>
      </c>
      <c r="G610" s="234"/>
      <c r="H610" s="238">
        <v>0.46800000000000003</v>
      </c>
      <c r="I610" s="239"/>
      <c r="J610" s="234"/>
      <c r="K610" s="234"/>
      <c r="L610" s="240"/>
      <c r="M610" s="241"/>
      <c r="N610" s="242"/>
      <c r="O610" s="242"/>
      <c r="P610" s="242"/>
      <c r="Q610" s="242"/>
      <c r="R610" s="242"/>
      <c r="S610" s="242"/>
      <c r="T610" s="243"/>
      <c r="U610" s="13"/>
      <c r="V610" s="13"/>
      <c r="W610" s="13"/>
      <c r="X610" s="13"/>
      <c r="Y610" s="13"/>
      <c r="Z610" s="13"/>
      <c r="AA610" s="13"/>
      <c r="AB610" s="13"/>
      <c r="AC610" s="13"/>
      <c r="AD610" s="13"/>
      <c r="AE610" s="13"/>
      <c r="AT610" s="244" t="s">
        <v>242</v>
      </c>
      <c r="AU610" s="244" t="s">
        <v>86</v>
      </c>
      <c r="AV610" s="13" t="s">
        <v>86</v>
      </c>
      <c r="AW610" s="13" t="s">
        <v>37</v>
      </c>
      <c r="AX610" s="13" t="s">
        <v>76</v>
      </c>
      <c r="AY610" s="244" t="s">
        <v>231</v>
      </c>
    </row>
    <row r="611" s="13" customFormat="1">
      <c r="A611" s="13"/>
      <c r="B611" s="233"/>
      <c r="C611" s="234"/>
      <c r="D611" s="235" t="s">
        <v>242</v>
      </c>
      <c r="E611" s="236" t="s">
        <v>19</v>
      </c>
      <c r="F611" s="237" t="s">
        <v>965</v>
      </c>
      <c r="G611" s="234"/>
      <c r="H611" s="238">
        <v>0.745</v>
      </c>
      <c r="I611" s="239"/>
      <c r="J611" s="234"/>
      <c r="K611" s="234"/>
      <c r="L611" s="240"/>
      <c r="M611" s="241"/>
      <c r="N611" s="242"/>
      <c r="O611" s="242"/>
      <c r="P611" s="242"/>
      <c r="Q611" s="242"/>
      <c r="R611" s="242"/>
      <c r="S611" s="242"/>
      <c r="T611" s="243"/>
      <c r="U611" s="13"/>
      <c r="V611" s="13"/>
      <c r="W611" s="13"/>
      <c r="X611" s="13"/>
      <c r="Y611" s="13"/>
      <c r="Z611" s="13"/>
      <c r="AA611" s="13"/>
      <c r="AB611" s="13"/>
      <c r="AC611" s="13"/>
      <c r="AD611" s="13"/>
      <c r="AE611" s="13"/>
      <c r="AT611" s="244" t="s">
        <v>242</v>
      </c>
      <c r="AU611" s="244" t="s">
        <v>86</v>
      </c>
      <c r="AV611" s="13" t="s">
        <v>86</v>
      </c>
      <c r="AW611" s="13" t="s">
        <v>37</v>
      </c>
      <c r="AX611" s="13" t="s">
        <v>76</v>
      </c>
      <c r="AY611" s="244" t="s">
        <v>231</v>
      </c>
    </row>
    <row r="612" s="13" customFormat="1">
      <c r="A612" s="13"/>
      <c r="B612" s="233"/>
      <c r="C612" s="234"/>
      <c r="D612" s="235" t="s">
        <v>242</v>
      </c>
      <c r="E612" s="236" t="s">
        <v>19</v>
      </c>
      <c r="F612" s="237" t="s">
        <v>966</v>
      </c>
      <c r="G612" s="234"/>
      <c r="H612" s="238">
        <v>2.4790000000000001</v>
      </c>
      <c r="I612" s="239"/>
      <c r="J612" s="234"/>
      <c r="K612" s="234"/>
      <c r="L612" s="240"/>
      <c r="M612" s="241"/>
      <c r="N612" s="242"/>
      <c r="O612" s="242"/>
      <c r="P612" s="242"/>
      <c r="Q612" s="242"/>
      <c r="R612" s="242"/>
      <c r="S612" s="242"/>
      <c r="T612" s="243"/>
      <c r="U612" s="13"/>
      <c r="V612" s="13"/>
      <c r="W612" s="13"/>
      <c r="X612" s="13"/>
      <c r="Y612" s="13"/>
      <c r="Z612" s="13"/>
      <c r="AA612" s="13"/>
      <c r="AB612" s="13"/>
      <c r="AC612" s="13"/>
      <c r="AD612" s="13"/>
      <c r="AE612" s="13"/>
      <c r="AT612" s="244" t="s">
        <v>242</v>
      </c>
      <c r="AU612" s="244" t="s">
        <v>86</v>
      </c>
      <c r="AV612" s="13" t="s">
        <v>86</v>
      </c>
      <c r="AW612" s="13" t="s">
        <v>37</v>
      </c>
      <c r="AX612" s="13" t="s">
        <v>76</v>
      </c>
      <c r="AY612" s="244" t="s">
        <v>231</v>
      </c>
    </row>
    <row r="613" s="13" customFormat="1">
      <c r="A613" s="13"/>
      <c r="B613" s="233"/>
      <c r="C613" s="234"/>
      <c r="D613" s="235" t="s">
        <v>242</v>
      </c>
      <c r="E613" s="236" t="s">
        <v>19</v>
      </c>
      <c r="F613" s="237" t="s">
        <v>967</v>
      </c>
      <c r="G613" s="234"/>
      <c r="H613" s="238">
        <v>0.30099999999999999</v>
      </c>
      <c r="I613" s="239"/>
      <c r="J613" s="234"/>
      <c r="K613" s="234"/>
      <c r="L613" s="240"/>
      <c r="M613" s="241"/>
      <c r="N613" s="242"/>
      <c r="O613" s="242"/>
      <c r="P613" s="242"/>
      <c r="Q613" s="242"/>
      <c r="R613" s="242"/>
      <c r="S613" s="242"/>
      <c r="T613" s="243"/>
      <c r="U613" s="13"/>
      <c r="V613" s="13"/>
      <c r="W613" s="13"/>
      <c r="X613" s="13"/>
      <c r="Y613" s="13"/>
      <c r="Z613" s="13"/>
      <c r="AA613" s="13"/>
      <c r="AB613" s="13"/>
      <c r="AC613" s="13"/>
      <c r="AD613" s="13"/>
      <c r="AE613" s="13"/>
      <c r="AT613" s="244" t="s">
        <v>242</v>
      </c>
      <c r="AU613" s="244" t="s">
        <v>86</v>
      </c>
      <c r="AV613" s="13" t="s">
        <v>86</v>
      </c>
      <c r="AW613" s="13" t="s">
        <v>37</v>
      </c>
      <c r="AX613" s="13" t="s">
        <v>76</v>
      </c>
      <c r="AY613" s="244" t="s">
        <v>231</v>
      </c>
    </row>
    <row r="614" s="13" customFormat="1">
      <c r="A614" s="13"/>
      <c r="B614" s="233"/>
      <c r="C614" s="234"/>
      <c r="D614" s="235" t="s">
        <v>242</v>
      </c>
      <c r="E614" s="236" t="s">
        <v>19</v>
      </c>
      <c r="F614" s="237" t="s">
        <v>968</v>
      </c>
      <c r="G614" s="234"/>
      <c r="H614" s="238">
        <v>0.40000000000000002</v>
      </c>
      <c r="I614" s="239"/>
      <c r="J614" s="234"/>
      <c r="K614" s="234"/>
      <c r="L614" s="240"/>
      <c r="M614" s="241"/>
      <c r="N614" s="242"/>
      <c r="O614" s="242"/>
      <c r="P614" s="242"/>
      <c r="Q614" s="242"/>
      <c r="R614" s="242"/>
      <c r="S614" s="242"/>
      <c r="T614" s="243"/>
      <c r="U614" s="13"/>
      <c r="V614" s="13"/>
      <c r="W614" s="13"/>
      <c r="X614" s="13"/>
      <c r="Y614" s="13"/>
      <c r="Z614" s="13"/>
      <c r="AA614" s="13"/>
      <c r="AB614" s="13"/>
      <c r="AC614" s="13"/>
      <c r="AD614" s="13"/>
      <c r="AE614" s="13"/>
      <c r="AT614" s="244" t="s">
        <v>242</v>
      </c>
      <c r="AU614" s="244" t="s">
        <v>86</v>
      </c>
      <c r="AV614" s="13" t="s">
        <v>86</v>
      </c>
      <c r="AW614" s="13" t="s">
        <v>37</v>
      </c>
      <c r="AX614" s="13" t="s">
        <v>76</v>
      </c>
      <c r="AY614" s="244" t="s">
        <v>231</v>
      </c>
    </row>
    <row r="615" s="15" customFormat="1">
      <c r="A615" s="15"/>
      <c r="B615" s="255"/>
      <c r="C615" s="256"/>
      <c r="D615" s="235" t="s">
        <v>242</v>
      </c>
      <c r="E615" s="257" t="s">
        <v>19</v>
      </c>
      <c r="F615" s="258" t="s">
        <v>335</v>
      </c>
      <c r="G615" s="256"/>
      <c r="H615" s="259">
        <v>4.3929999999999998</v>
      </c>
      <c r="I615" s="260"/>
      <c r="J615" s="256"/>
      <c r="K615" s="256"/>
      <c r="L615" s="261"/>
      <c r="M615" s="262"/>
      <c r="N615" s="263"/>
      <c r="O615" s="263"/>
      <c r="P615" s="263"/>
      <c r="Q615" s="263"/>
      <c r="R615" s="263"/>
      <c r="S615" s="263"/>
      <c r="T615" s="264"/>
      <c r="U615" s="15"/>
      <c r="V615" s="15"/>
      <c r="W615" s="15"/>
      <c r="X615" s="15"/>
      <c r="Y615" s="15"/>
      <c r="Z615" s="15"/>
      <c r="AA615" s="15"/>
      <c r="AB615" s="15"/>
      <c r="AC615" s="15"/>
      <c r="AD615" s="15"/>
      <c r="AE615" s="15"/>
      <c r="AT615" s="265" t="s">
        <v>242</v>
      </c>
      <c r="AU615" s="265" t="s">
        <v>86</v>
      </c>
      <c r="AV615" s="15" t="s">
        <v>238</v>
      </c>
      <c r="AW615" s="15" t="s">
        <v>37</v>
      </c>
      <c r="AX615" s="15" t="s">
        <v>84</v>
      </c>
      <c r="AY615" s="265" t="s">
        <v>231</v>
      </c>
    </row>
    <row r="616" s="2" customFormat="1" ht="33" customHeight="1">
      <c r="A616" s="41"/>
      <c r="B616" s="42"/>
      <c r="C616" s="215" t="s">
        <v>969</v>
      </c>
      <c r="D616" s="215" t="s">
        <v>233</v>
      </c>
      <c r="E616" s="216" t="s">
        <v>970</v>
      </c>
      <c r="F616" s="217" t="s">
        <v>971</v>
      </c>
      <c r="G616" s="218" t="s">
        <v>251</v>
      </c>
      <c r="H616" s="219">
        <v>53.509999999999998</v>
      </c>
      <c r="I616" s="220"/>
      <c r="J616" s="221">
        <f>ROUND(I616*H616,2)</f>
        <v>0</v>
      </c>
      <c r="K616" s="217" t="s">
        <v>237</v>
      </c>
      <c r="L616" s="47"/>
      <c r="M616" s="222" t="s">
        <v>19</v>
      </c>
      <c r="N616" s="223" t="s">
        <v>47</v>
      </c>
      <c r="O616" s="87"/>
      <c r="P616" s="224">
        <f>O616*H616</f>
        <v>0</v>
      </c>
      <c r="Q616" s="224">
        <v>2.5018699999999998</v>
      </c>
      <c r="R616" s="224">
        <f>Q616*H616</f>
        <v>133.8750637</v>
      </c>
      <c r="S616" s="224">
        <v>0</v>
      </c>
      <c r="T616" s="225">
        <f>S616*H616</f>
        <v>0</v>
      </c>
      <c r="U616" s="41"/>
      <c r="V616" s="41"/>
      <c r="W616" s="41"/>
      <c r="X616" s="41"/>
      <c r="Y616" s="41"/>
      <c r="Z616" s="41"/>
      <c r="AA616" s="41"/>
      <c r="AB616" s="41"/>
      <c r="AC616" s="41"/>
      <c r="AD616" s="41"/>
      <c r="AE616" s="41"/>
      <c r="AR616" s="226" t="s">
        <v>238</v>
      </c>
      <c r="AT616" s="226" t="s">
        <v>233</v>
      </c>
      <c r="AU616" s="226" t="s">
        <v>86</v>
      </c>
      <c r="AY616" s="20" t="s">
        <v>231</v>
      </c>
      <c r="BE616" s="227">
        <f>IF(N616="základní",J616,0)</f>
        <v>0</v>
      </c>
      <c r="BF616" s="227">
        <f>IF(N616="snížená",J616,0)</f>
        <v>0</v>
      </c>
      <c r="BG616" s="227">
        <f>IF(N616="zákl. přenesená",J616,0)</f>
        <v>0</v>
      </c>
      <c r="BH616" s="227">
        <f>IF(N616="sníž. přenesená",J616,0)</f>
        <v>0</v>
      </c>
      <c r="BI616" s="227">
        <f>IF(N616="nulová",J616,0)</f>
        <v>0</v>
      </c>
      <c r="BJ616" s="20" t="s">
        <v>84</v>
      </c>
      <c r="BK616" s="227">
        <f>ROUND(I616*H616,2)</f>
        <v>0</v>
      </c>
      <c r="BL616" s="20" t="s">
        <v>238</v>
      </c>
      <c r="BM616" s="226" t="s">
        <v>972</v>
      </c>
    </row>
    <row r="617" s="2" customFormat="1">
      <c r="A617" s="41"/>
      <c r="B617" s="42"/>
      <c r="C617" s="43"/>
      <c r="D617" s="228" t="s">
        <v>240</v>
      </c>
      <c r="E617" s="43"/>
      <c r="F617" s="229" t="s">
        <v>973</v>
      </c>
      <c r="G617" s="43"/>
      <c r="H617" s="43"/>
      <c r="I617" s="230"/>
      <c r="J617" s="43"/>
      <c r="K617" s="43"/>
      <c r="L617" s="47"/>
      <c r="M617" s="231"/>
      <c r="N617" s="232"/>
      <c r="O617" s="87"/>
      <c r="P617" s="87"/>
      <c r="Q617" s="87"/>
      <c r="R617" s="87"/>
      <c r="S617" s="87"/>
      <c r="T617" s="88"/>
      <c r="U617" s="41"/>
      <c r="V617" s="41"/>
      <c r="W617" s="41"/>
      <c r="X617" s="41"/>
      <c r="Y617" s="41"/>
      <c r="Z617" s="41"/>
      <c r="AA617" s="41"/>
      <c r="AB617" s="41"/>
      <c r="AC617" s="41"/>
      <c r="AD617" s="41"/>
      <c r="AE617" s="41"/>
      <c r="AT617" s="20" t="s">
        <v>240</v>
      </c>
      <c r="AU617" s="20" t="s">
        <v>86</v>
      </c>
    </row>
    <row r="618" s="13" customFormat="1">
      <c r="A618" s="13"/>
      <c r="B618" s="233"/>
      <c r="C618" s="234"/>
      <c r="D618" s="235" t="s">
        <v>242</v>
      </c>
      <c r="E618" s="236" t="s">
        <v>19</v>
      </c>
      <c r="F618" s="237" t="s">
        <v>974</v>
      </c>
      <c r="G618" s="234"/>
      <c r="H618" s="238">
        <v>41.088000000000001</v>
      </c>
      <c r="I618" s="239"/>
      <c r="J618" s="234"/>
      <c r="K618" s="234"/>
      <c r="L618" s="240"/>
      <c r="M618" s="241"/>
      <c r="N618" s="242"/>
      <c r="O618" s="242"/>
      <c r="P618" s="242"/>
      <c r="Q618" s="242"/>
      <c r="R618" s="242"/>
      <c r="S618" s="242"/>
      <c r="T618" s="243"/>
      <c r="U618" s="13"/>
      <c r="V618" s="13"/>
      <c r="W618" s="13"/>
      <c r="X618" s="13"/>
      <c r="Y618" s="13"/>
      <c r="Z618" s="13"/>
      <c r="AA618" s="13"/>
      <c r="AB618" s="13"/>
      <c r="AC618" s="13"/>
      <c r="AD618" s="13"/>
      <c r="AE618" s="13"/>
      <c r="AT618" s="244" t="s">
        <v>242</v>
      </c>
      <c r="AU618" s="244" t="s">
        <v>86</v>
      </c>
      <c r="AV618" s="13" t="s">
        <v>86</v>
      </c>
      <c r="AW618" s="13" t="s">
        <v>37</v>
      </c>
      <c r="AX618" s="13" t="s">
        <v>76</v>
      </c>
      <c r="AY618" s="244" t="s">
        <v>231</v>
      </c>
    </row>
    <row r="619" s="13" customFormat="1">
      <c r="A619" s="13"/>
      <c r="B619" s="233"/>
      <c r="C619" s="234"/>
      <c r="D619" s="235" t="s">
        <v>242</v>
      </c>
      <c r="E619" s="236" t="s">
        <v>19</v>
      </c>
      <c r="F619" s="237" t="s">
        <v>975</v>
      </c>
      <c r="G619" s="234"/>
      <c r="H619" s="238">
        <v>12.422000000000001</v>
      </c>
      <c r="I619" s="239"/>
      <c r="J619" s="234"/>
      <c r="K619" s="234"/>
      <c r="L619" s="240"/>
      <c r="M619" s="241"/>
      <c r="N619" s="242"/>
      <c r="O619" s="242"/>
      <c r="P619" s="242"/>
      <c r="Q619" s="242"/>
      <c r="R619" s="242"/>
      <c r="S619" s="242"/>
      <c r="T619" s="243"/>
      <c r="U619" s="13"/>
      <c r="V619" s="13"/>
      <c r="W619" s="13"/>
      <c r="X619" s="13"/>
      <c r="Y619" s="13"/>
      <c r="Z619" s="13"/>
      <c r="AA619" s="13"/>
      <c r="AB619" s="13"/>
      <c r="AC619" s="13"/>
      <c r="AD619" s="13"/>
      <c r="AE619" s="13"/>
      <c r="AT619" s="244" t="s">
        <v>242</v>
      </c>
      <c r="AU619" s="244" t="s">
        <v>86</v>
      </c>
      <c r="AV619" s="13" t="s">
        <v>86</v>
      </c>
      <c r="AW619" s="13" t="s">
        <v>37</v>
      </c>
      <c r="AX619" s="13" t="s">
        <v>76</v>
      </c>
      <c r="AY619" s="244" t="s">
        <v>231</v>
      </c>
    </row>
    <row r="620" s="14" customFormat="1">
      <c r="A620" s="14"/>
      <c r="B620" s="245"/>
      <c r="C620" s="246"/>
      <c r="D620" s="235" t="s">
        <v>242</v>
      </c>
      <c r="E620" s="247" t="s">
        <v>19</v>
      </c>
      <c r="F620" s="248" t="s">
        <v>976</v>
      </c>
      <c r="G620" s="246"/>
      <c r="H620" s="247" t="s">
        <v>19</v>
      </c>
      <c r="I620" s="249"/>
      <c r="J620" s="246"/>
      <c r="K620" s="246"/>
      <c r="L620" s="250"/>
      <c r="M620" s="251"/>
      <c r="N620" s="252"/>
      <c r="O620" s="252"/>
      <c r="P620" s="252"/>
      <c r="Q620" s="252"/>
      <c r="R620" s="252"/>
      <c r="S620" s="252"/>
      <c r="T620" s="253"/>
      <c r="U620" s="14"/>
      <c r="V620" s="14"/>
      <c r="W620" s="14"/>
      <c r="X620" s="14"/>
      <c r="Y620" s="14"/>
      <c r="Z620" s="14"/>
      <c r="AA620" s="14"/>
      <c r="AB620" s="14"/>
      <c r="AC620" s="14"/>
      <c r="AD620" s="14"/>
      <c r="AE620" s="14"/>
      <c r="AT620" s="254" t="s">
        <v>242</v>
      </c>
      <c r="AU620" s="254" t="s">
        <v>86</v>
      </c>
      <c r="AV620" s="14" t="s">
        <v>84</v>
      </c>
      <c r="AW620" s="14" t="s">
        <v>37</v>
      </c>
      <c r="AX620" s="14" t="s">
        <v>76</v>
      </c>
      <c r="AY620" s="254" t="s">
        <v>231</v>
      </c>
    </row>
    <row r="621" s="15" customFormat="1">
      <c r="A621" s="15"/>
      <c r="B621" s="255"/>
      <c r="C621" s="256"/>
      <c r="D621" s="235" t="s">
        <v>242</v>
      </c>
      <c r="E621" s="257" t="s">
        <v>19</v>
      </c>
      <c r="F621" s="258" t="s">
        <v>335</v>
      </c>
      <c r="G621" s="256"/>
      <c r="H621" s="259">
        <v>53.509999999999998</v>
      </c>
      <c r="I621" s="260"/>
      <c r="J621" s="256"/>
      <c r="K621" s="256"/>
      <c r="L621" s="261"/>
      <c r="M621" s="262"/>
      <c r="N621" s="263"/>
      <c r="O621" s="263"/>
      <c r="P621" s="263"/>
      <c r="Q621" s="263"/>
      <c r="R621" s="263"/>
      <c r="S621" s="263"/>
      <c r="T621" s="264"/>
      <c r="U621" s="15"/>
      <c r="V621" s="15"/>
      <c r="W621" s="15"/>
      <c r="X621" s="15"/>
      <c r="Y621" s="15"/>
      <c r="Z621" s="15"/>
      <c r="AA621" s="15"/>
      <c r="AB621" s="15"/>
      <c r="AC621" s="15"/>
      <c r="AD621" s="15"/>
      <c r="AE621" s="15"/>
      <c r="AT621" s="265" t="s">
        <v>242</v>
      </c>
      <c r="AU621" s="265" t="s">
        <v>86</v>
      </c>
      <c r="AV621" s="15" t="s">
        <v>238</v>
      </c>
      <c r="AW621" s="15" t="s">
        <v>37</v>
      </c>
      <c r="AX621" s="15" t="s">
        <v>84</v>
      </c>
      <c r="AY621" s="265" t="s">
        <v>231</v>
      </c>
    </row>
    <row r="622" s="2" customFormat="1" ht="37.8" customHeight="1">
      <c r="A622" s="41"/>
      <c r="B622" s="42"/>
      <c r="C622" s="215" t="s">
        <v>977</v>
      </c>
      <c r="D622" s="215" t="s">
        <v>233</v>
      </c>
      <c r="E622" s="216" t="s">
        <v>978</v>
      </c>
      <c r="F622" s="217" t="s">
        <v>979</v>
      </c>
      <c r="G622" s="218" t="s">
        <v>251</v>
      </c>
      <c r="H622" s="219">
        <v>53.509999999999998</v>
      </c>
      <c r="I622" s="220"/>
      <c r="J622" s="221">
        <f>ROUND(I622*H622,2)</f>
        <v>0</v>
      </c>
      <c r="K622" s="217" t="s">
        <v>237</v>
      </c>
      <c r="L622" s="47"/>
      <c r="M622" s="222" t="s">
        <v>19</v>
      </c>
      <c r="N622" s="223" t="s">
        <v>47</v>
      </c>
      <c r="O622" s="87"/>
      <c r="P622" s="224">
        <f>O622*H622</f>
        <v>0</v>
      </c>
      <c r="Q622" s="224">
        <v>0.025250000000000002</v>
      </c>
      <c r="R622" s="224">
        <f>Q622*H622</f>
        <v>1.3511275</v>
      </c>
      <c r="S622" s="224">
        <v>0</v>
      </c>
      <c r="T622" s="225">
        <f>S622*H622</f>
        <v>0</v>
      </c>
      <c r="U622" s="41"/>
      <c r="V622" s="41"/>
      <c r="W622" s="41"/>
      <c r="X622" s="41"/>
      <c r="Y622" s="41"/>
      <c r="Z622" s="41"/>
      <c r="AA622" s="41"/>
      <c r="AB622" s="41"/>
      <c r="AC622" s="41"/>
      <c r="AD622" s="41"/>
      <c r="AE622" s="41"/>
      <c r="AR622" s="226" t="s">
        <v>238</v>
      </c>
      <c r="AT622" s="226" t="s">
        <v>233</v>
      </c>
      <c r="AU622" s="226" t="s">
        <v>86</v>
      </c>
      <c r="AY622" s="20" t="s">
        <v>231</v>
      </c>
      <c r="BE622" s="227">
        <f>IF(N622="základní",J622,0)</f>
        <v>0</v>
      </c>
      <c r="BF622" s="227">
        <f>IF(N622="snížená",J622,0)</f>
        <v>0</v>
      </c>
      <c r="BG622" s="227">
        <f>IF(N622="zákl. přenesená",J622,0)</f>
        <v>0</v>
      </c>
      <c r="BH622" s="227">
        <f>IF(N622="sníž. přenesená",J622,0)</f>
        <v>0</v>
      </c>
      <c r="BI622" s="227">
        <f>IF(N622="nulová",J622,0)</f>
        <v>0</v>
      </c>
      <c r="BJ622" s="20" t="s">
        <v>84</v>
      </c>
      <c r="BK622" s="227">
        <f>ROUND(I622*H622,2)</f>
        <v>0</v>
      </c>
      <c r="BL622" s="20" t="s">
        <v>238</v>
      </c>
      <c r="BM622" s="226" t="s">
        <v>980</v>
      </c>
    </row>
    <row r="623" s="2" customFormat="1">
      <c r="A623" s="41"/>
      <c r="B623" s="42"/>
      <c r="C623" s="43"/>
      <c r="D623" s="228" t="s">
        <v>240</v>
      </c>
      <c r="E623" s="43"/>
      <c r="F623" s="229" t="s">
        <v>981</v>
      </c>
      <c r="G623" s="43"/>
      <c r="H623" s="43"/>
      <c r="I623" s="230"/>
      <c r="J623" s="43"/>
      <c r="K623" s="43"/>
      <c r="L623" s="47"/>
      <c r="M623" s="231"/>
      <c r="N623" s="232"/>
      <c r="O623" s="87"/>
      <c r="P623" s="87"/>
      <c r="Q623" s="87"/>
      <c r="R623" s="87"/>
      <c r="S623" s="87"/>
      <c r="T623" s="88"/>
      <c r="U623" s="41"/>
      <c r="V623" s="41"/>
      <c r="W623" s="41"/>
      <c r="X623" s="41"/>
      <c r="Y623" s="41"/>
      <c r="Z623" s="41"/>
      <c r="AA623" s="41"/>
      <c r="AB623" s="41"/>
      <c r="AC623" s="41"/>
      <c r="AD623" s="41"/>
      <c r="AE623" s="41"/>
      <c r="AT623" s="20" t="s">
        <v>240</v>
      </c>
      <c r="AU623" s="20" t="s">
        <v>86</v>
      </c>
    </row>
    <row r="624" s="2" customFormat="1" ht="37.8" customHeight="1">
      <c r="A624" s="41"/>
      <c r="B624" s="42"/>
      <c r="C624" s="215" t="s">
        <v>982</v>
      </c>
      <c r="D624" s="215" t="s">
        <v>233</v>
      </c>
      <c r="E624" s="216" t="s">
        <v>983</v>
      </c>
      <c r="F624" s="217" t="s">
        <v>984</v>
      </c>
      <c r="G624" s="218" t="s">
        <v>236</v>
      </c>
      <c r="H624" s="219">
        <v>276.66000000000003</v>
      </c>
      <c r="I624" s="220"/>
      <c r="J624" s="221">
        <f>ROUND(I624*H624,2)</f>
        <v>0</v>
      </c>
      <c r="K624" s="217" t="s">
        <v>237</v>
      </c>
      <c r="L624" s="47"/>
      <c r="M624" s="222" t="s">
        <v>19</v>
      </c>
      <c r="N624" s="223" t="s">
        <v>47</v>
      </c>
      <c r="O624" s="87"/>
      <c r="P624" s="224">
        <f>O624*H624</f>
        <v>0</v>
      </c>
      <c r="Q624" s="224">
        <v>0.0052399999999999999</v>
      </c>
      <c r="R624" s="224">
        <f>Q624*H624</f>
        <v>1.4496984000000002</v>
      </c>
      <c r="S624" s="224">
        <v>0</v>
      </c>
      <c r="T624" s="225">
        <f>S624*H624</f>
        <v>0</v>
      </c>
      <c r="U624" s="41"/>
      <c r="V624" s="41"/>
      <c r="W624" s="41"/>
      <c r="X624" s="41"/>
      <c r="Y624" s="41"/>
      <c r="Z624" s="41"/>
      <c r="AA624" s="41"/>
      <c r="AB624" s="41"/>
      <c r="AC624" s="41"/>
      <c r="AD624" s="41"/>
      <c r="AE624" s="41"/>
      <c r="AR624" s="226" t="s">
        <v>238</v>
      </c>
      <c r="AT624" s="226" t="s">
        <v>233</v>
      </c>
      <c r="AU624" s="226" t="s">
        <v>86</v>
      </c>
      <c r="AY624" s="20" t="s">
        <v>231</v>
      </c>
      <c r="BE624" s="227">
        <f>IF(N624="základní",J624,0)</f>
        <v>0</v>
      </c>
      <c r="BF624" s="227">
        <f>IF(N624="snížená",J624,0)</f>
        <v>0</v>
      </c>
      <c r="BG624" s="227">
        <f>IF(N624="zákl. přenesená",J624,0)</f>
        <v>0</v>
      </c>
      <c r="BH624" s="227">
        <f>IF(N624="sníž. přenesená",J624,0)</f>
        <v>0</v>
      </c>
      <c r="BI624" s="227">
        <f>IF(N624="nulová",J624,0)</f>
        <v>0</v>
      </c>
      <c r="BJ624" s="20" t="s">
        <v>84</v>
      </c>
      <c r="BK624" s="227">
        <f>ROUND(I624*H624,2)</f>
        <v>0</v>
      </c>
      <c r="BL624" s="20" t="s">
        <v>238</v>
      </c>
      <c r="BM624" s="226" t="s">
        <v>985</v>
      </c>
    </row>
    <row r="625" s="2" customFormat="1">
      <c r="A625" s="41"/>
      <c r="B625" s="42"/>
      <c r="C625" s="43"/>
      <c r="D625" s="228" t="s">
        <v>240</v>
      </c>
      <c r="E625" s="43"/>
      <c r="F625" s="229" t="s">
        <v>986</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20" t="s">
        <v>240</v>
      </c>
      <c r="AU625" s="20" t="s">
        <v>86</v>
      </c>
    </row>
    <row r="626" s="13" customFormat="1">
      <c r="A626" s="13"/>
      <c r="B626" s="233"/>
      <c r="C626" s="234"/>
      <c r="D626" s="235" t="s">
        <v>242</v>
      </c>
      <c r="E626" s="236" t="s">
        <v>19</v>
      </c>
      <c r="F626" s="237" t="s">
        <v>987</v>
      </c>
      <c r="G626" s="234"/>
      <c r="H626" s="238">
        <v>276.66000000000003</v>
      </c>
      <c r="I626" s="239"/>
      <c r="J626" s="234"/>
      <c r="K626" s="234"/>
      <c r="L626" s="240"/>
      <c r="M626" s="241"/>
      <c r="N626" s="242"/>
      <c r="O626" s="242"/>
      <c r="P626" s="242"/>
      <c r="Q626" s="242"/>
      <c r="R626" s="242"/>
      <c r="S626" s="242"/>
      <c r="T626" s="243"/>
      <c r="U626" s="13"/>
      <c r="V626" s="13"/>
      <c r="W626" s="13"/>
      <c r="X626" s="13"/>
      <c r="Y626" s="13"/>
      <c r="Z626" s="13"/>
      <c r="AA626" s="13"/>
      <c r="AB626" s="13"/>
      <c r="AC626" s="13"/>
      <c r="AD626" s="13"/>
      <c r="AE626" s="13"/>
      <c r="AT626" s="244" t="s">
        <v>242</v>
      </c>
      <c r="AU626" s="244" t="s">
        <v>86</v>
      </c>
      <c r="AV626" s="13" t="s">
        <v>86</v>
      </c>
      <c r="AW626" s="13" t="s">
        <v>37</v>
      </c>
      <c r="AX626" s="13" t="s">
        <v>84</v>
      </c>
      <c r="AY626" s="244" t="s">
        <v>231</v>
      </c>
    </row>
    <row r="627" s="2" customFormat="1" ht="16.5" customHeight="1">
      <c r="A627" s="41"/>
      <c r="B627" s="42"/>
      <c r="C627" s="215" t="s">
        <v>988</v>
      </c>
      <c r="D627" s="215" t="s">
        <v>233</v>
      </c>
      <c r="E627" s="216" t="s">
        <v>989</v>
      </c>
      <c r="F627" s="217" t="s">
        <v>990</v>
      </c>
      <c r="G627" s="218" t="s">
        <v>236</v>
      </c>
      <c r="H627" s="219">
        <v>276.66000000000003</v>
      </c>
      <c r="I627" s="220"/>
      <c r="J627" s="221">
        <f>ROUND(I627*H627,2)</f>
        <v>0</v>
      </c>
      <c r="K627" s="217" t="s">
        <v>237</v>
      </c>
      <c r="L627" s="47"/>
      <c r="M627" s="222" t="s">
        <v>19</v>
      </c>
      <c r="N627" s="223" t="s">
        <v>47</v>
      </c>
      <c r="O627" s="87"/>
      <c r="P627" s="224">
        <f>O627*H627</f>
        <v>0</v>
      </c>
      <c r="Q627" s="224">
        <v>0.00022000000000000001</v>
      </c>
      <c r="R627" s="224">
        <f>Q627*H627</f>
        <v>0.060865200000000008</v>
      </c>
      <c r="S627" s="224">
        <v>0</v>
      </c>
      <c r="T627" s="225">
        <f>S627*H627</f>
        <v>0</v>
      </c>
      <c r="U627" s="41"/>
      <c r="V627" s="41"/>
      <c r="W627" s="41"/>
      <c r="X627" s="41"/>
      <c r="Y627" s="41"/>
      <c r="Z627" s="41"/>
      <c r="AA627" s="41"/>
      <c r="AB627" s="41"/>
      <c r="AC627" s="41"/>
      <c r="AD627" s="41"/>
      <c r="AE627" s="41"/>
      <c r="AR627" s="226" t="s">
        <v>238</v>
      </c>
      <c r="AT627" s="226" t="s">
        <v>233</v>
      </c>
      <c r="AU627" s="226" t="s">
        <v>86</v>
      </c>
      <c r="AY627" s="20" t="s">
        <v>231</v>
      </c>
      <c r="BE627" s="227">
        <f>IF(N627="základní",J627,0)</f>
        <v>0</v>
      </c>
      <c r="BF627" s="227">
        <f>IF(N627="snížená",J627,0)</f>
        <v>0</v>
      </c>
      <c r="BG627" s="227">
        <f>IF(N627="zákl. přenesená",J627,0)</f>
        <v>0</v>
      </c>
      <c r="BH627" s="227">
        <f>IF(N627="sníž. přenesená",J627,0)</f>
        <v>0</v>
      </c>
      <c r="BI627" s="227">
        <f>IF(N627="nulová",J627,0)</f>
        <v>0</v>
      </c>
      <c r="BJ627" s="20" t="s">
        <v>84</v>
      </c>
      <c r="BK627" s="227">
        <f>ROUND(I627*H627,2)</f>
        <v>0</v>
      </c>
      <c r="BL627" s="20" t="s">
        <v>238</v>
      </c>
      <c r="BM627" s="226" t="s">
        <v>991</v>
      </c>
    </row>
    <row r="628" s="2" customFormat="1">
      <c r="A628" s="41"/>
      <c r="B628" s="42"/>
      <c r="C628" s="43"/>
      <c r="D628" s="228" t="s">
        <v>240</v>
      </c>
      <c r="E628" s="43"/>
      <c r="F628" s="229" t="s">
        <v>992</v>
      </c>
      <c r="G628" s="43"/>
      <c r="H628" s="43"/>
      <c r="I628" s="230"/>
      <c r="J628" s="43"/>
      <c r="K628" s="43"/>
      <c r="L628" s="47"/>
      <c r="M628" s="231"/>
      <c r="N628" s="232"/>
      <c r="O628" s="87"/>
      <c r="P628" s="87"/>
      <c r="Q628" s="87"/>
      <c r="R628" s="87"/>
      <c r="S628" s="87"/>
      <c r="T628" s="88"/>
      <c r="U628" s="41"/>
      <c r="V628" s="41"/>
      <c r="W628" s="41"/>
      <c r="X628" s="41"/>
      <c r="Y628" s="41"/>
      <c r="Z628" s="41"/>
      <c r="AA628" s="41"/>
      <c r="AB628" s="41"/>
      <c r="AC628" s="41"/>
      <c r="AD628" s="41"/>
      <c r="AE628" s="41"/>
      <c r="AT628" s="20" t="s">
        <v>240</v>
      </c>
      <c r="AU628" s="20" t="s">
        <v>86</v>
      </c>
    </row>
    <row r="629" s="13" customFormat="1">
      <c r="A629" s="13"/>
      <c r="B629" s="233"/>
      <c r="C629" s="234"/>
      <c r="D629" s="235" t="s">
        <v>242</v>
      </c>
      <c r="E629" s="236" t="s">
        <v>19</v>
      </c>
      <c r="F629" s="237" t="s">
        <v>987</v>
      </c>
      <c r="G629" s="234"/>
      <c r="H629" s="238">
        <v>276.66000000000003</v>
      </c>
      <c r="I629" s="239"/>
      <c r="J629" s="234"/>
      <c r="K629" s="234"/>
      <c r="L629" s="240"/>
      <c r="M629" s="241"/>
      <c r="N629" s="242"/>
      <c r="O629" s="242"/>
      <c r="P629" s="242"/>
      <c r="Q629" s="242"/>
      <c r="R629" s="242"/>
      <c r="S629" s="242"/>
      <c r="T629" s="243"/>
      <c r="U629" s="13"/>
      <c r="V629" s="13"/>
      <c r="W629" s="13"/>
      <c r="X629" s="13"/>
      <c r="Y629" s="13"/>
      <c r="Z629" s="13"/>
      <c r="AA629" s="13"/>
      <c r="AB629" s="13"/>
      <c r="AC629" s="13"/>
      <c r="AD629" s="13"/>
      <c r="AE629" s="13"/>
      <c r="AT629" s="244" t="s">
        <v>242</v>
      </c>
      <c r="AU629" s="244" t="s">
        <v>86</v>
      </c>
      <c r="AV629" s="13" t="s">
        <v>86</v>
      </c>
      <c r="AW629" s="13" t="s">
        <v>37</v>
      </c>
      <c r="AX629" s="13" t="s">
        <v>84</v>
      </c>
      <c r="AY629" s="244" t="s">
        <v>231</v>
      </c>
    </row>
    <row r="630" s="2" customFormat="1" ht="37.8" customHeight="1">
      <c r="A630" s="41"/>
      <c r="B630" s="42"/>
      <c r="C630" s="215" t="s">
        <v>993</v>
      </c>
      <c r="D630" s="215" t="s">
        <v>233</v>
      </c>
      <c r="E630" s="216" t="s">
        <v>994</v>
      </c>
      <c r="F630" s="217" t="s">
        <v>995</v>
      </c>
      <c r="G630" s="218" t="s">
        <v>310</v>
      </c>
      <c r="H630" s="219">
        <v>646.35500000000002</v>
      </c>
      <c r="I630" s="220"/>
      <c r="J630" s="221">
        <f>ROUND(I630*H630,2)</f>
        <v>0</v>
      </c>
      <c r="K630" s="217" t="s">
        <v>237</v>
      </c>
      <c r="L630" s="47"/>
      <c r="M630" s="222" t="s">
        <v>19</v>
      </c>
      <c r="N630" s="223" t="s">
        <v>47</v>
      </c>
      <c r="O630" s="87"/>
      <c r="P630" s="224">
        <f>O630*H630</f>
        <v>0</v>
      </c>
      <c r="Q630" s="224">
        <v>2.0000000000000002E-05</v>
      </c>
      <c r="R630" s="224">
        <f>Q630*H630</f>
        <v>0.012927100000000002</v>
      </c>
      <c r="S630" s="224">
        <v>0</v>
      </c>
      <c r="T630" s="225">
        <f>S630*H630</f>
        <v>0</v>
      </c>
      <c r="U630" s="41"/>
      <c r="V630" s="41"/>
      <c r="W630" s="41"/>
      <c r="X630" s="41"/>
      <c r="Y630" s="41"/>
      <c r="Z630" s="41"/>
      <c r="AA630" s="41"/>
      <c r="AB630" s="41"/>
      <c r="AC630" s="41"/>
      <c r="AD630" s="41"/>
      <c r="AE630" s="41"/>
      <c r="AR630" s="226" t="s">
        <v>238</v>
      </c>
      <c r="AT630" s="226" t="s">
        <v>233</v>
      </c>
      <c r="AU630" s="226" t="s">
        <v>86</v>
      </c>
      <c r="AY630" s="20" t="s">
        <v>231</v>
      </c>
      <c r="BE630" s="227">
        <f>IF(N630="základní",J630,0)</f>
        <v>0</v>
      </c>
      <c r="BF630" s="227">
        <f>IF(N630="snížená",J630,0)</f>
        <v>0</v>
      </c>
      <c r="BG630" s="227">
        <f>IF(N630="zákl. přenesená",J630,0)</f>
        <v>0</v>
      </c>
      <c r="BH630" s="227">
        <f>IF(N630="sníž. přenesená",J630,0)</f>
        <v>0</v>
      </c>
      <c r="BI630" s="227">
        <f>IF(N630="nulová",J630,0)</f>
        <v>0</v>
      </c>
      <c r="BJ630" s="20" t="s">
        <v>84</v>
      </c>
      <c r="BK630" s="227">
        <f>ROUND(I630*H630,2)</f>
        <v>0</v>
      </c>
      <c r="BL630" s="20" t="s">
        <v>238</v>
      </c>
      <c r="BM630" s="226" t="s">
        <v>996</v>
      </c>
    </row>
    <row r="631" s="2" customFormat="1">
      <c r="A631" s="41"/>
      <c r="B631" s="42"/>
      <c r="C631" s="43"/>
      <c r="D631" s="228" t="s">
        <v>240</v>
      </c>
      <c r="E631" s="43"/>
      <c r="F631" s="229" t="s">
        <v>997</v>
      </c>
      <c r="G631" s="43"/>
      <c r="H631" s="43"/>
      <c r="I631" s="230"/>
      <c r="J631" s="43"/>
      <c r="K631" s="43"/>
      <c r="L631" s="47"/>
      <c r="M631" s="231"/>
      <c r="N631" s="232"/>
      <c r="O631" s="87"/>
      <c r="P631" s="87"/>
      <c r="Q631" s="87"/>
      <c r="R631" s="87"/>
      <c r="S631" s="87"/>
      <c r="T631" s="88"/>
      <c r="U631" s="41"/>
      <c r="V631" s="41"/>
      <c r="W631" s="41"/>
      <c r="X631" s="41"/>
      <c r="Y631" s="41"/>
      <c r="Z631" s="41"/>
      <c r="AA631" s="41"/>
      <c r="AB631" s="41"/>
      <c r="AC631" s="41"/>
      <c r="AD631" s="41"/>
      <c r="AE631" s="41"/>
      <c r="AT631" s="20" t="s">
        <v>240</v>
      </c>
      <c r="AU631" s="20" t="s">
        <v>86</v>
      </c>
    </row>
    <row r="632" s="13" customFormat="1">
      <c r="A632" s="13"/>
      <c r="B632" s="233"/>
      <c r="C632" s="234"/>
      <c r="D632" s="235" t="s">
        <v>242</v>
      </c>
      <c r="E632" s="236" t="s">
        <v>19</v>
      </c>
      <c r="F632" s="237" t="s">
        <v>998</v>
      </c>
      <c r="G632" s="234"/>
      <c r="H632" s="238">
        <v>57.32</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242</v>
      </c>
      <c r="AU632" s="244" t="s">
        <v>86</v>
      </c>
      <c r="AV632" s="13" t="s">
        <v>86</v>
      </c>
      <c r="AW632" s="13" t="s">
        <v>37</v>
      </c>
      <c r="AX632" s="13" t="s">
        <v>76</v>
      </c>
      <c r="AY632" s="244" t="s">
        <v>231</v>
      </c>
    </row>
    <row r="633" s="13" customFormat="1">
      <c r="A633" s="13"/>
      <c r="B633" s="233"/>
      <c r="C633" s="234"/>
      <c r="D633" s="235" t="s">
        <v>242</v>
      </c>
      <c r="E633" s="236" t="s">
        <v>19</v>
      </c>
      <c r="F633" s="237" t="s">
        <v>999</v>
      </c>
      <c r="G633" s="234"/>
      <c r="H633" s="238">
        <v>29.600000000000001</v>
      </c>
      <c r="I633" s="239"/>
      <c r="J633" s="234"/>
      <c r="K633" s="234"/>
      <c r="L633" s="240"/>
      <c r="M633" s="241"/>
      <c r="N633" s="242"/>
      <c r="O633" s="242"/>
      <c r="P633" s="242"/>
      <c r="Q633" s="242"/>
      <c r="R633" s="242"/>
      <c r="S633" s="242"/>
      <c r="T633" s="243"/>
      <c r="U633" s="13"/>
      <c r="V633" s="13"/>
      <c r="W633" s="13"/>
      <c r="X633" s="13"/>
      <c r="Y633" s="13"/>
      <c r="Z633" s="13"/>
      <c r="AA633" s="13"/>
      <c r="AB633" s="13"/>
      <c r="AC633" s="13"/>
      <c r="AD633" s="13"/>
      <c r="AE633" s="13"/>
      <c r="AT633" s="244" t="s">
        <v>242</v>
      </c>
      <c r="AU633" s="244" t="s">
        <v>86</v>
      </c>
      <c r="AV633" s="13" t="s">
        <v>86</v>
      </c>
      <c r="AW633" s="13" t="s">
        <v>37</v>
      </c>
      <c r="AX633" s="13" t="s">
        <v>76</v>
      </c>
      <c r="AY633" s="244" t="s">
        <v>231</v>
      </c>
    </row>
    <row r="634" s="13" customFormat="1">
      <c r="A634" s="13"/>
      <c r="B634" s="233"/>
      <c r="C634" s="234"/>
      <c r="D634" s="235" t="s">
        <v>242</v>
      </c>
      <c r="E634" s="236" t="s">
        <v>19</v>
      </c>
      <c r="F634" s="237" t="s">
        <v>1000</v>
      </c>
      <c r="G634" s="234"/>
      <c r="H634" s="238">
        <v>8.2899999999999991</v>
      </c>
      <c r="I634" s="239"/>
      <c r="J634" s="234"/>
      <c r="K634" s="234"/>
      <c r="L634" s="240"/>
      <c r="M634" s="241"/>
      <c r="N634" s="242"/>
      <c r="O634" s="242"/>
      <c r="P634" s="242"/>
      <c r="Q634" s="242"/>
      <c r="R634" s="242"/>
      <c r="S634" s="242"/>
      <c r="T634" s="243"/>
      <c r="U634" s="13"/>
      <c r="V634" s="13"/>
      <c r="W634" s="13"/>
      <c r="X634" s="13"/>
      <c r="Y634" s="13"/>
      <c r="Z634" s="13"/>
      <c r="AA634" s="13"/>
      <c r="AB634" s="13"/>
      <c r="AC634" s="13"/>
      <c r="AD634" s="13"/>
      <c r="AE634" s="13"/>
      <c r="AT634" s="244" t="s">
        <v>242</v>
      </c>
      <c r="AU634" s="244" t="s">
        <v>86</v>
      </c>
      <c r="AV634" s="13" t="s">
        <v>86</v>
      </c>
      <c r="AW634" s="13" t="s">
        <v>37</v>
      </c>
      <c r="AX634" s="13" t="s">
        <v>76</v>
      </c>
      <c r="AY634" s="244" t="s">
        <v>231</v>
      </c>
    </row>
    <row r="635" s="13" customFormat="1">
      <c r="A635" s="13"/>
      <c r="B635" s="233"/>
      <c r="C635" s="234"/>
      <c r="D635" s="235" t="s">
        <v>242</v>
      </c>
      <c r="E635" s="236" t="s">
        <v>19</v>
      </c>
      <c r="F635" s="237" t="s">
        <v>1001</v>
      </c>
      <c r="G635" s="234"/>
      <c r="H635" s="238">
        <v>10</v>
      </c>
      <c r="I635" s="239"/>
      <c r="J635" s="234"/>
      <c r="K635" s="234"/>
      <c r="L635" s="240"/>
      <c r="M635" s="241"/>
      <c r="N635" s="242"/>
      <c r="O635" s="242"/>
      <c r="P635" s="242"/>
      <c r="Q635" s="242"/>
      <c r="R635" s="242"/>
      <c r="S635" s="242"/>
      <c r="T635" s="243"/>
      <c r="U635" s="13"/>
      <c r="V635" s="13"/>
      <c r="W635" s="13"/>
      <c r="X635" s="13"/>
      <c r="Y635" s="13"/>
      <c r="Z635" s="13"/>
      <c r="AA635" s="13"/>
      <c r="AB635" s="13"/>
      <c r="AC635" s="13"/>
      <c r="AD635" s="13"/>
      <c r="AE635" s="13"/>
      <c r="AT635" s="244" t="s">
        <v>242</v>
      </c>
      <c r="AU635" s="244" t="s">
        <v>86</v>
      </c>
      <c r="AV635" s="13" t="s">
        <v>86</v>
      </c>
      <c r="AW635" s="13" t="s">
        <v>37</v>
      </c>
      <c r="AX635" s="13" t="s">
        <v>76</v>
      </c>
      <c r="AY635" s="244" t="s">
        <v>231</v>
      </c>
    </row>
    <row r="636" s="13" customFormat="1">
      <c r="A636" s="13"/>
      <c r="B636" s="233"/>
      <c r="C636" s="234"/>
      <c r="D636" s="235" t="s">
        <v>242</v>
      </c>
      <c r="E636" s="236" t="s">
        <v>19</v>
      </c>
      <c r="F636" s="237" t="s">
        <v>1002</v>
      </c>
      <c r="G636" s="234"/>
      <c r="H636" s="238">
        <v>19.920000000000002</v>
      </c>
      <c r="I636" s="239"/>
      <c r="J636" s="234"/>
      <c r="K636" s="234"/>
      <c r="L636" s="240"/>
      <c r="M636" s="241"/>
      <c r="N636" s="242"/>
      <c r="O636" s="242"/>
      <c r="P636" s="242"/>
      <c r="Q636" s="242"/>
      <c r="R636" s="242"/>
      <c r="S636" s="242"/>
      <c r="T636" s="243"/>
      <c r="U636" s="13"/>
      <c r="V636" s="13"/>
      <c r="W636" s="13"/>
      <c r="X636" s="13"/>
      <c r="Y636" s="13"/>
      <c r="Z636" s="13"/>
      <c r="AA636" s="13"/>
      <c r="AB636" s="13"/>
      <c r="AC636" s="13"/>
      <c r="AD636" s="13"/>
      <c r="AE636" s="13"/>
      <c r="AT636" s="244" t="s">
        <v>242</v>
      </c>
      <c r="AU636" s="244" t="s">
        <v>86</v>
      </c>
      <c r="AV636" s="13" t="s">
        <v>86</v>
      </c>
      <c r="AW636" s="13" t="s">
        <v>37</v>
      </c>
      <c r="AX636" s="13" t="s">
        <v>76</v>
      </c>
      <c r="AY636" s="244" t="s">
        <v>231</v>
      </c>
    </row>
    <row r="637" s="13" customFormat="1">
      <c r="A637" s="13"/>
      <c r="B637" s="233"/>
      <c r="C637" s="234"/>
      <c r="D637" s="235" t="s">
        <v>242</v>
      </c>
      <c r="E637" s="236" t="s">
        <v>19</v>
      </c>
      <c r="F637" s="237" t="s">
        <v>1003</v>
      </c>
      <c r="G637" s="234"/>
      <c r="H637" s="238">
        <v>6.3499999999999996</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242</v>
      </c>
      <c r="AU637" s="244" t="s">
        <v>86</v>
      </c>
      <c r="AV637" s="13" t="s">
        <v>86</v>
      </c>
      <c r="AW637" s="13" t="s">
        <v>37</v>
      </c>
      <c r="AX637" s="13" t="s">
        <v>76</v>
      </c>
      <c r="AY637" s="244" t="s">
        <v>231</v>
      </c>
    </row>
    <row r="638" s="13" customFormat="1">
      <c r="A638" s="13"/>
      <c r="B638" s="233"/>
      <c r="C638" s="234"/>
      <c r="D638" s="235" t="s">
        <v>242</v>
      </c>
      <c r="E638" s="236" t="s">
        <v>19</v>
      </c>
      <c r="F638" s="237" t="s">
        <v>1004</v>
      </c>
      <c r="G638" s="234"/>
      <c r="H638" s="238">
        <v>7.5999999999999996</v>
      </c>
      <c r="I638" s="239"/>
      <c r="J638" s="234"/>
      <c r="K638" s="234"/>
      <c r="L638" s="240"/>
      <c r="M638" s="241"/>
      <c r="N638" s="242"/>
      <c r="O638" s="242"/>
      <c r="P638" s="242"/>
      <c r="Q638" s="242"/>
      <c r="R638" s="242"/>
      <c r="S638" s="242"/>
      <c r="T638" s="243"/>
      <c r="U638" s="13"/>
      <c r="V638" s="13"/>
      <c r="W638" s="13"/>
      <c r="X638" s="13"/>
      <c r="Y638" s="13"/>
      <c r="Z638" s="13"/>
      <c r="AA638" s="13"/>
      <c r="AB638" s="13"/>
      <c r="AC638" s="13"/>
      <c r="AD638" s="13"/>
      <c r="AE638" s="13"/>
      <c r="AT638" s="244" t="s">
        <v>242</v>
      </c>
      <c r="AU638" s="244" t="s">
        <v>86</v>
      </c>
      <c r="AV638" s="13" t="s">
        <v>86</v>
      </c>
      <c r="AW638" s="13" t="s">
        <v>37</v>
      </c>
      <c r="AX638" s="13" t="s">
        <v>76</v>
      </c>
      <c r="AY638" s="244" t="s">
        <v>231</v>
      </c>
    </row>
    <row r="639" s="13" customFormat="1">
      <c r="A639" s="13"/>
      <c r="B639" s="233"/>
      <c r="C639" s="234"/>
      <c r="D639" s="235" t="s">
        <v>242</v>
      </c>
      <c r="E639" s="236" t="s">
        <v>19</v>
      </c>
      <c r="F639" s="237" t="s">
        <v>1005</v>
      </c>
      <c r="G639" s="234"/>
      <c r="H639" s="238">
        <v>7.5599999999999996</v>
      </c>
      <c r="I639" s="239"/>
      <c r="J639" s="234"/>
      <c r="K639" s="234"/>
      <c r="L639" s="240"/>
      <c r="M639" s="241"/>
      <c r="N639" s="242"/>
      <c r="O639" s="242"/>
      <c r="P639" s="242"/>
      <c r="Q639" s="242"/>
      <c r="R639" s="242"/>
      <c r="S639" s="242"/>
      <c r="T639" s="243"/>
      <c r="U639" s="13"/>
      <c r="V639" s="13"/>
      <c r="W639" s="13"/>
      <c r="X639" s="13"/>
      <c r="Y639" s="13"/>
      <c r="Z639" s="13"/>
      <c r="AA639" s="13"/>
      <c r="AB639" s="13"/>
      <c r="AC639" s="13"/>
      <c r="AD639" s="13"/>
      <c r="AE639" s="13"/>
      <c r="AT639" s="244" t="s">
        <v>242</v>
      </c>
      <c r="AU639" s="244" t="s">
        <v>86</v>
      </c>
      <c r="AV639" s="13" t="s">
        <v>86</v>
      </c>
      <c r="AW639" s="13" t="s">
        <v>37</v>
      </c>
      <c r="AX639" s="13" t="s">
        <v>76</v>
      </c>
      <c r="AY639" s="244" t="s">
        <v>231</v>
      </c>
    </row>
    <row r="640" s="13" customFormat="1">
      <c r="A640" s="13"/>
      <c r="B640" s="233"/>
      <c r="C640" s="234"/>
      <c r="D640" s="235" t="s">
        <v>242</v>
      </c>
      <c r="E640" s="236" t="s">
        <v>19</v>
      </c>
      <c r="F640" s="237" t="s">
        <v>1006</v>
      </c>
      <c r="G640" s="234"/>
      <c r="H640" s="238">
        <v>18.960000000000001</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242</v>
      </c>
      <c r="AU640" s="244" t="s">
        <v>86</v>
      </c>
      <c r="AV640" s="13" t="s">
        <v>86</v>
      </c>
      <c r="AW640" s="13" t="s">
        <v>37</v>
      </c>
      <c r="AX640" s="13" t="s">
        <v>76</v>
      </c>
      <c r="AY640" s="244" t="s">
        <v>231</v>
      </c>
    </row>
    <row r="641" s="13" customFormat="1">
      <c r="A641" s="13"/>
      <c r="B641" s="233"/>
      <c r="C641" s="234"/>
      <c r="D641" s="235" t="s">
        <v>242</v>
      </c>
      <c r="E641" s="236" t="s">
        <v>19</v>
      </c>
      <c r="F641" s="237" t="s">
        <v>1007</v>
      </c>
      <c r="G641" s="234"/>
      <c r="H641" s="238">
        <v>19.890000000000001</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242</v>
      </c>
      <c r="AU641" s="244" t="s">
        <v>86</v>
      </c>
      <c r="AV641" s="13" t="s">
        <v>86</v>
      </c>
      <c r="AW641" s="13" t="s">
        <v>37</v>
      </c>
      <c r="AX641" s="13" t="s">
        <v>76</v>
      </c>
      <c r="AY641" s="244" t="s">
        <v>231</v>
      </c>
    </row>
    <row r="642" s="13" customFormat="1">
      <c r="A642" s="13"/>
      <c r="B642" s="233"/>
      <c r="C642" s="234"/>
      <c r="D642" s="235" t="s">
        <v>242</v>
      </c>
      <c r="E642" s="236" t="s">
        <v>19</v>
      </c>
      <c r="F642" s="237" t="s">
        <v>1008</v>
      </c>
      <c r="G642" s="234"/>
      <c r="H642" s="238">
        <v>20.640000000000001</v>
      </c>
      <c r="I642" s="239"/>
      <c r="J642" s="234"/>
      <c r="K642" s="234"/>
      <c r="L642" s="240"/>
      <c r="M642" s="241"/>
      <c r="N642" s="242"/>
      <c r="O642" s="242"/>
      <c r="P642" s="242"/>
      <c r="Q642" s="242"/>
      <c r="R642" s="242"/>
      <c r="S642" s="242"/>
      <c r="T642" s="243"/>
      <c r="U642" s="13"/>
      <c r="V642" s="13"/>
      <c r="W642" s="13"/>
      <c r="X642" s="13"/>
      <c r="Y642" s="13"/>
      <c r="Z642" s="13"/>
      <c r="AA642" s="13"/>
      <c r="AB642" s="13"/>
      <c r="AC642" s="13"/>
      <c r="AD642" s="13"/>
      <c r="AE642" s="13"/>
      <c r="AT642" s="244" t="s">
        <v>242</v>
      </c>
      <c r="AU642" s="244" t="s">
        <v>86</v>
      </c>
      <c r="AV642" s="13" t="s">
        <v>86</v>
      </c>
      <c r="AW642" s="13" t="s">
        <v>37</v>
      </c>
      <c r="AX642" s="13" t="s">
        <v>76</v>
      </c>
      <c r="AY642" s="244" t="s">
        <v>231</v>
      </c>
    </row>
    <row r="643" s="13" customFormat="1">
      <c r="A643" s="13"/>
      <c r="B643" s="233"/>
      <c r="C643" s="234"/>
      <c r="D643" s="235" t="s">
        <v>242</v>
      </c>
      <c r="E643" s="236" t="s">
        <v>19</v>
      </c>
      <c r="F643" s="237" t="s">
        <v>1009</v>
      </c>
      <c r="G643" s="234"/>
      <c r="H643" s="238">
        <v>8.5099999999999998</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242</v>
      </c>
      <c r="AU643" s="244" t="s">
        <v>86</v>
      </c>
      <c r="AV643" s="13" t="s">
        <v>86</v>
      </c>
      <c r="AW643" s="13" t="s">
        <v>37</v>
      </c>
      <c r="AX643" s="13" t="s">
        <v>76</v>
      </c>
      <c r="AY643" s="244" t="s">
        <v>231</v>
      </c>
    </row>
    <row r="644" s="13" customFormat="1">
      <c r="A644" s="13"/>
      <c r="B644" s="233"/>
      <c r="C644" s="234"/>
      <c r="D644" s="235" t="s">
        <v>242</v>
      </c>
      <c r="E644" s="236" t="s">
        <v>19</v>
      </c>
      <c r="F644" s="237" t="s">
        <v>1010</v>
      </c>
      <c r="G644" s="234"/>
      <c r="H644" s="238">
        <v>15.59</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242</v>
      </c>
      <c r="AU644" s="244" t="s">
        <v>86</v>
      </c>
      <c r="AV644" s="13" t="s">
        <v>86</v>
      </c>
      <c r="AW644" s="13" t="s">
        <v>37</v>
      </c>
      <c r="AX644" s="13" t="s">
        <v>76</v>
      </c>
      <c r="AY644" s="244" t="s">
        <v>231</v>
      </c>
    </row>
    <row r="645" s="13" customFormat="1">
      <c r="A645" s="13"/>
      <c r="B645" s="233"/>
      <c r="C645" s="234"/>
      <c r="D645" s="235" t="s">
        <v>242</v>
      </c>
      <c r="E645" s="236" t="s">
        <v>19</v>
      </c>
      <c r="F645" s="237" t="s">
        <v>1011</v>
      </c>
      <c r="G645" s="234"/>
      <c r="H645" s="238">
        <v>16.120000000000001</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242</v>
      </c>
      <c r="AU645" s="244" t="s">
        <v>86</v>
      </c>
      <c r="AV645" s="13" t="s">
        <v>86</v>
      </c>
      <c r="AW645" s="13" t="s">
        <v>37</v>
      </c>
      <c r="AX645" s="13" t="s">
        <v>76</v>
      </c>
      <c r="AY645" s="244" t="s">
        <v>231</v>
      </c>
    </row>
    <row r="646" s="13" customFormat="1">
      <c r="A646" s="13"/>
      <c r="B646" s="233"/>
      <c r="C646" s="234"/>
      <c r="D646" s="235" t="s">
        <v>242</v>
      </c>
      <c r="E646" s="236" t="s">
        <v>19</v>
      </c>
      <c r="F646" s="237" t="s">
        <v>1012</v>
      </c>
      <c r="G646" s="234"/>
      <c r="H646" s="238">
        <v>20.539999999999999</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242</v>
      </c>
      <c r="AU646" s="244" t="s">
        <v>86</v>
      </c>
      <c r="AV646" s="13" t="s">
        <v>86</v>
      </c>
      <c r="AW646" s="13" t="s">
        <v>37</v>
      </c>
      <c r="AX646" s="13" t="s">
        <v>76</v>
      </c>
      <c r="AY646" s="244" t="s">
        <v>231</v>
      </c>
    </row>
    <row r="647" s="13" customFormat="1">
      <c r="A647" s="13"/>
      <c r="B647" s="233"/>
      <c r="C647" s="234"/>
      <c r="D647" s="235" t="s">
        <v>242</v>
      </c>
      <c r="E647" s="236" t="s">
        <v>19</v>
      </c>
      <c r="F647" s="237" t="s">
        <v>1013</v>
      </c>
      <c r="G647" s="234"/>
      <c r="H647" s="238">
        <v>16.140000000000001</v>
      </c>
      <c r="I647" s="239"/>
      <c r="J647" s="234"/>
      <c r="K647" s="234"/>
      <c r="L647" s="240"/>
      <c r="M647" s="241"/>
      <c r="N647" s="242"/>
      <c r="O647" s="242"/>
      <c r="P647" s="242"/>
      <c r="Q647" s="242"/>
      <c r="R647" s="242"/>
      <c r="S647" s="242"/>
      <c r="T647" s="243"/>
      <c r="U647" s="13"/>
      <c r="V647" s="13"/>
      <c r="W647" s="13"/>
      <c r="X647" s="13"/>
      <c r="Y647" s="13"/>
      <c r="Z647" s="13"/>
      <c r="AA647" s="13"/>
      <c r="AB647" s="13"/>
      <c r="AC647" s="13"/>
      <c r="AD647" s="13"/>
      <c r="AE647" s="13"/>
      <c r="AT647" s="244" t="s">
        <v>242</v>
      </c>
      <c r="AU647" s="244" t="s">
        <v>86</v>
      </c>
      <c r="AV647" s="13" t="s">
        <v>86</v>
      </c>
      <c r="AW647" s="13" t="s">
        <v>37</v>
      </c>
      <c r="AX647" s="13" t="s">
        <v>76</v>
      </c>
      <c r="AY647" s="244" t="s">
        <v>231</v>
      </c>
    </row>
    <row r="648" s="13" customFormat="1">
      <c r="A648" s="13"/>
      <c r="B648" s="233"/>
      <c r="C648" s="234"/>
      <c r="D648" s="235" t="s">
        <v>242</v>
      </c>
      <c r="E648" s="236" t="s">
        <v>19</v>
      </c>
      <c r="F648" s="237" t="s">
        <v>1014</v>
      </c>
      <c r="G648" s="234"/>
      <c r="H648" s="238">
        <v>13.76</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242</v>
      </c>
      <c r="AU648" s="244" t="s">
        <v>86</v>
      </c>
      <c r="AV648" s="13" t="s">
        <v>86</v>
      </c>
      <c r="AW648" s="13" t="s">
        <v>37</v>
      </c>
      <c r="AX648" s="13" t="s">
        <v>76</v>
      </c>
      <c r="AY648" s="244" t="s">
        <v>231</v>
      </c>
    </row>
    <row r="649" s="13" customFormat="1">
      <c r="A649" s="13"/>
      <c r="B649" s="233"/>
      <c r="C649" s="234"/>
      <c r="D649" s="235" t="s">
        <v>242</v>
      </c>
      <c r="E649" s="236" t="s">
        <v>19</v>
      </c>
      <c r="F649" s="237" t="s">
        <v>1015</v>
      </c>
      <c r="G649" s="234"/>
      <c r="H649" s="238">
        <v>6</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242</v>
      </c>
      <c r="AU649" s="244" t="s">
        <v>86</v>
      </c>
      <c r="AV649" s="13" t="s">
        <v>86</v>
      </c>
      <c r="AW649" s="13" t="s">
        <v>37</v>
      </c>
      <c r="AX649" s="13" t="s">
        <v>76</v>
      </c>
      <c r="AY649" s="244" t="s">
        <v>231</v>
      </c>
    </row>
    <row r="650" s="13" customFormat="1">
      <c r="A650" s="13"/>
      <c r="B650" s="233"/>
      <c r="C650" s="234"/>
      <c r="D650" s="235" t="s">
        <v>242</v>
      </c>
      <c r="E650" s="236" t="s">
        <v>19</v>
      </c>
      <c r="F650" s="237" t="s">
        <v>1016</v>
      </c>
      <c r="G650" s="234"/>
      <c r="H650" s="238">
        <v>11.220000000000001</v>
      </c>
      <c r="I650" s="239"/>
      <c r="J650" s="234"/>
      <c r="K650" s="234"/>
      <c r="L650" s="240"/>
      <c r="M650" s="241"/>
      <c r="N650" s="242"/>
      <c r="O650" s="242"/>
      <c r="P650" s="242"/>
      <c r="Q650" s="242"/>
      <c r="R650" s="242"/>
      <c r="S650" s="242"/>
      <c r="T650" s="243"/>
      <c r="U650" s="13"/>
      <c r="V650" s="13"/>
      <c r="W650" s="13"/>
      <c r="X650" s="13"/>
      <c r="Y650" s="13"/>
      <c r="Z650" s="13"/>
      <c r="AA650" s="13"/>
      <c r="AB650" s="13"/>
      <c r="AC650" s="13"/>
      <c r="AD650" s="13"/>
      <c r="AE650" s="13"/>
      <c r="AT650" s="244" t="s">
        <v>242</v>
      </c>
      <c r="AU650" s="244" t="s">
        <v>86</v>
      </c>
      <c r="AV650" s="13" t="s">
        <v>86</v>
      </c>
      <c r="AW650" s="13" t="s">
        <v>37</v>
      </c>
      <c r="AX650" s="13" t="s">
        <v>76</v>
      </c>
      <c r="AY650" s="244" t="s">
        <v>231</v>
      </c>
    </row>
    <row r="651" s="13" customFormat="1">
      <c r="A651" s="13"/>
      <c r="B651" s="233"/>
      <c r="C651" s="234"/>
      <c r="D651" s="235" t="s">
        <v>242</v>
      </c>
      <c r="E651" s="236" t="s">
        <v>19</v>
      </c>
      <c r="F651" s="237" t="s">
        <v>1017</v>
      </c>
      <c r="G651" s="234"/>
      <c r="H651" s="238">
        <v>8.4900000000000002</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242</v>
      </c>
      <c r="AU651" s="244" t="s">
        <v>86</v>
      </c>
      <c r="AV651" s="13" t="s">
        <v>86</v>
      </c>
      <c r="AW651" s="13" t="s">
        <v>37</v>
      </c>
      <c r="AX651" s="13" t="s">
        <v>76</v>
      </c>
      <c r="AY651" s="244" t="s">
        <v>231</v>
      </c>
    </row>
    <row r="652" s="13" customFormat="1">
      <c r="A652" s="13"/>
      <c r="B652" s="233"/>
      <c r="C652" s="234"/>
      <c r="D652" s="235" t="s">
        <v>242</v>
      </c>
      <c r="E652" s="236" t="s">
        <v>19</v>
      </c>
      <c r="F652" s="237" t="s">
        <v>1018</v>
      </c>
      <c r="G652" s="234"/>
      <c r="H652" s="238">
        <v>8</v>
      </c>
      <c r="I652" s="239"/>
      <c r="J652" s="234"/>
      <c r="K652" s="234"/>
      <c r="L652" s="240"/>
      <c r="M652" s="241"/>
      <c r="N652" s="242"/>
      <c r="O652" s="242"/>
      <c r="P652" s="242"/>
      <c r="Q652" s="242"/>
      <c r="R652" s="242"/>
      <c r="S652" s="242"/>
      <c r="T652" s="243"/>
      <c r="U652" s="13"/>
      <c r="V652" s="13"/>
      <c r="W652" s="13"/>
      <c r="X652" s="13"/>
      <c r="Y652" s="13"/>
      <c r="Z652" s="13"/>
      <c r="AA652" s="13"/>
      <c r="AB652" s="13"/>
      <c r="AC652" s="13"/>
      <c r="AD652" s="13"/>
      <c r="AE652" s="13"/>
      <c r="AT652" s="244" t="s">
        <v>242</v>
      </c>
      <c r="AU652" s="244" t="s">
        <v>86</v>
      </c>
      <c r="AV652" s="13" t="s">
        <v>86</v>
      </c>
      <c r="AW652" s="13" t="s">
        <v>37</v>
      </c>
      <c r="AX652" s="13" t="s">
        <v>76</v>
      </c>
      <c r="AY652" s="244" t="s">
        <v>231</v>
      </c>
    </row>
    <row r="653" s="13" customFormat="1">
      <c r="A653" s="13"/>
      <c r="B653" s="233"/>
      <c r="C653" s="234"/>
      <c r="D653" s="235" t="s">
        <v>242</v>
      </c>
      <c r="E653" s="236" t="s">
        <v>19</v>
      </c>
      <c r="F653" s="237" t="s">
        <v>1019</v>
      </c>
      <c r="G653" s="234"/>
      <c r="H653" s="238">
        <v>13.48</v>
      </c>
      <c r="I653" s="239"/>
      <c r="J653" s="234"/>
      <c r="K653" s="234"/>
      <c r="L653" s="240"/>
      <c r="M653" s="241"/>
      <c r="N653" s="242"/>
      <c r="O653" s="242"/>
      <c r="P653" s="242"/>
      <c r="Q653" s="242"/>
      <c r="R653" s="242"/>
      <c r="S653" s="242"/>
      <c r="T653" s="243"/>
      <c r="U653" s="13"/>
      <c r="V653" s="13"/>
      <c r="W653" s="13"/>
      <c r="X653" s="13"/>
      <c r="Y653" s="13"/>
      <c r="Z653" s="13"/>
      <c r="AA653" s="13"/>
      <c r="AB653" s="13"/>
      <c r="AC653" s="13"/>
      <c r="AD653" s="13"/>
      <c r="AE653" s="13"/>
      <c r="AT653" s="244" t="s">
        <v>242</v>
      </c>
      <c r="AU653" s="244" t="s">
        <v>86</v>
      </c>
      <c r="AV653" s="13" t="s">
        <v>86</v>
      </c>
      <c r="AW653" s="13" t="s">
        <v>37</v>
      </c>
      <c r="AX653" s="13" t="s">
        <v>76</v>
      </c>
      <c r="AY653" s="244" t="s">
        <v>231</v>
      </c>
    </row>
    <row r="654" s="16" customFormat="1">
      <c r="A654" s="16"/>
      <c r="B654" s="266"/>
      <c r="C654" s="267"/>
      <c r="D654" s="235" t="s">
        <v>242</v>
      </c>
      <c r="E654" s="268" t="s">
        <v>19</v>
      </c>
      <c r="F654" s="269" t="s">
        <v>530</v>
      </c>
      <c r="G654" s="267"/>
      <c r="H654" s="270">
        <v>343.98000000000002</v>
      </c>
      <c r="I654" s="271"/>
      <c r="J654" s="267"/>
      <c r="K654" s="267"/>
      <c r="L654" s="272"/>
      <c r="M654" s="273"/>
      <c r="N654" s="274"/>
      <c r="O654" s="274"/>
      <c r="P654" s="274"/>
      <c r="Q654" s="274"/>
      <c r="R654" s="274"/>
      <c r="S654" s="274"/>
      <c r="T654" s="275"/>
      <c r="U654" s="16"/>
      <c r="V654" s="16"/>
      <c r="W654" s="16"/>
      <c r="X654" s="16"/>
      <c r="Y654" s="16"/>
      <c r="Z654" s="16"/>
      <c r="AA654" s="16"/>
      <c r="AB654" s="16"/>
      <c r="AC654" s="16"/>
      <c r="AD654" s="16"/>
      <c r="AE654" s="16"/>
      <c r="AT654" s="276" t="s">
        <v>242</v>
      </c>
      <c r="AU654" s="276" t="s">
        <v>86</v>
      </c>
      <c r="AV654" s="16" t="s">
        <v>248</v>
      </c>
      <c r="AW654" s="16" t="s">
        <v>37</v>
      </c>
      <c r="AX654" s="16" t="s">
        <v>76</v>
      </c>
      <c r="AY654" s="276" t="s">
        <v>231</v>
      </c>
    </row>
    <row r="655" s="13" customFormat="1">
      <c r="A655" s="13"/>
      <c r="B655" s="233"/>
      <c r="C655" s="234"/>
      <c r="D655" s="235" t="s">
        <v>242</v>
      </c>
      <c r="E655" s="236" t="s">
        <v>19</v>
      </c>
      <c r="F655" s="237" t="s">
        <v>1020</v>
      </c>
      <c r="G655" s="234"/>
      <c r="H655" s="238">
        <v>21.140000000000001</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242</v>
      </c>
      <c r="AU655" s="244" t="s">
        <v>86</v>
      </c>
      <c r="AV655" s="13" t="s">
        <v>86</v>
      </c>
      <c r="AW655" s="13" t="s">
        <v>37</v>
      </c>
      <c r="AX655" s="13" t="s">
        <v>76</v>
      </c>
      <c r="AY655" s="244" t="s">
        <v>231</v>
      </c>
    </row>
    <row r="656" s="13" customFormat="1">
      <c r="A656" s="13"/>
      <c r="B656" s="233"/>
      <c r="C656" s="234"/>
      <c r="D656" s="235" t="s">
        <v>242</v>
      </c>
      <c r="E656" s="236" t="s">
        <v>19</v>
      </c>
      <c r="F656" s="237" t="s">
        <v>1021</v>
      </c>
      <c r="G656" s="234"/>
      <c r="H656" s="238">
        <v>18.489999999999998</v>
      </c>
      <c r="I656" s="239"/>
      <c r="J656" s="234"/>
      <c r="K656" s="234"/>
      <c r="L656" s="240"/>
      <c r="M656" s="241"/>
      <c r="N656" s="242"/>
      <c r="O656" s="242"/>
      <c r="P656" s="242"/>
      <c r="Q656" s="242"/>
      <c r="R656" s="242"/>
      <c r="S656" s="242"/>
      <c r="T656" s="243"/>
      <c r="U656" s="13"/>
      <c r="V656" s="13"/>
      <c r="W656" s="13"/>
      <c r="X656" s="13"/>
      <c r="Y656" s="13"/>
      <c r="Z656" s="13"/>
      <c r="AA656" s="13"/>
      <c r="AB656" s="13"/>
      <c r="AC656" s="13"/>
      <c r="AD656" s="13"/>
      <c r="AE656" s="13"/>
      <c r="AT656" s="244" t="s">
        <v>242</v>
      </c>
      <c r="AU656" s="244" t="s">
        <v>86</v>
      </c>
      <c r="AV656" s="13" t="s">
        <v>86</v>
      </c>
      <c r="AW656" s="13" t="s">
        <v>37</v>
      </c>
      <c r="AX656" s="13" t="s">
        <v>76</v>
      </c>
      <c r="AY656" s="244" t="s">
        <v>231</v>
      </c>
    </row>
    <row r="657" s="13" customFormat="1">
      <c r="A657" s="13"/>
      <c r="B657" s="233"/>
      <c r="C657" s="234"/>
      <c r="D657" s="235" t="s">
        <v>242</v>
      </c>
      <c r="E657" s="236" t="s">
        <v>19</v>
      </c>
      <c r="F657" s="237" t="s">
        <v>1022</v>
      </c>
      <c r="G657" s="234"/>
      <c r="H657" s="238">
        <v>7.0999999999999996</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242</v>
      </c>
      <c r="AU657" s="244" t="s">
        <v>86</v>
      </c>
      <c r="AV657" s="13" t="s">
        <v>86</v>
      </c>
      <c r="AW657" s="13" t="s">
        <v>37</v>
      </c>
      <c r="AX657" s="13" t="s">
        <v>76</v>
      </c>
      <c r="AY657" s="244" t="s">
        <v>231</v>
      </c>
    </row>
    <row r="658" s="13" customFormat="1">
      <c r="A658" s="13"/>
      <c r="B658" s="233"/>
      <c r="C658" s="234"/>
      <c r="D658" s="235" t="s">
        <v>242</v>
      </c>
      <c r="E658" s="236" t="s">
        <v>19</v>
      </c>
      <c r="F658" s="237" t="s">
        <v>1023</v>
      </c>
      <c r="G658" s="234"/>
      <c r="H658" s="238">
        <v>18.5</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242</v>
      </c>
      <c r="AU658" s="244" t="s">
        <v>86</v>
      </c>
      <c r="AV658" s="13" t="s">
        <v>86</v>
      </c>
      <c r="AW658" s="13" t="s">
        <v>37</v>
      </c>
      <c r="AX658" s="13" t="s">
        <v>76</v>
      </c>
      <c r="AY658" s="244" t="s">
        <v>231</v>
      </c>
    </row>
    <row r="659" s="13" customFormat="1">
      <c r="A659" s="13"/>
      <c r="B659" s="233"/>
      <c r="C659" s="234"/>
      <c r="D659" s="235" t="s">
        <v>242</v>
      </c>
      <c r="E659" s="236" t="s">
        <v>19</v>
      </c>
      <c r="F659" s="237" t="s">
        <v>1024</v>
      </c>
      <c r="G659" s="234"/>
      <c r="H659" s="238">
        <v>29.649999999999999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242</v>
      </c>
      <c r="AU659" s="244" t="s">
        <v>86</v>
      </c>
      <c r="AV659" s="13" t="s">
        <v>86</v>
      </c>
      <c r="AW659" s="13" t="s">
        <v>37</v>
      </c>
      <c r="AX659" s="13" t="s">
        <v>76</v>
      </c>
      <c r="AY659" s="244" t="s">
        <v>231</v>
      </c>
    </row>
    <row r="660" s="13" customFormat="1">
      <c r="A660" s="13"/>
      <c r="B660" s="233"/>
      <c r="C660" s="234"/>
      <c r="D660" s="235" t="s">
        <v>242</v>
      </c>
      <c r="E660" s="236" t="s">
        <v>19</v>
      </c>
      <c r="F660" s="237" t="s">
        <v>1025</v>
      </c>
      <c r="G660" s="234"/>
      <c r="H660" s="238">
        <v>8.6699999999999999</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242</v>
      </c>
      <c r="AU660" s="244" t="s">
        <v>86</v>
      </c>
      <c r="AV660" s="13" t="s">
        <v>86</v>
      </c>
      <c r="AW660" s="13" t="s">
        <v>37</v>
      </c>
      <c r="AX660" s="13" t="s">
        <v>76</v>
      </c>
      <c r="AY660" s="244" t="s">
        <v>231</v>
      </c>
    </row>
    <row r="661" s="13" customFormat="1">
      <c r="A661" s="13"/>
      <c r="B661" s="233"/>
      <c r="C661" s="234"/>
      <c r="D661" s="235" t="s">
        <v>242</v>
      </c>
      <c r="E661" s="236" t="s">
        <v>19</v>
      </c>
      <c r="F661" s="237" t="s">
        <v>1026</v>
      </c>
      <c r="G661" s="234"/>
      <c r="H661" s="238">
        <v>10.35</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242</v>
      </c>
      <c r="AU661" s="244" t="s">
        <v>86</v>
      </c>
      <c r="AV661" s="13" t="s">
        <v>86</v>
      </c>
      <c r="AW661" s="13" t="s">
        <v>37</v>
      </c>
      <c r="AX661" s="13" t="s">
        <v>76</v>
      </c>
      <c r="AY661" s="244" t="s">
        <v>231</v>
      </c>
    </row>
    <row r="662" s="13" customFormat="1">
      <c r="A662" s="13"/>
      <c r="B662" s="233"/>
      <c r="C662" s="234"/>
      <c r="D662" s="235" t="s">
        <v>242</v>
      </c>
      <c r="E662" s="236" t="s">
        <v>19</v>
      </c>
      <c r="F662" s="237" t="s">
        <v>1027</v>
      </c>
      <c r="G662" s="234"/>
      <c r="H662" s="238">
        <v>8.4499999999999993</v>
      </c>
      <c r="I662" s="239"/>
      <c r="J662" s="234"/>
      <c r="K662" s="234"/>
      <c r="L662" s="240"/>
      <c r="M662" s="241"/>
      <c r="N662" s="242"/>
      <c r="O662" s="242"/>
      <c r="P662" s="242"/>
      <c r="Q662" s="242"/>
      <c r="R662" s="242"/>
      <c r="S662" s="242"/>
      <c r="T662" s="243"/>
      <c r="U662" s="13"/>
      <c r="V662" s="13"/>
      <c r="W662" s="13"/>
      <c r="X662" s="13"/>
      <c r="Y662" s="13"/>
      <c r="Z662" s="13"/>
      <c r="AA662" s="13"/>
      <c r="AB662" s="13"/>
      <c r="AC662" s="13"/>
      <c r="AD662" s="13"/>
      <c r="AE662" s="13"/>
      <c r="AT662" s="244" t="s">
        <v>242</v>
      </c>
      <c r="AU662" s="244" t="s">
        <v>86</v>
      </c>
      <c r="AV662" s="13" t="s">
        <v>86</v>
      </c>
      <c r="AW662" s="13" t="s">
        <v>37</v>
      </c>
      <c r="AX662" s="13" t="s">
        <v>76</v>
      </c>
      <c r="AY662" s="244" t="s">
        <v>231</v>
      </c>
    </row>
    <row r="663" s="13" customFormat="1">
      <c r="A663" s="13"/>
      <c r="B663" s="233"/>
      <c r="C663" s="234"/>
      <c r="D663" s="235" t="s">
        <v>242</v>
      </c>
      <c r="E663" s="236" t="s">
        <v>19</v>
      </c>
      <c r="F663" s="237" t="s">
        <v>1028</v>
      </c>
      <c r="G663" s="234"/>
      <c r="H663" s="238">
        <v>51.369999999999997</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242</v>
      </c>
      <c r="AU663" s="244" t="s">
        <v>86</v>
      </c>
      <c r="AV663" s="13" t="s">
        <v>86</v>
      </c>
      <c r="AW663" s="13" t="s">
        <v>37</v>
      </c>
      <c r="AX663" s="13" t="s">
        <v>76</v>
      </c>
      <c r="AY663" s="244" t="s">
        <v>231</v>
      </c>
    </row>
    <row r="664" s="13" customFormat="1">
      <c r="A664" s="13"/>
      <c r="B664" s="233"/>
      <c r="C664" s="234"/>
      <c r="D664" s="235" t="s">
        <v>242</v>
      </c>
      <c r="E664" s="236" t="s">
        <v>19</v>
      </c>
      <c r="F664" s="237" t="s">
        <v>1029</v>
      </c>
      <c r="G664" s="234"/>
      <c r="H664" s="238">
        <v>16.449999999999999</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242</v>
      </c>
      <c r="AU664" s="244" t="s">
        <v>86</v>
      </c>
      <c r="AV664" s="13" t="s">
        <v>86</v>
      </c>
      <c r="AW664" s="13" t="s">
        <v>37</v>
      </c>
      <c r="AX664" s="13" t="s">
        <v>76</v>
      </c>
      <c r="AY664" s="244" t="s">
        <v>231</v>
      </c>
    </row>
    <row r="665" s="13" customFormat="1">
      <c r="A665" s="13"/>
      <c r="B665" s="233"/>
      <c r="C665" s="234"/>
      <c r="D665" s="235" t="s">
        <v>242</v>
      </c>
      <c r="E665" s="236" t="s">
        <v>19</v>
      </c>
      <c r="F665" s="237" t="s">
        <v>1030</v>
      </c>
      <c r="G665" s="234"/>
      <c r="H665" s="238">
        <v>18.02</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242</v>
      </c>
      <c r="AU665" s="244" t="s">
        <v>86</v>
      </c>
      <c r="AV665" s="13" t="s">
        <v>86</v>
      </c>
      <c r="AW665" s="13" t="s">
        <v>37</v>
      </c>
      <c r="AX665" s="13" t="s">
        <v>76</v>
      </c>
      <c r="AY665" s="244" t="s">
        <v>231</v>
      </c>
    </row>
    <row r="666" s="13" customFormat="1">
      <c r="A666" s="13"/>
      <c r="B666" s="233"/>
      <c r="C666" s="234"/>
      <c r="D666" s="235" t="s">
        <v>242</v>
      </c>
      <c r="E666" s="236" t="s">
        <v>19</v>
      </c>
      <c r="F666" s="237" t="s">
        <v>1031</v>
      </c>
      <c r="G666" s="234"/>
      <c r="H666" s="238">
        <v>16.02</v>
      </c>
      <c r="I666" s="239"/>
      <c r="J666" s="234"/>
      <c r="K666" s="234"/>
      <c r="L666" s="240"/>
      <c r="M666" s="241"/>
      <c r="N666" s="242"/>
      <c r="O666" s="242"/>
      <c r="P666" s="242"/>
      <c r="Q666" s="242"/>
      <c r="R666" s="242"/>
      <c r="S666" s="242"/>
      <c r="T666" s="243"/>
      <c r="U666" s="13"/>
      <c r="V666" s="13"/>
      <c r="W666" s="13"/>
      <c r="X666" s="13"/>
      <c r="Y666" s="13"/>
      <c r="Z666" s="13"/>
      <c r="AA666" s="13"/>
      <c r="AB666" s="13"/>
      <c r="AC666" s="13"/>
      <c r="AD666" s="13"/>
      <c r="AE666" s="13"/>
      <c r="AT666" s="244" t="s">
        <v>242</v>
      </c>
      <c r="AU666" s="244" t="s">
        <v>86</v>
      </c>
      <c r="AV666" s="13" t="s">
        <v>86</v>
      </c>
      <c r="AW666" s="13" t="s">
        <v>37</v>
      </c>
      <c r="AX666" s="13" t="s">
        <v>76</v>
      </c>
      <c r="AY666" s="244" t="s">
        <v>231</v>
      </c>
    </row>
    <row r="667" s="13" customFormat="1">
      <c r="A667" s="13"/>
      <c r="B667" s="233"/>
      <c r="C667" s="234"/>
      <c r="D667" s="235" t="s">
        <v>242</v>
      </c>
      <c r="E667" s="236" t="s">
        <v>19</v>
      </c>
      <c r="F667" s="237" t="s">
        <v>1032</v>
      </c>
      <c r="G667" s="234"/>
      <c r="H667" s="238">
        <v>16.02</v>
      </c>
      <c r="I667" s="239"/>
      <c r="J667" s="234"/>
      <c r="K667" s="234"/>
      <c r="L667" s="240"/>
      <c r="M667" s="241"/>
      <c r="N667" s="242"/>
      <c r="O667" s="242"/>
      <c r="P667" s="242"/>
      <c r="Q667" s="242"/>
      <c r="R667" s="242"/>
      <c r="S667" s="242"/>
      <c r="T667" s="243"/>
      <c r="U667" s="13"/>
      <c r="V667" s="13"/>
      <c r="W667" s="13"/>
      <c r="X667" s="13"/>
      <c r="Y667" s="13"/>
      <c r="Z667" s="13"/>
      <c r="AA667" s="13"/>
      <c r="AB667" s="13"/>
      <c r="AC667" s="13"/>
      <c r="AD667" s="13"/>
      <c r="AE667" s="13"/>
      <c r="AT667" s="244" t="s">
        <v>242</v>
      </c>
      <c r="AU667" s="244" t="s">
        <v>86</v>
      </c>
      <c r="AV667" s="13" t="s">
        <v>86</v>
      </c>
      <c r="AW667" s="13" t="s">
        <v>37</v>
      </c>
      <c r="AX667" s="13" t="s">
        <v>76</v>
      </c>
      <c r="AY667" s="244" t="s">
        <v>231</v>
      </c>
    </row>
    <row r="668" s="13" customFormat="1">
      <c r="A668" s="13"/>
      <c r="B668" s="233"/>
      <c r="C668" s="234"/>
      <c r="D668" s="235" t="s">
        <v>242</v>
      </c>
      <c r="E668" s="236" t="s">
        <v>19</v>
      </c>
      <c r="F668" s="237" t="s">
        <v>1033</v>
      </c>
      <c r="G668" s="234"/>
      <c r="H668" s="238">
        <v>16.02</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242</v>
      </c>
      <c r="AU668" s="244" t="s">
        <v>86</v>
      </c>
      <c r="AV668" s="13" t="s">
        <v>86</v>
      </c>
      <c r="AW668" s="13" t="s">
        <v>37</v>
      </c>
      <c r="AX668" s="13" t="s">
        <v>76</v>
      </c>
      <c r="AY668" s="244" t="s">
        <v>231</v>
      </c>
    </row>
    <row r="669" s="13" customFormat="1">
      <c r="A669" s="13"/>
      <c r="B669" s="233"/>
      <c r="C669" s="234"/>
      <c r="D669" s="235" t="s">
        <v>242</v>
      </c>
      <c r="E669" s="236" t="s">
        <v>19</v>
      </c>
      <c r="F669" s="237" t="s">
        <v>1034</v>
      </c>
      <c r="G669" s="234"/>
      <c r="H669" s="238">
        <v>16.02</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242</v>
      </c>
      <c r="AU669" s="244" t="s">
        <v>86</v>
      </c>
      <c r="AV669" s="13" t="s">
        <v>86</v>
      </c>
      <c r="AW669" s="13" t="s">
        <v>37</v>
      </c>
      <c r="AX669" s="13" t="s">
        <v>76</v>
      </c>
      <c r="AY669" s="244" t="s">
        <v>231</v>
      </c>
    </row>
    <row r="670" s="13" customFormat="1">
      <c r="A670" s="13"/>
      <c r="B670" s="233"/>
      <c r="C670" s="234"/>
      <c r="D670" s="235" t="s">
        <v>242</v>
      </c>
      <c r="E670" s="236" t="s">
        <v>19</v>
      </c>
      <c r="F670" s="237" t="s">
        <v>1035</v>
      </c>
      <c r="G670" s="234"/>
      <c r="H670" s="238">
        <v>16.02</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242</v>
      </c>
      <c r="AU670" s="244" t="s">
        <v>86</v>
      </c>
      <c r="AV670" s="13" t="s">
        <v>86</v>
      </c>
      <c r="AW670" s="13" t="s">
        <v>37</v>
      </c>
      <c r="AX670" s="13" t="s">
        <v>76</v>
      </c>
      <c r="AY670" s="244" t="s">
        <v>231</v>
      </c>
    </row>
    <row r="671" s="13" customFormat="1">
      <c r="A671" s="13"/>
      <c r="B671" s="233"/>
      <c r="C671" s="234"/>
      <c r="D671" s="235" t="s">
        <v>242</v>
      </c>
      <c r="E671" s="236" t="s">
        <v>19</v>
      </c>
      <c r="F671" s="237" t="s">
        <v>1036</v>
      </c>
      <c r="G671" s="234"/>
      <c r="H671" s="238">
        <v>17.399999999999999</v>
      </c>
      <c r="I671" s="239"/>
      <c r="J671" s="234"/>
      <c r="K671" s="234"/>
      <c r="L671" s="240"/>
      <c r="M671" s="241"/>
      <c r="N671" s="242"/>
      <c r="O671" s="242"/>
      <c r="P671" s="242"/>
      <c r="Q671" s="242"/>
      <c r="R671" s="242"/>
      <c r="S671" s="242"/>
      <c r="T671" s="243"/>
      <c r="U671" s="13"/>
      <c r="V671" s="13"/>
      <c r="W671" s="13"/>
      <c r="X671" s="13"/>
      <c r="Y671" s="13"/>
      <c r="Z671" s="13"/>
      <c r="AA671" s="13"/>
      <c r="AB671" s="13"/>
      <c r="AC671" s="13"/>
      <c r="AD671" s="13"/>
      <c r="AE671" s="13"/>
      <c r="AT671" s="244" t="s">
        <v>242</v>
      </c>
      <c r="AU671" s="244" t="s">
        <v>86</v>
      </c>
      <c r="AV671" s="13" t="s">
        <v>86</v>
      </c>
      <c r="AW671" s="13" t="s">
        <v>37</v>
      </c>
      <c r="AX671" s="13" t="s">
        <v>76</v>
      </c>
      <c r="AY671" s="244" t="s">
        <v>231</v>
      </c>
    </row>
    <row r="672" s="13" customFormat="1">
      <c r="A672" s="13"/>
      <c r="B672" s="233"/>
      <c r="C672" s="234"/>
      <c r="D672" s="235" t="s">
        <v>242</v>
      </c>
      <c r="E672" s="236" t="s">
        <v>19</v>
      </c>
      <c r="F672" s="237" t="s">
        <v>1037</v>
      </c>
      <c r="G672" s="234"/>
      <c r="H672" s="238">
        <v>33.090000000000003</v>
      </c>
      <c r="I672" s="239"/>
      <c r="J672" s="234"/>
      <c r="K672" s="234"/>
      <c r="L672" s="240"/>
      <c r="M672" s="241"/>
      <c r="N672" s="242"/>
      <c r="O672" s="242"/>
      <c r="P672" s="242"/>
      <c r="Q672" s="242"/>
      <c r="R672" s="242"/>
      <c r="S672" s="242"/>
      <c r="T672" s="243"/>
      <c r="U672" s="13"/>
      <c r="V672" s="13"/>
      <c r="W672" s="13"/>
      <c r="X672" s="13"/>
      <c r="Y672" s="13"/>
      <c r="Z672" s="13"/>
      <c r="AA672" s="13"/>
      <c r="AB672" s="13"/>
      <c r="AC672" s="13"/>
      <c r="AD672" s="13"/>
      <c r="AE672" s="13"/>
      <c r="AT672" s="244" t="s">
        <v>242</v>
      </c>
      <c r="AU672" s="244" t="s">
        <v>86</v>
      </c>
      <c r="AV672" s="13" t="s">
        <v>86</v>
      </c>
      <c r="AW672" s="13" t="s">
        <v>37</v>
      </c>
      <c r="AX672" s="13" t="s">
        <v>76</v>
      </c>
      <c r="AY672" s="244" t="s">
        <v>231</v>
      </c>
    </row>
    <row r="673" s="13" customFormat="1">
      <c r="A673" s="13"/>
      <c r="B673" s="233"/>
      <c r="C673" s="234"/>
      <c r="D673" s="235" t="s">
        <v>242</v>
      </c>
      <c r="E673" s="236" t="s">
        <v>19</v>
      </c>
      <c r="F673" s="237" t="s">
        <v>1038</v>
      </c>
      <c r="G673" s="234"/>
      <c r="H673" s="238">
        <v>15.310000000000001</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242</v>
      </c>
      <c r="AU673" s="244" t="s">
        <v>86</v>
      </c>
      <c r="AV673" s="13" t="s">
        <v>86</v>
      </c>
      <c r="AW673" s="13" t="s">
        <v>37</v>
      </c>
      <c r="AX673" s="13" t="s">
        <v>76</v>
      </c>
      <c r="AY673" s="244" t="s">
        <v>231</v>
      </c>
    </row>
    <row r="674" s="13" customFormat="1">
      <c r="A674" s="13"/>
      <c r="B674" s="233"/>
      <c r="C674" s="234"/>
      <c r="D674" s="235" t="s">
        <v>242</v>
      </c>
      <c r="E674" s="236" t="s">
        <v>19</v>
      </c>
      <c r="F674" s="237" t="s">
        <v>1039</v>
      </c>
      <c r="G674" s="234"/>
      <c r="H674" s="238">
        <v>12.970000000000001</v>
      </c>
      <c r="I674" s="239"/>
      <c r="J674" s="234"/>
      <c r="K674" s="234"/>
      <c r="L674" s="240"/>
      <c r="M674" s="241"/>
      <c r="N674" s="242"/>
      <c r="O674" s="242"/>
      <c r="P674" s="242"/>
      <c r="Q674" s="242"/>
      <c r="R674" s="242"/>
      <c r="S674" s="242"/>
      <c r="T674" s="243"/>
      <c r="U674" s="13"/>
      <c r="V674" s="13"/>
      <c r="W674" s="13"/>
      <c r="X674" s="13"/>
      <c r="Y674" s="13"/>
      <c r="Z674" s="13"/>
      <c r="AA674" s="13"/>
      <c r="AB674" s="13"/>
      <c r="AC674" s="13"/>
      <c r="AD674" s="13"/>
      <c r="AE674" s="13"/>
      <c r="AT674" s="244" t="s">
        <v>242</v>
      </c>
      <c r="AU674" s="244" t="s">
        <v>86</v>
      </c>
      <c r="AV674" s="13" t="s">
        <v>86</v>
      </c>
      <c r="AW674" s="13" t="s">
        <v>37</v>
      </c>
      <c r="AX674" s="13" t="s">
        <v>76</v>
      </c>
      <c r="AY674" s="244" t="s">
        <v>231</v>
      </c>
    </row>
    <row r="675" s="16" customFormat="1">
      <c r="A675" s="16"/>
      <c r="B675" s="266"/>
      <c r="C675" s="267"/>
      <c r="D675" s="235" t="s">
        <v>242</v>
      </c>
      <c r="E675" s="268" t="s">
        <v>19</v>
      </c>
      <c r="F675" s="269" t="s">
        <v>530</v>
      </c>
      <c r="G675" s="267"/>
      <c r="H675" s="270">
        <v>367.06</v>
      </c>
      <c r="I675" s="271"/>
      <c r="J675" s="267"/>
      <c r="K675" s="267"/>
      <c r="L675" s="272"/>
      <c r="M675" s="273"/>
      <c r="N675" s="274"/>
      <c r="O675" s="274"/>
      <c r="P675" s="274"/>
      <c r="Q675" s="274"/>
      <c r="R675" s="274"/>
      <c r="S675" s="274"/>
      <c r="T675" s="275"/>
      <c r="U675" s="16"/>
      <c r="V675" s="16"/>
      <c r="W675" s="16"/>
      <c r="X675" s="16"/>
      <c r="Y675" s="16"/>
      <c r="Z675" s="16"/>
      <c r="AA675" s="16"/>
      <c r="AB675" s="16"/>
      <c r="AC675" s="16"/>
      <c r="AD675" s="16"/>
      <c r="AE675" s="16"/>
      <c r="AT675" s="276" t="s">
        <v>242</v>
      </c>
      <c r="AU675" s="276" t="s">
        <v>86</v>
      </c>
      <c r="AV675" s="16" t="s">
        <v>248</v>
      </c>
      <c r="AW675" s="16" t="s">
        <v>37</v>
      </c>
      <c r="AX675" s="16" t="s">
        <v>76</v>
      </c>
      <c r="AY675" s="276" t="s">
        <v>231</v>
      </c>
    </row>
    <row r="676" s="13" customFormat="1">
      <c r="A676" s="13"/>
      <c r="B676" s="233"/>
      <c r="C676" s="234"/>
      <c r="D676" s="235" t="s">
        <v>242</v>
      </c>
      <c r="E676" s="236" t="s">
        <v>19</v>
      </c>
      <c r="F676" s="237" t="s">
        <v>1040</v>
      </c>
      <c r="G676" s="234"/>
      <c r="H676" s="238">
        <v>-64.685000000000002</v>
      </c>
      <c r="I676" s="239"/>
      <c r="J676" s="234"/>
      <c r="K676" s="234"/>
      <c r="L676" s="240"/>
      <c r="M676" s="241"/>
      <c r="N676" s="242"/>
      <c r="O676" s="242"/>
      <c r="P676" s="242"/>
      <c r="Q676" s="242"/>
      <c r="R676" s="242"/>
      <c r="S676" s="242"/>
      <c r="T676" s="243"/>
      <c r="U676" s="13"/>
      <c r="V676" s="13"/>
      <c r="W676" s="13"/>
      <c r="X676" s="13"/>
      <c r="Y676" s="13"/>
      <c r="Z676" s="13"/>
      <c r="AA676" s="13"/>
      <c r="AB676" s="13"/>
      <c r="AC676" s="13"/>
      <c r="AD676" s="13"/>
      <c r="AE676" s="13"/>
      <c r="AT676" s="244" t="s">
        <v>242</v>
      </c>
      <c r="AU676" s="244" t="s">
        <v>86</v>
      </c>
      <c r="AV676" s="13" t="s">
        <v>86</v>
      </c>
      <c r="AW676" s="13" t="s">
        <v>37</v>
      </c>
      <c r="AX676" s="13" t="s">
        <v>76</v>
      </c>
      <c r="AY676" s="244" t="s">
        <v>231</v>
      </c>
    </row>
    <row r="677" s="15" customFormat="1">
      <c r="A677" s="15"/>
      <c r="B677" s="255"/>
      <c r="C677" s="256"/>
      <c r="D677" s="235" t="s">
        <v>242</v>
      </c>
      <c r="E677" s="257" t="s">
        <v>19</v>
      </c>
      <c r="F677" s="258" t="s">
        <v>335</v>
      </c>
      <c r="G677" s="256"/>
      <c r="H677" s="259">
        <v>646.35500000000002</v>
      </c>
      <c r="I677" s="260"/>
      <c r="J677" s="256"/>
      <c r="K677" s="256"/>
      <c r="L677" s="261"/>
      <c r="M677" s="262"/>
      <c r="N677" s="263"/>
      <c r="O677" s="263"/>
      <c r="P677" s="263"/>
      <c r="Q677" s="263"/>
      <c r="R677" s="263"/>
      <c r="S677" s="263"/>
      <c r="T677" s="264"/>
      <c r="U677" s="15"/>
      <c r="V677" s="15"/>
      <c r="W677" s="15"/>
      <c r="X677" s="15"/>
      <c r="Y677" s="15"/>
      <c r="Z677" s="15"/>
      <c r="AA677" s="15"/>
      <c r="AB677" s="15"/>
      <c r="AC677" s="15"/>
      <c r="AD677" s="15"/>
      <c r="AE677" s="15"/>
      <c r="AT677" s="265" t="s">
        <v>242</v>
      </c>
      <c r="AU677" s="265" t="s">
        <v>86</v>
      </c>
      <c r="AV677" s="15" t="s">
        <v>238</v>
      </c>
      <c r="AW677" s="15" t="s">
        <v>37</v>
      </c>
      <c r="AX677" s="15" t="s">
        <v>84</v>
      </c>
      <c r="AY677" s="265" t="s">
        <v>231</v>
      </c>
    </row>
    <row r="678" s="2" customFormat="1" ht="21.75" customHeight="1">
      <c r="A678" s="41"/>
      <c r="B678" s="42"/>
      <c r="C678" s="215" t="s">
        <v>1041</v>
      </c>
      <c r="D678" s="215" t="s">
        <v>233</v>
      </c>
      <c r="E678" s="216" t="s">
        <v>1042</v>
      </c>
      <c r="F678" s="217" t="s">
        <v>1043</v>
      </c>
      <c r="G678" s="218" t="s">
        <v>310</v>
      </c>
      <c r="H678" s="219">
        <v>22</v>
      </c>
      <c r="I678" s="220"/>
      <c r="J678" s="221">
        <f>ROUND(I678*H678,2)</f>
        <v>0</v>
      </c>
      <c r="K678" s="217" t="s">
        <v>19</v>
      </c>
      <c r="L678" s="47"/>
      <c r="M678" s="222" t="s">
        <v>19</v>
      </c>
      <c r="N678" s="223" t="s">
        <v>47</v>
      </c>
      <c r="O678" s="87"/>
      <c r="P678" s="224">
        <f>O678*H678</f>
        <v>0</v>
      </c>
      <c r="Q678" s="224">
        <v>0</v>
      </c>
      <c r="R678" s="224">
        <f>Q678*H678</f>
        <v>0</v>
      </c>
      <c r="S678" s="224">
        <v>0</v>
      </c>
      <c r="T678" s="225">
        <f>S678*H678</f>
        <v>0</v>
      </c>
      <c r="U678" s="41"/>
      <c r="V678" s="41"/>
      <c r="W678" s="41"/>
      <c r="X678" s="41"/>
      <c r="Y678" s="41"/>
      <c r="Z678" s="41"/>
      <c r="AA678" s="41"/>
      <c r="AB678" s="41"/>
      <c r="AC678" s="41"/>
      <c r="AD678" s="41"/>
      <c r="AE678" s="41"/>
      <c r="AR678" s="226" t="s">
        <v>238</v>
      </c>
      <c r="AT678" s="226" t="s">
        <v>233</v>
      </c>
      <c r="AU678" s="226" t="s">
        <v>86</v>
      </c>
      <c r="AY678" s="20" t="s">
        <v>231</v>
      </c>
      <c r="BE678" s="227">
        <f>IF(N678="základní",J678,0)</f>
        <v>0</v>
      </c>
      <c r="BF678" s="227">
        <f>IF(N678="snížená",J678,0)</f>
        <v>0</v>
      </c>
      <c r="BG678" s="227">
        <f>IF(N678="zákl. přenesená",J678,0)</f>
        <v>0</v>
      </c>
      <c r="BH678" s="227">
        <f>IF(N678="sníž. přenesená",J678,0)</f>
        <v>0</v>
      </c>
      <c r="BI678" s="227">
        <f>IF(N678="nulová",J678,0)</f>
        <v>0</v>
      </c>
      <c r="BJ678" s="20" t="s">
        <v>84</v>
      </c>
      <c r="BK678" s="227">
        <f>ROUND(I678*H678,2)</f>
        <v>0</v>
      </c>
      <c r="BL678" s="20" t="s">
        <v>238</v>
      </c>
      <c r="BM678" s="226" t="s">
        <v>1044</v>
      </c>
    </row>
    <row r="679" s="2" customFormat="1" ht="24.15" customHeight="1">
      <c r="A679" s="41"/>
      <c r="B679" s="42"/>
      <c r="C679" s="215" t="s">
        <v>1045</v>
      </c>
      <c r="D679" s="215" t="s">
        <v>233</v>
      </c>
      <c r="E679" s="216" t="s">
        <v>1046</v>
      </c>
      <c r="F679" s="217" t="s">
        <v>1047</v>
      </c>
      <c r="G679" s="218" t="s">
        <v>236</v>
      </c>
      <c r="H679" s="219">
        <v>303.41300000000001</v>
      </c>
      <c r="I679" s="220"/>
      <c r="J679" s="221">
        <f>ROUND(I679*H679,2)</f>
        <v>0</v>
      </c>
      <c r="K679" s="217" t="s">
        <v>237</v>
      </c>
      <c r="L679" s="47"/>
      <c r="M679" s="222" t="s">
        <v>19</v>
      </c>
      <c r="N679" s="223" t="s">
        <v>47</v>
      </c>
      <c r="O679" s="87"/>
      <c r="P679" s="224">
        <f>O679*H679</f>
        <v>0</v>
      </c>
      <c r="Q679" s="224">
        <v>0.00012999999999999999</v>
      </c>
      <c r="R679" s="224">
        <f>Q679*H679</f>
        <v>0.039443689999999997</v>
      </c>
      <c r="S679" s="224">
        <v>0</v>
      </c>
      <c r="T679" s="225">
        <f>S679*H679</f>
        <v>0</v>
      </c>
      <c r="U679" s="41"/>
      <c r="V679" s="41"/>
      <c r="W679" s="41"/>
      <c r="X679" s="41"/>
      <c r="Y679" s="41"/>
      <c r="Z679" s="41"/>
      <c r="AA679" s="41"/>
      <c r="AB679" s="41"/>
      <c r="AC679" s="41"/>
      <c r="AD679" s="41"/>
      <c r="AE679" s="41"/>
      <c r="AR679" s="226" t="s">
        <v>238</v>
      </c>
      <c r="AT679" s="226" t="s">
        <v>233</v>
      </c>
      <c r="AU679" s="226" t="s">
        <v>86</v>
      </c>
      <c r="AY679" s="20" t="s">
        <v>231</v>
      </c>
      <c r="BE679" s="227">
        <f>IF(N679="základní",J679,0)</f>
        <v>0</v>
      </c>
      <c r="BF679" s="227">
        <f>IF(N679="snížená",J679,0)</f>
        <v>0</v>
      </c>
      <c r="BG679" s="227">
        <f>IF(N679="zákl. přenesená",J679,0)</f>
        <v>0</v>
      </c>
      <c r="BH679" s="227">
        <f>IF(N679="sníž. přenesená",J679,0)</f>
        <v>0</v>
      </c>
      <c r="BI679" s="227">
        <f>IF(N679="nulová",J679,0)</f>
        <v>0</v>
      </c>
      <c r="BJ679" s="20" t="s">
        <v>84</v>
      </c>
      <c r="BK679" s="227">
        <f>ROUND(I679*H679,2)</f>
        <v>0</v>
      </c>
      <c r="BL679" s="20" t="s">
        <v>238</v>
      </c>
      <c r="BM679" s="226" t="s">
        <v>1048</v>
      </c>
    </row>
    <row r="680" s="2" customFormat="1">
      <c r="A680" s="41"/>
      <c r="B680" s="42"/>
      <c r="C680" s="43"/>
      <c r="D680" s="228" t="s">
        <v>240</v>
      </c>
      <c r="E680" s="43"/>
      <c r="F680" s="229" t="s">
        <v>1049</v>
      </c>
      <c r="G680" s="43"/>
      <c r="H680" s="43"/>
      <c r="I680" s="230"/>
      <c r="J680" s="43"/>
      <c r="K680" s="43"/>
      <c r="L680" s="47"/>
      <c r="M680" s="231"/>
      <c r="N680" s="232"/>
      <c r="O680" s="87"/>
      <c r="P680" s="87"/>
      <c r="Q680" s="87"/>
      <c r="R680" s="87"/>
      <c r="S680" s="87"/>
      <c r="T680" s="88"/>
      <c r="U680" s="41"/>
      <c r="V680" s="41"/>
      <c r="W680" s="41"/>
      <c r="X680" s="41"/>
      <c r="Y680" s="41"/>
      <c r="Z680" s="41"/>
      <c r="AA680" s="41"/>
      <c r="AB680" s="41"/>
      <c r="AC680" s="41"/>
      <c r="AD680" s="41"/>
      <c r="AE680" s="41"/>
      <c r="AT680" s="20" t="s">
        <v>240</v>
      </c>
      <c r="AU680" s="20" t="s">
        <v>86</v>
      </c>
    </row>
    <row r="681" s="13" customFormat="1">
      <c r="A681" s="13"/>
      <c r="B681" s="233"/>
      <c r="C681" s="234"/>
      <c r="D681" s="235" t="s">
        <v>242</v>
      </c>
      <c r="E681" s="236" t="s">
        <v>19</v>
      </c>
      <c r="F681" s="237" t="s">
        <v>1050</v>
      </c>
      <c r="G681" s="234"/>
      <c r="H681" s="238">
        <v>192.94</v>
      </c>
      <c r="I681" s="239"/>
      <c r="J681" s="234"/>
      <c r="K681" s="234"/>
      <c r="L681" s="240"/>
      <c r="M681" s="241"/>
      <c r="N681" s="242"/>
      <c r="O681" s="242"/>
      <c r="P681" s="242"/>
      <c r="Q681" s="242"/>
      <c r="R681" s="242"/>
      <c r="S681" s="242"/>
      <c r="T681" s="243"/>
      <c r="U681" s="13"/>
      <c r="V681" s="13"/>
      <c r="W681" s="13"/>
      <c r="X681" s="13"/>
      <c r="Y681" s="13"/>
      <c r="Z681" s="13"/>
      <c r="AA681" s="13"/>
      <c r="AB681" s="13"/>
      <c r="AC681" s="13"/>
      <c r="AD681" s="13"/>
      <c r="AE681" s="13"/>
      <c r="AT681" s="244" t="s">
        <v>242</v>
      </c>
      <c r="AU681" s="244" t="s">
        <v>86</v>
      </c>
      <c r="AV681" s="13" t="s">
        <v>86</v>
      </c>
      <c r="AW681" s="13" t="s">
        <v>37</v>
      </c>
      <c r="AX681" s="13" t="s">
        <v>76</v>
      </c>
      <c r="AY681" s="244" t="s">
        <v>231</v>
      </c>
    </row>
    <row r="682" s="13" customFormat="1">
      <c r="A682" s="13"/>
      <c r="B682" s="233"/>
      <c r="C682" s="234"/>
      <c r="D682" s="235" t="s">
        <v>242</v>
      </c>
      <c r="E682" s="236" t="s">
        <v>19</v>
      </c>
      <c r="F682" s="237" t="s">
        <v>1051</v>
      </c>
      <c r="G682" s="234"/>
      <c r="H682" s="238">
        <v>3.8999999999999999</v>
      </c>
      <c r="I682" s="239"/>
      <c r="J682" s="234"/>
      <c r="K682" s="234"/>
      <c r="L682" s="240"/>
      <c r="M682" s="241"/>
      <c r="N682" s="242"/>
      <c r="O682" s="242"/>
      <c r="P682" s="242"/>
      <c r="Q682" s="242"/>
      <c r="R682" s="242"/>
      <c r="S682" s="242"/>
      <c r="T682" s="243"/>
      <c r="U682" s="13"/>
      <c r="V682" s="13"/>
      <c r="W682" s="13"/>
      <c r="X682" s="13"/>
      <c r="Y682" s="13"/>
      <c r="Z682" s="13"/>
      <c r="AA682" s="13"/>
      <c r="AB682" s="13"/>
      <c r="AC682" s="13"/>
      <c r="AD682" s="13"/>
      <c r="AE682" s="13"/>
      <c r="AT682" s="244" t="s">
        <v>242</v>
      </c>
      <c r="AU682" s="244" t="s">
        <v>86</v>
      </c>
      <c r="AV682" s="13" t="s">
        <v>86</v>
      </c>
      <c r="AW682" s="13" t="s">
        <v>37</v>
      </c>
      <c r="AX682" s="13" t="s">
        <v>76</v>
      </c>
      <c r="AY682" s="244" t="s">
        <v>231</v>
      </c>
    </row>
    <row r="683" s="13" customFormat="1">
      <c r="A683" s="13"/>
      <c r="B683" s="233"/>
      <c r="C683" s="234"/>
      <c r="D683" s="235" t="s">
        <v>242</v>
      </c>
      <c r="E683" s="236" t="s">
        <v>19</v>
      </c>
      <c r="F683" s="237" t="s">
        <v>1052</v>
      </c>
      <c r="G683" s="234"/>
      <c r="H683" s="238">
        <v>6.21</v>
      </c>
      <c r="I683" s="239"/>
      <c r="J683" s="234"/>
      <c r="K683" s="234"/>
      <c r="L683" s="240"/>
      <c r="M683" s="241"/>
      <c r="N683" s="242"/>
      <c r="O683" s="242"/>
      <c r="P683" s="242"/>
      <c r="Q683" s="242"/>
      <c r="R683" s="242"/>
      <c r="S683" s="242"/>
      <c r="T683" s="243"/>
      <c r="U683" s="13"/>
      <c r="V683" s="13"/>
      <c r="W683" s="13"/>
      <c r="X683" s="13"/>
      <c r="Y683" s="13"/>
      <c r="Z683" s="13"/>
      <c r="AA683" s="13"/>
      <c r="AB683" s="13"/>
      <c r="AC683" s="13"/>
      <c r="AD683" s="13"/>
      <c r="AE683" s="13"/>
      <c r="AT683" s="244" t="s">
        <v>242</v>
      </c>
      <c r="AU683" s="244" t="s">
        <v>86</v>
      </c>
      <c r="AV683" s="13" t="s">
        <v>86</v>
      </c>
      <c r="AW683" s="13" t="s">
        <v>37</v>
      </c>
      <c r="AX683" s="13" t="s">
        <v>76</v>
      </c>
      <c r="AY683" s="244" t="s">
        <v>231</v>
      </c>
    </row>
    <row r="684" s="13" customFormat="1">
      <c r="A684" s="13"/>
      <c r="B684" s="233"/>
      <c r="C684" s="234"/>
      <c r="D684" s="235" t="s">
        <v>242</v>
      </c>
      <c r="E684" s="236" t="s">
        <v>19</v>
      </c>
      <c r="F684" s="237" t="s">
        <v>1053</v>
      </c>
      <c r="G684" s="234"/>
      <c r="H684" s="238">
        <v>20.66</v>
      </c>
      <c r="I684" s="239"/>
      <c r="J684" s="234"/>
      <c r="K684" s="234"/>
      <c r="L684" s="240"/>
      <c r="M684" s="241"/>
      <c r="N684" s="242"/>
      <c r="O684" s="242"/>
      <c r="P684" s="242"/>
      <c r="Q684" s="242"/>
      <c r="R684" s="242"/>
      <c r="S684" s="242"/>
      <c r="T684" s="243"/>
      <c r="U684" s="13"/>
      <c r="V684" s="13"/>
      <c r="W684" s="13"/>
      <c r="X684" s="13"/>
      <c r="Y684" s="13"/>
      <c r="Z684" s="13"/>
      <c r="AA684" s="13"/>
      <c r="AB684" s="13"/>
      <c r="AC684" s="13"/>
      <c r="AD684" s="13"/>
      <c r="AE684" s="13"/>
      <c r="AT684" s="244" t="s">
        <v>242</v>
      </c>
      <c r="AU684" s="244" t="s">
        <v>86</v>
      </c>
      <c r="AV684" s="13" t="s">
        <v>86</v>
      </c>
      <c r="AW684" s="13" t="s">
        <v>37</v>
      </c>
      <c r="AX684" s="13" t="s">
        <v>76</v>
      </c>
      <c r="AY684" s="244" t="s">
        <v>231</v>
      </c>
    </row>
    <row r="685" s="13" customFormat="1">
      <c r="A685" s="13"/>
      <c r="B685" s="233"/>
      <c r="C685" s="234"/>
      <c r="D685" s="235" t="s">
        <v>242</v>
      </c>
      <c r="E685" s="236" t="s">
        <v>19</v>
      </c>
      <c r="F685" s="237" t="s">
        <v>1054</v>
      </c>
      <c r="G685" s="234"/>
      <c r="H685" s="238">
        <v>2.5099999999999998</v>
      </c>
      <c r="I685" s="239"/>
      <c r="J685" s="234"/>
      <c r="K685" s="234"/>
      <c r="L685" s="240"/>
      <c r="M685" s="241"/>
      <c r="N685" s="242"/>
      <c r="O685" s="242"/>
      <c r="P685" s="242"/>
      <c r="Q685" s="242"/>
      <c r="R685" s="242"/>
      <c r="S685" s="242"/>
      <c r="T685" s="243"/>
      <c r="U685" s="13"/>
      <c r="V685" s="13"/>
      <c r="W685" s="13"/>
      <c r="X685" s="13"/>
      <c r="Y685" s="13"/>
      <c r="Z685" s="13"/>
      <c r="AA685" s="13"/>
      <c r="AB685" s="13"/>
      <c r="AC685" s="13"/>
      <c r="AD685" s="13"/>
      <c r="AE685" s="13"/>
      <c r="AT685" s="244" t="s">
        <v>242</v>
      </c>
      <c r="AU685" s="244" t="s">
        <v>86</v>
      </c>
      <c r="AV685" s="13" t="s">
        <v>86</v>
      </c>
      <c r="AW685" s="13" t="s">
        <v>37</v>
      </c>
      <c r="AX685" s="13" t="s">
        <v>76</v>
      </c>
      <c r="AY685" s="244" t="s">
        <v>231</v>
      </c>
    </row>
    <row r="686" s="13" customFormat="1">
      <c r="A686" s="13"/>
      <c r="B686" s="233"/>
      <c r="C686" s="234"/>
      <c r="D686" s="235" t="s">
        <v>242</v>
      </c>
      <c r="E686" s="236" t="s">
        <v>19</v>
      </c>
      <c r="F686" s="237" t="s">
        <v>1055</v>
      </c>
      <c r="G686" s="234"/>
      <c r="H686" s="238">
        <v>49.609999999999999</v>
      </c>
      <c r="I686" s="239"/>
      <c r="J686" s="234"/>
      <c r="K686" s="234"/>
      <c r="L686" s="240"/>
      <c r="M686" s="241"/>
      <c r="N686" s="242"/>
      <c r="O686" s="242"/>
      <c r="P686" s="242"/>
      <c r="Q686" s="242"/>
      <c r="R686" s="242"/>
      <c r="S686" s="242"/>
      <c r="T686" s="243"/>
      <c r="U686" s="13"/>
      <c r="V686" s="13"/>
      <c r="W686" s="13"/>
      <c r="X686" s="13"/>
      <c r="Y686" s="13"/>
      <c r="Z686" s="13"/>
      <c r="AA686" s="13"/>
      <c r="AB686" s="13"/>
      <c r="AC686" s="13"/>
      <c r="AD686" s="13"/>
      <c r="AE686" s="13"/>
      <c r="AT686" s="244" t="s">
        <v>242</v>
      </c>
      <c r="AU686" s="244" t="s">
        <v>86</v>
      </c>
      <c r="AV686" s="13" t="s">
        <v>86</v>
      </c>
      <c r="AW686" s="13" t="s">
        <v>37</v>
      </c>
      <c r="AX686" s="13" t="s">
        <v>76</v>
      </c>
      <c r="AY686" s="244" t="s">
        <v>231</v>
      </c>
    </row>
    <row r="687" s="13" customFormat="1">
      <c r="A687" s="13"/>
      <c r="B687" s="233"/>
      <c r="C687" s="234"/>
      <c r="D687" s="235" t="s">
        <v>242</v>
      </c>
      <c r="E687" s="236" t="s">
        <v>19</v>
      </c>
      <c r="F687" s="237" t="s">
        <v>1056</v>
      </c>
      <c r="G687" s="234"/>
      <c r="H687" s="238">
        <v>27.582999999999998</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242</v>
      </c>
      <c r="AU687" s="244" t="s">
        <v>86</v>
      </c>
      <c r="AV687" s="13" t="s">
        <v>86</v>
      </c>
      <c r="AW687" s="13" t="s">
        <v>37</v>
      </c>
      <c r="AX687" s="13" t="s">
        <v>76</v>
      </c>
      <c r="AY687" s="244" t="s">
        <v>231</v>
      </c>
    </row>
    <row r="688" s="15" customFormat="1">
      <c r="A688" s="15"/>
      <c r="B688" s="255"/>
      <c r="C688" s="256"/>
      <c r="D688" s="235" t="s">
        <v>242</v>
      </c>
      <c r="E688" s="257" t="s">
        <v>19</v>
      </c>
      <c r="F688" s="258" t="s">
        <v>335</v>
      </c>
      <c r="G688" s="256"/>
      <c r="H688" s="259">
        <v>303.41300000000001</v>
      </c>
      <c r="I688" s="260"/>
      <c r="J688" s="256"/>
      <c r="K688" s="256"/>
      <c r="L688" s="261"/>
      <c r="M688" s="262"/>
      <c r="N688" s="263"/>
      <c r="O688" s="263"/>
      <c r="P688" s="263"/>
      <c r="Q688" s="263"/>
      <c r="R688" s="263"/>
      <c r="S688" s="263"/>
      <c r="T688" s="264"/>
      <c r="U688" s="15"/>
      <c r="V688" s="15"/>
      <c r="W688" s="15"/>
      <c r="X688" s="15"/>
      <c r="Y688" s="15"/>
      <c r="Z688" s="15"/>
      <c r="AA688" s="15"/>
      <c r="AB688" s="15"/>
      <c r="AC688" s="15"/>
      <c r="AD688" s="15"/>
      <c r="AE688" s="15"/>
      <c r="AT688" s="265" t="s">
        <v>242</v>
      </c>
      <c r="AU688" s="265" t="s">
        <v>86</v>
      </c>
      <c r="AV688" s="15" t="s">
        <v>238</v>
      </c>
      <c r="AW688" s="15" t="s">
        <v>37</v>
      </c>
      <c r="AX688" s="15" t="s">
        <v>84</v>
      </c>
      <c r="AY688" s="265" t="s">
        <v>231</v>
      </c>
    </row>
    <row r="689" s="2" customFormat="1" ht="37.8" customHeight="1">
      <c r="A689" s="41"/>
      <c r="B689" s="42"/>
      <c r="C689" s="215" t="s">
        <v>1057</v>
      </c>
      <c r="D689" s="215" t="s">
        <v>233</v>
      </c>
      <c r="E689" s="216" t="s">
        <v>1058</v>
      </c>
      <c r="F689" s="217" t="s">
        <v>1059</v>
      </c>
      <c r="G689" s="218" t="s">
        <v>310</v>
      </c>
      <c r="H689" s="219">
        <v>60.859999999999999</v>
      </c>
      <c r="I689" s="220"/>
      <c r="J689" s="221">
        <f>ROUND(I689*H689,2)</f>
        <v>0</v>
      </c>
      <c r="K689" s="217" t="s">
        <v>237</v>
      </c>
      <c r="L689" s="47"/>
      <c r="M689" s="222" t="s">
        <v>19</v>
      </c>
      <c r="N689" s="223" t="s">
        <v>47</v>
      </c>
      <c r="O689" s="87"/>
      <c r="P689" s="224">
        <f>O689*H689</f>
        <v>0</v>
      </c>
      <c r="Q689" s="224">
        <v>1.0000000000000001E-05</v>
      </c>
      <c r="R689" s="224">
        <f>Q689*H689</f>
        <v>0.00060860000000000005</v>
      </c>
      <c r="S689" s="224">
        <v>0</v>
      </c>
      <c r="T689" s="225">
        <f>S689*H689</f>
        <v>0</v>
      </c>
      <c r="U689" s="41"/>
      <c r="V689" s="41"/>
      <c r="W689" s="41"/>
      <c r="X689" s="41"/>
      <c r="Y689" s="41"/>
      <c r="Z689" s="41"/>
      <c r="AA689" s="41"/>
      <c r="AB689" s="41"/>
      <c r="AC689" s="41"/>
      <c r="AD689" s="41"/>
      <c r="AE689" s="41"/>
      <c r="AR689" s="226" t="s">
        <v>238</v>
      </c>
      <c r="AT689" s="226" t="s">
        <v>233</v>
      </c>
      <c r="AU689" s="226" t="s">
        <v>86</v>
      </c>
      <c r="AY689" s="20" t="s">
        <v>231</v>
      </c>
      <c r="BE689" s="227">
        <f>IF(N689="základní",J689,0)</f>
        <v>0</v>
      </c>
      <c r="BF689" s="227">
        <f>IF(N689="snížená",J689,0)</f>
        <v>0</v>
      </c>
      <c r="BG689" s="227">
        <f>IF(N689="zákl. přenesená",J689,0)</f>
        <v>0</v>
      </c>
      <c r="BH689" s="227">
        <f>IF(N689="sníž. přenesená",J689,0)</f>
        <v>0</v>
      </c>
      <c r="BI689" s="227">
        <f>IF(N689="nulová",J689,0)</f>
        <v>0</v>
      </c>
      <c r="BJ689" s="20" t="s">
        <v>84</v>
      </c>
      <c r="BK689" s="227">
        <f>ROUND(I689*H689,2)</f>
        <v>0</v>
      </c>
      <c r="BL689" s="20" t="s">
        <v>238</v>
      </c>
      <c r="BM689" s="226" t="s">
        <v>1060</v>
      </c>
    </row>
    <row r="690" s="2" customFormat="1">
      <c r="A690" s="41"/>
      <c r="B690" s="42"/>
      <c r="C690" s="43"/>
      <c r="D690" s="228" t="s">
        <v>240</v>
      </c>
      <c r="E690" s="43"/>
      <c r="F690" s="229" t="s">
        <v>1061</v>
      </c>
      <c r="G690" s="43"/>
      <c r="H690" s="43"/>
      <c r="I690" s="230"/>
      <c r="J690" s="43"/>
      <c r="K690" s="43"/>
      <c r="L690" s="47"/>
      <c r="M690" s="231"/>
      <c r="N690" s="232"/>
      <c r="O690" s="87"/>
      <c r="P690" s="87"/>
      <c r="Q690" s="87"/>
      <c r="R690" s="87"/>
      <c r="S690" s="87"/>
      <c r="T690" s="88"/>
      <c r="U690" s="41"/>
      <c r="V690" s="41"/>
      <c r="W690" s="41"/>
      <c r="X690" s="41"/>
      <c r="Y690" s="41"/>
      <c r="Z690" s="41"/>
      <c r="AA690" s="41"/>
      <c r="AB690" s="41"/>
      <c r="AC690" s="41"/>
      <c r="AD690" s="41"/>
      <c r="AE690" s="41"/>
      <c r="AT690" s="20" t="s">
        <v>240</v>
      </c>
      <c r="AU690" s="20" t="s">
        <v>86</v>
      </c>
    </row>
    <row r="691" s="13" customFormat="1">
      <c r="A691" s="13"/>
      <c r="B691" s="233"/>
      <c r="C691" s="234"/>
      <c r="D691" s="235" t="s">
        <v>242</v>
      </c>
      <c r="E691" s="236" t="s">
        <v>19</v>
      </c>
      <c r="F691" s="237" t="s">
        <v>1062</v>
      </c>
      <c r="G691" s="234"/>
      <c r="H691" s="238">
        <v>60.859999999999999</v>
      </c>
      <c r="I691" s="239"/>
      <c r="J691" s="234"/>
      <c r="K691" s="234"/>
      <c r="L691" s="240"/>
      <c r="M691" s="241"/>
      <c r="N691" s="242"/>
      <c r="O691" s="242"/>
      <c r="P691" s="242"/>
      <c r="Q691" s="242"/>
      <c r="R691" s="242"/>
      <c r="S691" s="242"/>
      <c r="T691" s="243"/>
      <c r="U691" s="13"/>
      <c r="V691" s="13"/>
      <c r="W691" s="13"/>
      <c r="X691" s="13"/>
      <c r="Y691" s="13"/>
      <c r="Z691" s="13"/>
      <c r="AA691" s="13"/>
      <c r="AB691" s="13"/>
      <c r="AC691" s="13"/>
      <c r="AD691" s="13"/>
      <c r="AE691" s="13"/>
      <c r="AT691" s="244" t="s">
        <v>242</v>
      </c>
      <c r="AU691" s="244" t="s">
        <v>86</v>
      </c>
      <c r="AV691" s="13" t="s">
        <v>86</v>
      </c>
      <c r="AW691" s="13" t="s">
        <v>37</v>
      </c>
      <c r="AX691" s="13" t="s">
        <v>84</v>
      </c>
      <c r="AY691" s="244" t="s">
        <v>231</v>
      </c>
    </row>
    <row r="692" s="2" customFormat="1" ht="24.15" customHeight="1">
      <c r="A692" s="41"/>
      <c r="B692" s="42"/>
      <c r="C692" s="215" t="s">
        <v>1063</v>
      </c>
      <c r="D692" s="215" t="s">
        <v>233</v>
      </c>
      <c r="E692" s="216" t="s">
        <v>1064</v>
      </c>
      <c r="F692" s="217" t="s">
        <v>1065</v>
      </c>
      <c r="G692" s="218" t="s">
        <v>310</v>
      </c>
      <c r="H692" s="219">
        <v>60.859999999999999</v>
      </c>
      <c r="I692" s="220"/>
      <c r="J692" s="221">
        <f>ROUND(I692*H692,2)</f>
        <v>0</v>
      </c>
      <c r="K692" s="217" t="s">
        <v>237</v>
      </c>
      <c r="L692" s="47"/>
      <c r="M692" s="222" t="s">
        <v>19</v>
      </c>
      <c r="N692" s="223" t="s">
        <v>47</v>
      </c>
      <c r="O692" s="87"/>
      <c r="P692" s="224">
        <f>O692*H692</f>
        <v>0</v>
      </c>
      <c r="Q692" s="224">
        <v>5.0000000000000002E-05</v>
      </c>
      <c r="R692" s="224">
        <f>Q692*H692</f>
        <v>0.0030430000000000001</v>
      </c>
      <c r="S692" s="224">
        <v>0</v>
      </c>
      <c r="T692" s="225">
        <f>S692*H692</f>
        <v>0</v>
      </c>
      <c r="U692" s="41"/>
      <c r="V692" s="41"/>
      <c r="W692" s="41"/>
      <c r="X692" s="41"/>
      <c r="Y692" s="41"/>
      <c r="Z692" s="41"/>
      <c r="AA692" s="41"/>
      <c r="AB692" s="41"/>
      <c r="AC692" s="41"/>
      <c r="AD692" s="41"/>
      <c r="AE692" s="41"/>
      <c r="AR692" s="226" t="s">
        <v>238</v>
      </c>
      <c r="AT692" s="226" t="s">
        <v>233</v>
      </c>
      <c r="AU692" s="226" t="s">
        <v>86</v>
      </c>
      <c r="AY692" s="20" t="s">
        <v>231</v>
      </c>
      <c r="BE692" s="227">
        <f>IF(N692="základní",J692,0)</f>
        <v>0</v>
      </c>
      <c r="BF692" s="227">
        <f>IF(N692="snížená",J692,0)</f>
        <v>0</v>
      </c>
      <c r="BG692" s="227">
        <f>IF(N692="zákl. přenesená",J692,0)</f>
        <v>0</v>
      </c>
      <c r="BH692" s="227">
        <f>IF(N692="sníž. přenesená",J692,0)</f>
        <v>0</v>
      </c>
      <c r="BI692" s="227">
        <f>IF(N692="nulová",J692,0)</f>
        <v>0</v>
      </c>
      <c r="BJ692" s="20" t="s">
        <v>84</v>
      </c>
      <c r="BK692" s="227">
        <f>ROUND(I692*H692,2)</f>
        <v>0</v>
      </c>
      <c r="BL692" s="20" t="s">
        <v>238</v>
      </c>
      <c r="BM692" s="226" t="s">
        <v>1066</v>
      </c>
    </row>
    <row r="693" s="2" customFormat="1">
      <c r="A693" s="41"/>
      <c r="B693" s="42"/>
      <c r="C693" s="43"/>
      <c r="D693" s="228" t="s">
        <v>240</v>
      </c>
      <c r="E693" s="43"/>
      <c r="F693" s="229" t="s">
        <v>1067</v>
      </c>
      <c r="G693" s="43"/>
      <c r="H693" s="43"/>
      <c r="I693" s="230"/>
      <c r="J693" s="43"/>
      <c r="K693" s="43"/>
      <c r="L693" s="47"/>
      <c r="M693" s="231"/>
      <c r="N693" s="232"/>
      <c r="O693" s="87"/>
      <c r="P693" s="87"/>
      <c r="Q693" s="87"/>
      <c r="R693" s="87"/>
      <c r="S693" s="87"/>
      <c r="T693" s="88"/>
      <c r="U693" s="41"/>
      <c r="V693" s="41"/>
      <c r="W693" s="41"/>
      <c r="X693" s="41"/>
      <c r="Y693" s="41"/>
      <c r="Z693" s="41"/>
      <c r="AA693" s="41"/>
      <c r="AB693" s="41"/>
      <c r="AC693" s="41"/>
      <c r="AD693" s="41"/>
      <c r="AE693" s="41"/>
      <c r="AT693" s="20" t="s">
        <v>240</v>
      </c>
      <c r="AU693" s="20" t="s">
        <v>86</v>
      </c>
    </row>
    <row r="694" s="13" customFormat="1">
      <c r="A694" s="13"/>
      <c r="B694" s="233"/>
      <c r="C694" s="234"/>
      <c r="D694" s="235" t="s">
        <v>242</v>
      </c>
      <c r="E694" s="236" t="s">
        <v>19</v>
      </c>
      <c r="F694" s="237" t="s">
        <v>1062</v>
      </c>
      <c r="G694" s="234"/>
      <c r="H694" s="238">
        <v>60.859999999999999</v>
      </c>
      <c r="I694" s="239"/>
      <c r="J694" s="234"/>
      <c r="K694" s="234"/>
      <c r="L694" s="240"/>
      <c r="M694" s="241"/>
      <c r="N694" s="242"/>
      <c r="O694" s="242"/>
      <c r="P694" s="242"/>
      <c r="Q694" s="242"/>
      <c r="R694" s="242"/>
      <c r="S694" s="242"/>
      <c r="T694" s="243"/>
      <c r="U694" s="13"/>
      <c r="V694" s="13"/>
      <c r="W694" s="13"/>
      <c r="X694" s="13"/>
      <c r="Y694" s="13"/>
      <c r="Z694" s="13"/>
      <c r="AA694" s="13"/>
      <c r="AB694" s="13"/>
      <c r="AC694" s="13"/>
      <c r="AD694" s="13"/>
      <c r="AE694" s="13"/>
      <c r="AT694" s="244" t="s">
        <v>242</v>
      </c>
      <c r="AU694" s="244" t="s">
        <v>86</v>
      </c>
      <c r="AV694" s="13" t="s">
        <v>86</v>
      </c>
      <c r="AW694" s="13" t="s">
        <v>37</v>
      </c>
      <c r="AX694" s="13" t="s">
        <v>84</v>
      </c>
      <c r="AY694" s="244" t="s">
        <v>231</v>
      </c>
    </row>
    <row r="695" s="2" customFormat="1" ht="16.5" customHeight="1">
      <c r="A695" s="41"/>
      <c r="B695" s="42"/>
      <c r="C695" s="215" t="s">
        <v>1068</v>
      </c>
      <c r="D695" s="215" t="s">
        <v>233</v>
      </c>
      <c r="E695" s="216" t="s">
        <v>1069</v>
      </c>
      <c r="F695" s="217" t="s">
        <v>1070</v>
      </c>
      <c r="G695" s="218" t="s">
        <v>251</v>
      </c>
      <c r="H695" s="219">
        <v>12.300000000000001</v>
      </c>
      <c r="I695" s="220"/>
      <c r="J695" s="221">
        <f>ROUND(I695*H695,2)</f>
        <v>0</v>
      </c>
      <c r="K695" s="217" t="s">
        <v>19</v>
      </c>
      <c r="L695" s="47"/>
      <c r="M695" s="222" t="s">
        <v>19</v>
      </c>
      <c r="N695" s="223" t="s">
        <v>47</v>
      </c>
      <c r="O695" s="87"/>
      <c r="P695" s="224">
        <f>O695*H695</f>
        <v>0</v>
      </c>
      <c r="Q695" s="224">
        <v>1.7847</v>
      </c>
      <c r="R695" s="224">
        <f>Q695*H695</f>
        <v>21.951810000000002</v>
      </c>
      <c r="S695" s="224">
        <v>0</v>
      </c>
      <c r="T695" s="225">
        <f>S695*H695</f>
        <v>0</v>
      </c>
      <c r="U695" s="41"/>
      <c r="V695" s="41"/>
      <c r="W695" s="41"/>
      <c r="X695" s="41"/>
      <c r="Y695" s="41"/>
      <c r="Z695" s="41"/>
      <c r="AA695" s="41"/>
      <c r="AB695" s="41"/>
      <c r="AC695" s="41"/>
      <c r="AD695" s="41"/>
      <c r="AE695" s="41"/>
      <c r="AR695" s="226" t="s">
        <v>238</v>
      </c>
      <c r="AT695" s="226" t="s">
        <v>233</v>
      </c>
      <c r="AU695" s="226" t="s">
        <v>86</v>
      </c>
      <c r="AY695" s="20" t="s">
        <v>231</v>
      </c>
      <c r="BE695" s="227">
        <f>IF(N695="základní",J695,0)</f>
        <v>0</v>
      </c>
      <c r="BF695" s="227">
        <f>IF(N695="snížená",J695,0)</f>
        <v>0</v>
      </c>
      <c r="BG695" s="227">
        <f>IF(N695="zákl. přenesená",J695,0)</f>
        <v>0</v>
      </c>
      <c r="BH695" s="227">
        <f>IF(N695="sníž. přenesená",J695,0)</f>
        <v>0</v>
      </c>
      <c r="BI695" s="227">
        <f>IF(N695="nulová",J695,0)</f>
        <v>0</v>
      </c>
      <c r="BJ695" s="20" t="s">
        <v>84</v>
      </c>
      <c r="BK695" s="227">
        <f>ROUND(I695*H695,2)</f>
        <v>0</v>
      </c>
      <c r="BL695" s="20" t="s">
        <v>238</v>
      </c>
      <c r="BM695" s="226" t="s">
        <v>1071</v>
      </c>
    </row>
    <row r="696" s="13" customFormat="1">
      <c r="A696" s="13"/>
      <c r="B696" s="233"/>
      <c r="C696" s="234"/>
      <c r="D696" s="235" t="s">
        <v>242</v>
      </c>
      <c r="E696" s="236" t="s">
        <v>19</v>
      </c>
      <c r="F696" s="237" t="s">
        <v>1072</v>
      </c>
      <c r="G696" s="234"/>
      <c r="H696" s="238">
        <v>12.300000000000001</v>
      </c>
      <c r="I696" s="239"/>
      <c r="J696" s="234"/>
      <c r="K696" s="234"/>
      <c r="L696" s="240"/>
      <c r="M696" s="241"/>
      <c r="N696" s="242"/>
      <c r="O696" s="242"/>
      <c r="P696" s="242"/>
      <c r="Q696" s="242"/>
      <c r="R696" s="242"/>
      <c r="S696" s="242"/>
      <c r="T696" s="243"/>
      <c r="U696" s="13"/>
      <c r="V696" s="13"/>
      <c r="W696" s="13"/>
      <c r="X696" s="13"/>
      <c r="Y696" s="13"/>
      <c r="Z696" s="13"/>
      <c r="AA696" s="13"/>
      <c r="AB696" s="13"/>
      <c r="AC696" s="13"/>
      <c r="AD696" s="13"/>
      <c r="AE696" s="13"/>
      <c r="AT696" s="244" t="s">
        <v>242</v>
      </c>
      <c r="AU696" s="244" t="s">
        <v>86</v>
      </c>
      <c r="AV696" s="13" t="s">
        <v>86</v>
      </c>
      <c r="AW696" s="13" t="s">
        <v>37</v>
      </c>
      <c r="AX696" s="13" t="s">
        <v>84</v>
      </c>
      <c r="AY696" s="244" t="s">
        <v>231</v>
      </c>
    </row>
    <row r="697" s="2" customFormat="1" ht="33" customHeight="1">
      <c r="A697" s="41"/>
      <c r="B697" s="42"/>
      <c r="C697" s="215" t="s">
        <v>1073</v>
      </c>
      <c r="D697" s="215" t="s">
        <v>233</v>
      </c>
      <c r="E697" s="216" t="s">
        <v>1074</v>
      </c>
      <c r="F697" s="217" t="s">
        <v>1075</v>
      </c>
      <c r="G697" s="218" t="s">
        <v>251</v>
      </c>
      <c r="H697" s="219">
        <v>71.111999999999995</v>
      </c>
      <c r="I697" s="220"/>
      <c r="J697" s="221">
        <f>ROUND(I697*H697,2)</f>
        <v>0</v>
      </c>
      <c r="K697" s="217" t="s">
        <v>237</v>
      </c>
      <c r="L697" s="47"/>
      <c r="M697" s="222" t="s">
        <v>19</v>
      </c>
      <c r="N697" s="223" t="s">
        <v>47</v>
      </c>
      <c r="O697" s="87"/>
      <c r="P697" s="224">
        <f>O697*H697</f>
        <v>0</v>
      </c>
      <c r="Q697" s="224">
        <v>2.3010199999999998</v>
      </c>
      <c r="R697" s="224">
        <f>Q697*H697</f>
        <v>163.63013423999999</v>
      </c>
      <c r="S697" s="224">
        <v>0</v>
      </c>
      <c r="T697" s="225">
        <f>S697*H697</f>
        <v>0</v>
      </c>
      <c r="U697" s="41"/>
      <c r="V697" s="41"/>
      <c r="W697" s="41"/>
      <c r="X697" s="41"/>
      <c r="Y697" s="41"/>
      <c r="Z697" s="41"/>
      <c r="AA697" s="41"/>
      <c r="AB697" s="41"/>
      <c r="AC697" s="41"/>
      <c r="AD697" s="41"/>
      <c r="AE697" s="41"/>
      <c r="AR697" s="226" t="s">
        <v>238</v>
      </c>
      <c r="AT697" s="226" t="s">
        <v>233</v>
      </c>
      <c r="AU697" s="226" t="s">
        <v>86</v>
      </c>
      <c r="AY697" s="20" t="s">
        <v>231</v>
      </c>
      <c r="BE697" s="227">
        <f>IF(N697="základní",J697,0)</f>
        <v>0</v>
      </c>
      <c r="BF697" s="227">
        <f>IF(N697="snížená",J697,0)</f>
        <v>0</v>
      </c>
      <c r="BG697" s="227">
        <f>IF(N697="zákl. přenesená",J697,0)</f>
        <v>0</v>
      </c>
      <c r="BH697" s="227">
        <f>IF(N697="sníž. přenesená",J697,0)</f>
        <v>0</v>
      </c>
      <c r="BI697" s="227">
        <f>IF(N697="nulová",J697,0)</f>
        <v>0</v>
      </c>
      <c r="BJ697" s="20" t="s">
        <v>84</v>
      </c>
      <c r="BK697" s="227">
        <f>ROUND(I697*H697,2)</f>
        <v>0</v>
      </c>
      <c r="BL697" s="20" t="s">
        <v>238</v>
      </c>
      <c r="BM697" s="226" t="s">
        <v>1076</v>
      </c>
    </row>
    <row r="698" s="2" customFormat="1">
      <c r="A698" s="41"/>
      <c r="B698" s="42"/>
      <c r="C698" s="43"/>
      <c r="D698" s="228" t="s">
        <v>240</v>
      </c>
      <c r="E698" s="43"/>
      <c r="F698" s="229" t="s">
        <v>1077</v>
      </c>
      <c r="G698" s="43"/>
      <c r="H698" s="43"/>
      <c r="I698" s="230"/>
      <c r="J698" s="43"/>
      <c r="K698" s="43"/>
      <c r="L698" s="47"/>
      <c r="M698" s="231"/>
      <c r="N698" s="232"/>
      <c r="O698" s="87"/>
      <c r="P698" s="87"/>
      <c r="Q698" s="87"/>
      <c r="R698" s="87"/>
      <c r="S698" s="87"/>
      <c r="T698" s="88"/>
      <c r="U698" s="41"/>
      <c r="V698" s="41"/>
      <c r="W698" s="41"/>
      <c r="X698" s="41"/>
      <c r="Y698" s="41"/>
      <c r="Z698" s="41"/>
      <c r="AA698" s="41"/>
      <c r="AB698" s="41"/>
      <c r="AC698" s="41"/>
      <c r="AD698" s="41"/>
      <c r="AE698" s="41"/>
      <c r="AT698" s="20" t="s">
        <v>240</v>
      </c>
      <c r="AU698" s="20" t="s">
        <v>86</v>
      </c>
    </row>
    <row r="699" s="13" customFormat="1">
      <c r="A699" s="13"/>
      <c r="B699" s="233"/>
      <c r="C699" s="234"/>
      <c r="D699" s="235" t="s">
        <v>242</v>
      </c>
      <c r="E699" s="236" t="s">
        <v>19</v>
      </c>
      <c r="F699" s="237" t="s">
        <v>1078</v>
      </c>
      <c r="G699" s="234"/>
      <c r="H699" s="238">
        <v>71.111999999999995</v>
      </c>
      <c r="I699" s="239"/>
      <c r="J699" s="234"/>
      <c r="K699" s="234"/>
      <c r="L699" s="240"/>
      <c r="M699" s="241"/>
      <c r="N699" s="242"/>
      <c r="O699" s="242"/>
      <c r="P699" s="242"/>
      <c r="Q699" s="242"/>
      <c r="R699" s="242"/>
      <c r="S699" s="242"/>
      <c r="T699" s="243"/>
      <c r="U699" s="13"/>
      <c r="V699" s="13"/>
      <c r="W699" s="13"/>
      <c r="X699" s="13"/>
      <c r="Y699" s="13"/>
      <c r="Z699" s="13"/>
      <c r="AA699" s="13"/>
      <c r="AB699" s="13"/>
      <c r="AC699" s="13"/>
      <c r="AD699" s="13"/>
      <c r="AE699" s="13"/>
      <c r="AT699" s="244" t="s">
        <v>242</v>
      </c>
      <c r="AU699" s="244" t="s">
        <v>86</v>
      </c>
      <c r="AV699" s="13" t="s">
        <v>86</v>
      </c>
      <c r="AW699" s="13" t="s">
        <v>37</v>
      </c>
      <c r="AX699" s="13" t="s">
        <v>84</v>
      </c>
      <c r="AY699" s="244" t="s">
        <v>231</v>
      </c>
    </row>
    <row r="700" s="2" customFormat="1" ht="37.8" customHeight="1">
      <c r="A700" s="41"/>
      <c r="B700" s="42"/>
      <c r="C700" s="215" t="s">
        <v>1079</v>
      </c>
      <c r="D700" s="215" t="s">
        <v>233</v>
      </c>
      <c r="E700" s="216" t="s">
        <v>1080</v>
      </c>
      <c r="F700" s="217" t="s">
        <v>1081</v>
      </c>
      <c r="G700" s="218" t="s">
        <v>236</v>
      </c>
      <c r="H700" s="219">
        <v>73.420000000000002</v>
      </c>
      <c r="I700" s="220"/>
      <c r="J700" s="221">
        <f>ROUND(I700*H700,2)</f>
        <v>0</v>
      </c>
      <c r="K700" s="217" t="s">
        <v>237</v>
      </c>
      <c r="L700" s="47"/>
      <c r="M700" s="222" t="s">
        <v>19</v>
      </c>
      <c r="N700" s="223" t="s">
        <v>47</v>
      </c>
      <c r="O700" s="87"/>
      <c r="P700" s="224">
        <f>O700*H700</f>
        <v>0</v>
      </c>
      <c r="Q700" s="224">
        <v>0.0023999999999999998</v>
      </c>
      <c r="R700" s="224">
        <f>Q700*H700</f>
        <v>0.17620799999999998</v>
      </c>
      <c r="S700" s="224">
        <v>0</v>
      </c>
      <c r="T700" s="225">
        <f>S700*H700</f>
        <v>0</v>
      </c>
      <c r="U700" s="41"/>
      <c r="V700" s="41"/>
      <c r="W700" s="41"/>
      <c r="X700" s="41"/>
      <c r="Y700" s="41"/>
      <c r="Z700" s="41"/>
      <c r="AA700" s="41"/>
      <c r="AB700" s="41"/>
      <c r="AC700" s="41"/>
      <c r="AD700" s="41"/>
      <c r="AE700" s="41"/>
      <c r="AR700" s="226" t="s">
        <v>336</v>
      </c>
      <c r="AT700" s="226" t="s">
        <v>233</v>
      </c>
      <c r="AU700" s="226" t="s">
        <v>86</v>
      </c>
      <c r="AY700" s="20" t="s">
        <v>231</v>
      </c>
      <c r="BE700" s="227">
        <f>IF(N700="základní",J700,0)</f>
        <v>0</v>
      </c>
      <c r="BF700" s="227">
        <f>IF(N700="snížená",J700,0)</f>
        <v>0</v>
      </c>
      <c r="BG700" s="227">
        <f>IF(N700="zákl. přenesená",J700,0)</f>
        <v>0</v>
      </c>
      <c r="BH700" s="227">
        <f>IF(N700="sníž. přenesená",J700,0)</f>
        <v>0</v>
      </c>
      <c r="BI700" s="227">
        <f>IF(N700="nulová",J700,0)</f>
        <v>0</v>
      </c>
      <c r="BJ700" s="20" t="s">
        <v>84</v>
      </c>
      <c r="BK700" s="227">
        <f>ROUND(I700*H700,2)</f>
        <v>0</v>
      </c>
      <c r="BL700" s="20" t="s">
        <v>336</v>
      </c>
      <c r="BM700" s="226" t="s">
        <v>1082</v>
      </c>
    </row>
    <row r="701" s="2" customFormat="1">
      <c r="A701" s="41"/>
      <c r="B701" s="42"/>
      <c r="C701" s="43"/>
      <c r="D701" s="228" t="s">
        <v>240</v>
      </c>
      <c r="E701" s="43"/>
      <c r="F701" s="229" t="s">
        <v>1083</v>
      </c>
      <c r="G701" s="43"/>
      <c r="H701" s="43"/>
      <c r="I701" s="230"/>
      <c r="J701" s="43"/>
      <c r="K701" s="43"/>
      <c r="L701" s="47"/>
      <c r="M701" s="231"/>
      <c r="N701" s="232"/>
      <c r="O701" s="87"/>
      <c r="P701" s="87"/>
      <c r="Q701" s="87"/>
      <c r="R701" s="87"/>
      <c r="S701" s="87"/>
      <c r="T701" s="88"/>
      <c r="U701" s="41"/>
      <c r="V701" s="41"/>
      <c r="W701" s="41"/>
      <c r="X701" s="41"/>
      <c r="Y701" s="41"/>
      <c r="Z701" s="41"/>
      <c r="AA701" s="41"/>
      <c r="AB701" s="41"/>
      <c r="AC701" s="41"/>
      <c r="AD701" s="41"/>
      <c r="AE701" s="41"/>
      <c r="AT701" s="20" t="s">
        <v>240</v>
      </c>
      <c r="AU701" s="20" t="s">
        <v>86</v>
      </c>
    </row>
    <row r="702" s="13" customFormat="1">
      <c r="A702" s="13"/>
      <c r="B702" s="233"/>
      <c r="C702" s="234"/>
      <c r="D702" s="235" t="s">
        <v>242</v>
      </c>
      <c r="E702" s="236" t="s">
        <v>19</v>
      </c>
      <c r="F702" s="237" t="s">
        <v>1084</v>
      </c>
      <c r="G702" s="234"/>
      <c r="H702" s="238">
        <v>73.420000000000002</v>
      </c>
      <c r="I702" s="239"/>
      <c r="J702" s="234"/>
      <c r="K702" s="234"/>
      <c r="L702" s="240"/>
      <c r="M702" s="241"/>
      <c r="N702" s="242"/>
      <c r="O702" s="242"/>
      <c r="P702" s="242"/>
      <c r="Q702" s="242"/>
      <c r="R702" s="242"/>
      <c r="S702" s="242"/>
      <c r="T702" s="243"/>
      <c r="U702" s="13"/>
      <c r="V702" s="13"/>
      <c r="W702" s="13"/>
      <c r="X702" s="13"/>
      <c r="Y702" s="13"/>
      <c r="Z702" s="13"/>
      <c r="AA702" s="13"/>
      <c r="AB702" s="13"/>
      <c r="AC702" s="13"/>
      <c r="AD702" s="13"/>
      <c r="AE702" s="13"/>
      <c r="AT702" s="244" t="s">
        <v>242</v>
      </c>
      <c r="AU702" s="244" t="s">
        <v>86</v>
      </c>
      <c r="AV702" s="13" t="s">
        <v>86</v>
      </c>
      <c r="AW702" s="13" t="s">
        <v>37</v>
      </c>
      <c r="AX702" s="13" t="s">
        <v>84</v>
      </c>
      <c r="AY702" s="244" t="s">
        <v>231</v>
      </c>
    </row>
    <row r="703" s="2" customFormat="1" ht="16.5" customHeight="1">
      <c r="A703" s="41"/>
      <c r="B703" s="42"/>
      <c r="C703" s="277" t="s">
        <v>1085</v>
      </c>
      <c r="D703" s="277" t="s">
        <v>605</v>
      </c>
      <c r="E703" s="278" t="s">
        <v>1086</v>
      </c>
      <c r="F703" s="279" t="s">
        <v>1087</v>
      </c>
      <c r="G703" s="280" t="s">
        <v>236</v>
      </c>
      <c r="H703" s="281">
        <v>91.775000000000006</v>
      </c>
      <c r="I703" s="282"/>
      <c r="J703" s="283">
        <f>ROUND(I703*H703,2)</f>
        <v>0</v>
      </c>
      <c r="K703" s="279" t="s">
        <v>237</v>
      </c>
      <c r="L703" s="284"/>
      <c r="M703" s="285" t="s">
        <v>19</v>
      </c>
      <c r="N703" s="286" t="s">
        <v>47</v>
      </c>
      <c r="O703" s="87"/>
      <c r="P703" s="224">
        <f>O703*H703</f>
        <v>0</v>
      </c>
      <c r="Q703" s="224">
        <v>0.13500000000000001</v>
      </c>
      <c r="R703" s="224">
        <f>Q703*H703</f>
        <v>12.389625000000002</v>
      </c>
      <c r="S703" s="224">
        <v>0</v>
      </c>
      <c r="T703" s="225">
        <f>S703*H703</f>
        <v>0</v>
      </c>
      <c r="U703" s="41"/>
      <c r="V703" s="41"/>
      <c r="W703" s="41"/>
      <c r="X703" s="41"/>
      <c r="Y703" s="41"/>
      <c r="Z703" s="41"/>
      <c r="AA703" s="41"/>
      <c r="AB703" s="41"/>
      <c r="AC703" s="41"/>
      <c r="AD703" s="41"/>
      <c r="AE703" s="41"/>
      <c r="AR703" s="226" t="s">
        <v>442</v>
      </c>
      <c r="AT703" s="226" t="s">
        <v>605</v>
      </c>
      <c r="AU703" s="226" t="s">
        <v>86</v>
      </c>
      <c r="AY703" s="20" t="s">
        <v>231</v>
      </c>
      <c r="BE703" s="227">
        <f>IF(N703="základní",J703,0)</f>
        <v>0</v>
      </c>
      <c r="BF703" s="227">
        <f>IF(N703="snížená",J703,0)</f>
        <v>0</v>
      </c>
      <c r="BG703" s="227">
        <f>IF(N703="zákl. přenesená",J703,0)</f>
        <v>0</v>
      </c>
      <c r="BH703" s="227">
        <f>IF(N703="sníž. přenesená",J703,0)</f>
        <v>0</v>
      </c>
      <c r="BI703" s="227">
        <f>IF(N703="nulová",J703,0)</f>
        <v>0</v>
      </c>
      <c r="BJ703" s="20" t="s">
        <v>84</v>
      </c>
      <c r="BK703" s="227">
        <f>ROUND(I703*H703,2)</f>
        <v>0</v>
      </c>
      <c r="BL703" s="20" t="s">
        <v>336</v>
      </c>
      <c r="BM703" s="226" t="s">
        <v>1088</v>
      </c>
    </row>
    <row r="704" s="13" customFormat="1">
      <c r="A704" s="13"/>
      <c r="B704" s="233"/>
      <c r="C704" s="234"/>
      <c r="D704" s="235" t="s">
        <v>242</v>
      </c>
      <c r="E704" s="234"/>
      <c r="F704" s="237" t="s">
        <v>1089</v>
      </c>
      <c r="G704" s="234"/>
      <c r="H704" s="238">
        <v>91.775000000000006</v>
      </c>
      <c r="I704" s="239"/>
      <c r="J704" s="234"/>
      <c r="K704" s="234"/>
      <c r="L704" s="240"/>
      <c r="M704" s="241"/>
      <c r="N704" s="242"/>
      <c r="O704" s="242"/>
      <c r="P704" s="242"/>
      <c r="Q704" s="242"/>
      <c r="R704" s="242"/>
      <c r="S704" s="242"/>
      <c r="T704" s="243"/>
      <c r="U704" s="13"/>
      <c r="V704" s="13"/>
      <c r="W704" s="13"/>
      <c r="X704" s="13"/>
      <c r="Y704" s="13"/>
      <c r="Z704" s="13"/>
      <c r="AA704" s="13"/>
      <c r="AB704" s="13"/>
      <c r="AC704" s="13"/>
      <c r="AD704" s="13"/>
      <c r="AE704" s="13"/>
      <c r="AT704" s="244" t="s">
        <v>242</v>
      </c>
      <c r="AU704" s="244" t="s">
        <v>86</v>
      </c>
      <c r="AV704" s="13" t="s">
        <v>86</v>
      </c>
      <c r="AW704" s="13" t="s">
        <v>4</v>
      </c>
      <c r="AX704" s="13" t="s">
        <v>84</v>
      </c>
      <c r="AY704" s="244" t="s">
        <v>231</v>
      </c>
    </row>
    <row r="705" s="2" customFormat="1" ht="37.8" customHeight="1">
      <c r="A705" s="41"/>
      <c r="B705" s="42"/>
      <c r="C705" s="215" t="s">
        <v>1090</v>
      </c>
      <c r="D705" s="215" t="s">
        <v>233</v>
      </c>
      <c r="E705" s="216" t="s">
        <v>1091</v>
      </c>
      <c r="F705" s="217" t="s">
        <v>1092</v>
      </c>
      <c r="G705" s="218" t="s">
        <v>369</v>
      </c>
      <c r="H705" s="219">
        <v>20</v>
      </c>
      <c r="I705" s="220"/>
      <c r="J705" s="221">
        <f>ROUND(I705*H705,2)</f>
        <v>0</v>
      </c>
      <c r="K705" s="217" t="s">
        <v>237</v>
      </c>
      <c r="L705" s="47"/>
      <c r="M705" s="222" t="s">
        <v>19</v>
      </c>
      <c r="N705" s="223" t="s">
        <v>47</v>
      </c>
      <c r="O705" s="87"/>
      <c r="P705" s="224">
        <f>O705*H705</f>
        <v>0</v>
      </c>
      <c r="Q705" s="224">
        <v>0.017770000000000001</v>
      </c>
      <c r="R705" s="224">
        <f>Q705*H705</f>
        <v>0.35540000000000005</v>
      </c>
      <c r="S705" s="224">
        <v>0</v>
      </c>
      <c r="T705" s="225">
        <f>S705*H705</f>
        <v>0</v>
      </c>
      <c r="U705" s="41"/>
      <c r="V705" s="41"/>
      <c r="W705" s="41"/>
      <c r="X705" s="41"/>
      <c r="Y705" s="41"/>
      <c r="Z705" s="41"/>
      <c r="AA705" s="41"/>
      <c r="AB705" s="41"/>
      <c r="AC705" s="41"/>
      <c r="AD705" s="41"/>
      <c r="AE705" s="41"/>
      <c r="AR705" s="226" t="s">
        <v>238</v>
      </c>
      <c r="AT705" s="226" t="s">
        <v>233</v>
      </c>
      <c r="AU705" s="226" t="s">
        <v>86</v>
      </c>
      <c r="AY705" s="20" t="s">
        <v>231</v>
      </c>
      <c r="BE705" s="227">
        <f>IF(N705="základní",J705,0)</f>
        <v>0</v>
      </c>
      <c r="BF705" s="227">
        <f>IF(N705="snížená",J705,0)</f>
        <v>0</v>
      </c>
      <c r="BG705" s="227">
        <f>IF(N705="zákl. přenesená",J705,0)</f>
        <v>0</v>
      </c>
      <c r="BH705" s="227">
        <f>IF(N705="sníž. přenesená",J705,0)</f>
        <v>0</v>
      </c>
      <c r="BI705" s="227">
        <f>IF(N705="nulová",J705,0)</f>
        <v>0</v>
      </c>
      <c r="BJ705" s="20" t="s">
        <v>84</v>
      </c>
      <c r="BK705" s="227">
        <f>ROUND(I705*H705,2)</f>
        <v>0</v>
      </c>
      <c r="BL705" s="20" t="s">
        <v>238</v>
      </c>
      <c r="BM705" s="226" t="s">
        <v>1093</v>
      </c>
    </row>
    <row r="706" s="2" customFormat="1">
      <c r="A706" s="41"/>
      <c r="B706" s="42"/>
      <c r="C706" s="43"/>
      <c r="D706" s="228" t="s">
        <v>240</v>
      </c>
      <c r="E706" s="43"/>
      <c r="F706" s="229" t="s">
        <v>1094</v>
      </c>
      <c r="G706" s="43"/>
      <c r="H706" s="43"/>
      <c r="I706" s="230"/>
      <c r="J706" s="43"/>
      <c r="K706" s="43"/>
      <c r="L706" s="47"/>
      <c r="M706" s="231"/>
      <c r="N706" s="232"/>
      <c r="O706" s="87"/>
      <c r="P706" s="87"/>
      <c r="Q706" s="87"/>
      <c r="R706" s="87"/>
      <c r="S706" s="87"/>
      <c r="T706" s="88"/>
      <c r="U706" s="41"/>
      <c r="V706" s="41"/>
      <c r="W706" s="41"/>
      <c r="X706" s="41"/>
      <c r="Y706" s="41"/>
      <c r="Z706" s="41"/>
      <c r="AA706" s="41"/>
      <c r="AB706" s="41"/>
      <c r="AC706" s="41"/>
      <c r="AD706" s="41"/>
      <c r="AE706" s="41"/>
      <c r="AT706" s="20" t="s">
        <v>240</v>
      </c>
      <c r="AU706" s="20" t="s">
        <v>86</v>
      </c>
    </row>
    <row r="707" s="13" customFormat="1">
      <c r="A707" s="13"/>
      <c r="B707" s="233"/>
      <c r="C707" s="234"/>
      <c r="D707" s="235" t="s">
        <v>242</v>
      </c>
      <c r="E707" s="236" t="s">
        <v>19</v>
      </c>
      <c r="F707" s="237" t="s">
        <v>1095</v>
      </c>
      <c r="G707" s="234"/>
      <c r="H707" s="238">
        <v>20</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242</v>
      </c>
      <c r="AU707" s="244" t="s">
        <v>86</v>
      </c>
      <c r="AV707" s="13" t="s">
        <v>86</v>
      </c>
      <c r="AW707" s="13" t="s">
        <v>37</v>
      </c>
      <c r="AX707" s="13" t="s">
        <v>84</v>
      </c>
      <c r="AY707" s="244" t="s">
        <v>231</v>
      </c>
    </row>
    <row r="708" s="2" customFormat="1" ht="24.15" customHeight="1">
      <c r="A708" s="41"/>
      <c r="B708" s="42"/>
      <c r="C708" s="277" t="s">
        <v>1096</v>
      </c>
      <c r="D708" s="277" t="s">
        <v>605</v>
      </c>
      <c r="E708" s="278" t="s">
        <v>1097</v>
      </c>
      <c r="F708" s="279" t="s">
        <v>1098</v>
      </c>
      <c r="G708" s="280" t="s">
        <v>369</v>
      </c>
      <c r="H708" s="281">
        <v>11</v>
      </c>
      <c r="I708" s="282"/>
      <c r="J708" s="283">
        <f>ROUND(I708*H708,2)</f>
        <v>0</v>
      </c>
      <c r="K708" s="279" t="s">
        <v>237</v>
      </c>
      <c r="L708" s="284"/>
      <c r="M708" s="285" t="s">
        <v>19</v>
      </c>
      <c r="N708" s="286" t="s">
        <v>47</v>
      </c>
      <c r="O708" s="87"/>
      <c r="P708" s="224">
        <f>O708*H708</f>
        <v>0</v>
      </c>
      <c r="Q708" s="224">
        <v>0.014890000000000001</v>
      </c>
      <c r="R708" s="224">
        <f>Q708*H708</f>
        <v>0.16378999999999999</v>
      </c>
      <c r="S708" s="224">
        <v>0</v>
      </c>
      <c r="T708" s="225">
        <f>S708*H708</f>
        <v>0</v>
      </c>
      <c r="U708" s="41"/>
      <c r="V708" s="41"/>
      <c r="W708" s="41"/>
      <c r="X708" s="41"/>
      <c r="Y708" s="41"/>
      <c r="Z708" s="41"/>
      <c r="AA708" s="41"/>
      <c r="AB708" s="41"/>
      <c r="AC708" s="41"/>
      <c r="AD708" s="41"/>
      <c r="AE708" s="41"/>
      <c r="AR708" s="226" t="s">
        <v>277</v>
      </c>
      <c r="AT708" s="226" t="s">
        <v>605</v>
      </c>
      <c r="AU708" s="226" t="s">
        <v>86</v>
      </c>
      <c r="AY708" s="20" t="s">
        <v>231</v>
      </c>
      <c r="BE708" s="227">
        <f>IF(N708="základní",J708,0)</f>
        <v>0</v>
      </c>
      <c r="BF708" s="227">
        <f>IF(N708="snížená",J708,0)</f>
        <v>0</v>
      </c>
      <c r="BG708" s="227">
        <f>IF(N708="zákl. přenesená",J708,0)</f>
        <v>0</v>
      </c>
      <c r="BH708" s="227">
        <f>IF(N708="sníž. přenesená",J708,0)</f>
        <v>0</v>
      </c>
      <c r="BI708" s="227">
        <f>IF(N708="nulová",J708,0)</f>
        <v>0</v>
      </c>
      <c r="BJ708" s="20" t="s">
        <v>84</v>
      </c>
      <c r="BK708" s="227">
        <f>ROUND(I708*H708,2)</f>
        <v>0</v>
      </c>
      <c r="BL708" s="20" t="s">
        <v>238</v>
      </c>
      <c r="BM708" s="226" t="s">
        <v>1099</v>
      </c>
    </row>
    <row r="709" s="2" customFormat="1" ht="24.15" customHeight="1">
      <c r="A709" s="41"/>
      <c r="B709" s="42"/>
      <c r="C709" s="277" t="s">
        <v>1100</v>
      </c>
      <c r="D709" s="277" t="s">
        <v>605</v>
      </c>
      <c r="E709" s="278" t="s">
        <v>1101</v>
      </c>
      <c r="F709" s="279" t="s">
        <v>1102</v>
      </c>
      <c r="G709" s="280" t="s">
        <v>369</v>
      </c>
      <c r="H709" s="281">
        <v>9</v>
      </c>
      <c r="I709" s="282"/>
      <c r="J709" s="283">
        <f>ROUND(I709*H709,2)</f>
        <v>0</v>
      </c>
      <c r="K709" s="279" t="s">
        <v>237</v>
      </c>
      <c r="L709" s="284"/>
      <c r="M709" s="285" t="s">
        <v>19</v>
      </c>
      <c r="N709" s="286" t="s">
        <v>47</v>
      </c>
      <c r="O709" s="87"/>
      <c r="P709" s="224">
        <f>O709*H709</f>
        <v>0</v>
      </c>
      <c r="Q709" s="224">
        <v>0.01521</v>
      </c>
      <c r="R709" s="224">
        <f>Q709*H709</f>
        <v>0.13688999999999998</v>
      </c>
      <c r="S709" s="224">
        <v>0</v>
      </c>
      <c r="T709" s="225">
        <f>S709*H709</f>
        <v>0</v>
      </c>
      <c r="U709" s="41"/>
      <c r="V709" s="41"/>
      <c r="W709" s="41"/>
      <c r="X709" s="41"/>
      <c r="Y709" s="41"/>
      <c r="Z709" s="41"/>
      <c r="AA709" s="41"/>
      <c r="AB709" s="41"/>
      <c r="AC709" s="41"/>
      <c r="AD709" s="41"/>
      <c r="AE709" s="41"/>
      <c r="AR709" s="226" t="s">
        <v>277</v>
      </c>
      <c r="AT709" s="226" t="s">
        <v>605</v>
      </c>
      <c r="AU709" s="226" t="s">
        <v>86</v>
      </c>
      <c r="AY709" s="20" t="s">
        <v>231</v>
      </c>
      <c r="BE709" s="227">
        <f>IF(N709="základní",J709,0)</f>
        <v>0</v>
      </c>
      <c r="BF709" s="227">
        <f>IF(N709="snížená",J709,0)</f>
        <v>0</v>
      </c>
      <c r="BG709" s="227">
        <f>IF(N709="zákl. přenesená",J709,0)</f>
        <v>0</v>
      </c>
      <c r="BH709" s="227">
        <f>IF(N709="sníž. přenesená",J709,0)</f>
        <v>0</v>
      </c>
      <c r="BI709" s="227">
        <f>IF(N709="nulová",J709,0)</f>
        <v>0</v>
      </c>
      <c r="BJ709" s="20" t="s">
        <v>84</v>
      </c>
      <c r="BK709" s="227">
        <f>ROUND(I709*H709,2)</f>
        <v>0</v>
      </c>
      <c r="BL709" s="20" t="s">
        <v>238</v>
      </c>
      <c r="BM709" s="226" t="s">
        <v>1103</v>
      </c>
    </row>
    <row r="710" s="2" customFormat="1" ht="44.25" customHeight="1">
      <c r="A710" s="41"/>
      <c r="B710" s="42"/>
      <c r="C710" s="215" t="s">
        <v>1104</v>
      </c>
      <c r="D710" s="215" t="s">
        <v>233</v>
      </c>
      <c r="E710" s="216" t="s">
        <v>1105</v>
      </c>
      <c r="F710" s="217" t="s">
        <v>1106</v>
      </c>
      <c r="G710" s="218" t="s">
        <v>369</v>
      </c>
      <c r="H710" s="219">
        <v>10</v>
      </c>
      <c r="I710" s="220"/>
      <c r="J710" s="221">
        <f>ROUND(I710*H710,2)</f>
        <v>0</v>
      </c>
      <c r="K710" s="217" t="s">
        <v>237</v>
      </c>
      <c r="L710" s="47"/>
      <c r="M710" s="222" t="s">
        <v>19</v>
      </c>
      <c r="N710" s="223" t="s">
        <v>47</v>
      </c>
      <c r="O710" s="87"/>
      <c r="P710" s="224">
        <f>O710*H710</f>
        <v>0</v>
      </c>
      <c r="Q710" s="224">
        <v>0.035319999999999997</v>
      </c>
      <c r="R710" s="224">
        <f>Q710*H710</f>
        <v>0.35319999999999996</v>
      </c>
      <c r="S710" s="224">
        <v>0</v>
      </c>
      <c r="T710" s="225">
        <f>S710*H710</f>
        <v>0</v>
      </c>
      <c r="U710" s="41"/>
      <c r="V710" s="41"/>
      <c r="W710" s="41"/>
      <c r="X710" s="41"/>
      <c r="Y710" s="41"/>
      <c r="Z710" s="41"/>
      <c r="AA710" s="41"/>
      <c r="AB710" s="41"/>
      <c r="AC710" s="41"/>
      <c r="AD710" s="41"/>
      <c r="AE710" s="41"/>
      <c r="AR710" s="226" t="s">
        <v>238</v>
      </c>
      <c r="AT710" s="226" t="s">
        <v>233</v>
      </c>
      <c r="AU710" s="226" t="s">
        <v>86</v>
      </c>
      <c r="AY710" s="20" t="s">
        <v>231</v>
      </c>
      <c r="BE710" s="227">
        <f>IF(N710="základní",J710,0)</f>
        <v>0</v>
      </c>
      <c r="BF710" s="227">
        <f>IF(N710="snížená",J710,0)</f>
        <v>0</v>
      </c>
      <c r="BG710" s="227">
        <f>IF(N710="zákl. přenesená",J710,0)</f>
        <v>0</v>
      </c>
      <c r="BH710" s="227">
        <f>IF(N710="sníž. přenesená",J710,0)</f>
        <v>0</v>
      </c>
      <c r="BI710" s="227">
        <f>IF(N710="nulová",J710,0)</f>
        <v>0</v>
      </c>
      <c r="BJ710" s="20" t="s">
        <v>84</v>
      </c>
      <c r="BK710" s="227">
        <f>ROUND(I710*H710,2)</f>
        <v>0</v>
      </c>
      <c r="BL710" s="20" t="s">
        <v>238</v>
      </c>
      <c r="BM710" s="226" t="s">
        <v>1107</v>
      </c>
    </row>
    <row r="711" s="2" customFormat="1">
      <c r="A711" s="41"/>
      <c r="B711" s="42"/>
      <c r="C711" s="43"/>
      <c r="D711" s="228" t="s">
        <v>240</v>
      </c>
      <c r="E711" s="43"/>
      <c r="F711" s="229" t="s">
        <v>1108</v>
      </c>
      <c r="G711" s="43"/>
      <c r="H711" s="43"/>
      <c r="I711" s="230"/>
      <c r="J711" s="43"/>
      <c r="K711" s="43"/>
      <c r="L711" s="47"/>
      <c r="M711" s="231"/>
      <c r="N711" s="232"/>
      <c r="O711" s="87"/>
      <c r="P711" s="87"/>
      <c r="Q711" s="87"/>
      <c r="R711" s="87"/>
      <c r="S711" s="87"/>
      <c r="T711" s="88"/>
      <c r="U711" s="41"/>
      <c r="V711" s="41"/>
      <c r="W711" s="41"/>
      <c r="X711" s="41"/>
      <c r="Y711" s="41"/>
      <c r="Z711" s="41"/>
      <c r="AA711" s="41"/>
      <c r="AB711" s="41"/>
      <c r="AC711" s="41"/>
      <c r="AD711" s="41"/>
      <c r="AE711" s="41"/>
      <c r="AT711" s="20" t="s">
        <v>240</v>
      </c>
      <c r="AU711" s="20" t="s">
        <v>86</v>
      </c>
    </row>
    <row r="712" s="13" customFormat="1">
      <c r="A712" s="13"/>
      <c r="B712" s="233"/>
      <c r="C712" s="234"/>
      <c r="D712" s="235" t="s">
        <v>242</v>
      </c>
      <c r="E712" s="236" t="s">
        <v>19</v>
      </c>
      <c r="F712" s="237" t="s">
        <v>1109</v>
      </c>
      <c r="G712" s="234"/>
      <c r="H712" s="238">
        <v>10</v>
      </c>
      <c r="I712" s="239"/>
      <c r="J712" s="234"/>
      <c r="K712" s="234"/>
      <c r="L712" s="240"/>
      <c r="M712" s="241"/>
      <c r="N712" s="242"/>
      <c r="O712" s="242"/>
      <c r="P712" s="242"/>
      <c r="Q712" s="242"/>
      <c r="R712" s="242"/>
      <c r="S712" s="242"/>
      <c r="T712" s="243"/>
      <c r="U712" s="13"/>
      <c r="V712" s="13"/>
      <c r="W712" s="13"/>
      <c r="X712" s="13"/>
      <c r="Y712" s="13"/>
      <c r="Z712" s="13"/>
      <c r="AA712" s="13"/>
      <c r="AB712" s="13"/>
      <c r="AC712" s="13"/>
      <c r="AD712" s="13"/>
      <c r="AE712" s="13"/>
      <c r="AT712" s="244" t="s">
        <v>242</v>
      </c>
      <c r="AU712" s="244" t="s">
        <v>86</v>
      </c>
      <c r="AV712" s="13" t="s">
        <v>86</v>
      </c>
      <c r="AW712" s="13" t="s">
        <v>37</v>
      </c>
      <c r="AX712" s="13" t="s">
        <v>84</v>
      </c>
      <c r="AY712" s="244" t="s">
        <v>231</v>
      </c>
    </row>
    <row r="713" s="2" customFormat="1" ht="24.15" customHeight="1">
      <c r="A713" s="41"/>
      <c r="B713" s="42"/>
      <c r="C713" s="277" t="s">
        <v>1110</v>
      </c>
      <c r="D713" s="277" t="s">
        <v>605</v>
      </c>
      <c r="E713" s="278" t="s">
        <v>1111</v>
      </c>
      <c r="F713" s="279" t="s">
        <v>1112</v>
      </c>
      <c r="G713" s="280" t="s">
        <v>369</v>
      </c>
      <c r="H713" s="281">
        <v>3</v>
      </c>
      <c r="I713" s="282"/>
      <c r="J713" s="283">
        <f>ROUND(I713*H713,2)</f>
        <v>0</v>
      </c>
      <c r="K713" s="279" t="s">
        <v>237</v>
      </c>
      <c r="L713" s="284"/>
      <c r="M713" s="285" t="s">
        <v>19</v>
      </c>
      <c r="N713" s="286" t="s">
        <v>47</v>
      </c>
      <c r="O713" s="87"/>
      <c r="P713" s="224">
        <f>O713*H713</f>
        <v>0</v>
      </c>
      <c r="Q713" s="224">
        <v>0.018679999999999999</v>
      </c>
      <c r="R713" s="224">
        <f>Q713*H713</f>
        <v>0.056039999999999993</v>
      </c>
      <c r="S713" s="224">
        <v>0</v>
      </c>
      <c r="T713" s="225">
        <f>S713*H713</f>
        <v>0</v>
      </c>
      <c r="U713" s="41"/>
      <c r="V713" s="41"/>
      <c r="W713" s="41"/>
      <c r="X713" s="41"/>
      <c r="Y713" s="41"/>
      <c r="Z713" s="41"/>
      <c r="AA713" s="41"/>
      <c r="AB713" s="41"/>
      <c r="AC713" s="41"/>
      <c r="AD713" s="41"/>
      <c r="AE713" s="41"/>
      <c r="AR713" s="226" t="s">
        <v>277</v>
      </c>
      <c r="AT713" s="226" t="s">
        <v>605</v>
      </c>
      <c r="AU713" s="226" t="s">
        <v>86</v>
      </c>
      <c r="AY713" s="20" t="s">
        <v>231</v>
      </c>
      <c r="BE713" s="227">
        <f>IF(N713="základní",J713,0)</f>
        <v>0</v>
      </c>
      <c r="BF713" s="227">
        <f>IF(N713="snížená",J713,0)</f>
        <v>0</v>
      </c>
      <c r="BG713" s="227">
        <f>IF(N713="zákl. přenesená",J713,0)</f>
        <v>0</v>
      </c>
      <c r="BH713" s="227">
        <f>IF(N713="sníž. přenesená",J713,0)</f>
        <v>0</v>
      </c>
      <c r="BI713" s="227">
        <f>IF(N713="nulová",J713,0)</f>
        <v>0</v>
      </c>
      <c r="BJ713" s="20" t="s">
        <v>84</v>
      </c>
      <c r="BK713" s="227">
        <f>ROUND(I713*H713,2)</f>
        <v>0</v>
      </c>
      <c r="BL713" s="20" t="s">
        <v>238</v>
      </c>
      <c r="BM713" s="226" t="s">
        <v>1113</v>
      </c>
    </row>
    <row r="714" s="2" customFormat="1" ht="24.15" customHeight="1">
      <c r="A714" s="41"/>
      <c r="B714" s="42"/>
      <c r="C714" s="277" t="s">
        <v>1114</v>
      </c>
      <c r="D714" s="277" t="s">
        <v>605</v>
      </c>
      <c r="E714" s="278" t="s">
        <v>1115</v>
      </c>
      <c r="F714" s="279" t="s">
        <v>1116</v>
      </c>
      <c r="G714" s="280" t="s">
        <v>369</v>
      </c>
      <c r="H714" s="281">
        <v>6</v>
      </c>
      <c r="I714" s="282"/>
      <c r="J714" s="283">
        <f>ROUND(I714*H714,2)</f>
        <v>0</v>
      </c>
      <c r="K714" s="279" t="s">
        <v>237</v>
      </c>
      <c r="L714" s="284"/>
      <c r="M714" s="285" t="s">
        <v>19</v>
      </c>
      <c r="N714" s="286" t="s">
        <v>47</v>
      </c>
      <c r="O714" s="87"/>
      <c r="P714" s="224">
        <f>O714*H714</f>
        <v>0</v>
      </c>
      <c r="Q714" s="224">
        <v>0.0195</v>
      </c>
      <c r="R714" s="224">
        <f>Q714*H714</f>
        <v>0.11699999999999999</v>
      </c>
      <c r="S714" s="224">
        <v>0</v>
      </c>
      <c r="T714" s="225">
        <f>S714*H714</f>
        <v>0</v>
      </c>
      <c r="U714" s="41"/>
      <c r="V714" s="41"/>
      <c r="W714" s="41"/>
      <c r="X714" s="41"/>
      <c r="Y714" s="41"/>
      <c r="Z714" s="41"/>
      <c r="AA714" s="41"/>
      <c r="AB714" s="41"/>
      <c r="AC714" s="41"/>
      <c r="AD714" s="41"/>
      <c r="AE714" s="41"/>
      <c r="AR714" s="226" t="s">
        <v>277</v>
      </c>
      <c r="AT714" s="226" t="s">
        <v>605</v>
      </c>
      <c r="AU714" s="226" t="s">
        <v>86</v>
      </c>
      <c r="AY714" s="20" t="s">
        <v>231</v>
      </c>
      <c r="BE714" s="227">
        <f>IF(N714="základní",J714,0)</f>
        <v>0</v>
      </c>
      <c r="BF714" s="227">
        <f>IF(N714="snížená",J714,0)</f>
        <v>0</v>
      </c>
      <c r="BG714" s="227">
        <f>IF(N714="zákl. přenesená",J714,0)</f>
        <v>0</v>
      </c>
      <c r="BH714" s="227">
        <f>IF(N714="sníž. přenesená",J714,0)</f>
        <v>0</v>
      </c>
      <c r="BI714" s="227">
        <f>IF(N714="nulová",J714,0)</f>
        <v>0</v>
      </c>
      <c r="BJ714" s="20" t="s">
        <v>84</v>
      </c>
      <c r="BK714" s="227">
        <f>ROUND(I714*H714,2)</f>
        <v>0</v>
      </c>
      <c r="BL714" s="20" t="s">
        <v>238</v>
      </c>
      <c r="BM714" s="226" t="s">
        <v>1117</v>
      </c>
    </row>
    <row r="715" s="2" customFormat="1" ht="24.15" customHeight="1">
      <c r="A715" s="41"/>
      <c r="B715" s="42"/>
      <c r="C715" s="277" t="s">
        <v>1118</v>
      </c>
      <c r="D715" s="277" t="s">
        <v>605</v>
      </c>
      <c r="E715" s="278" t="s">
        <v>1119</v>
      </c>
      <c r="F715" s="279" t="s">
        <v>1120</v>
      </c>
      <c r="G715" s="280" t="s">
        <v>369</v>
      </c>
      <c r="H715" s="281">
        <v>1</v>
      </c>
      <c r="I715" s="282"/>
      <c r="J715" s="283">
        <f>ROUND(I715*H715,2)</f>
        <v>0</v>
      </c>
      <c r="K715" s="279" t="s">
        <v>19</v>
      </c>
      <c r="L715" s="284"/>
      <c r="M715" s="285" t="s">
        <v>19</v>
      </c>
      <c r="N715" s="286" t="s">
        <v>47</v>
      </c>
      <c r="O715" s="87"/>
      <c r="P715" s="224">
        <f>O715*H715</f>
        <v>0</v>
      </c>
      <c r="Q715" s="224">
        <v>0.023099999999999999</v>
      </c>
      <c r="R715" s="224">
        <f>Q715*H715</f>
        <v>0.023099999999999999</v>
      </c>
      <c r="S715" s="224">
        <v>0</v>
      </c>
      <c r="T715" s="225">
        <f>S715*H715</f>
        <v>0</v>
      </c>
      <c r="U715" s="41"/>
      <c r="V715" s="41"/>
      <c r="W715" s="41"/>
      <c r="X715" s="41"/>
      <c r="Y715" s="41"/>
      <c r="Z715" s="41"/>
      <c r="AA715" s="41"/>
      <c r="AB715" s="41"/>
      <c r="AC715" s="41"/>
      <c r="AD715" s="41"/>
      <c r="AE715" s="41"/>
      <c r="AR715" s="226" t="s">
        <v>277</v>
      </c>
      <c r="AT715" s="226" t="s">
        <v>605</v>
      </c>
      <c r="AU715" s="226" t="s">
        <v>86</v>
      </c>
      <c r="AY715" s="20" t="s">
        <v>231</v>
      </c>
      <c r="BE715" s="227">
        <f>IF(N715="základní",J715,0)</f>
        <v>0</v>
      </c>
      <c r="BF715" s="227">
        <f>IF(N715="snížená",J715,0)</f>
        <v>0</v>
      </c>
      <c r="BG715" s="227">
        <f>IF(N715="zákl. přenesená",J715,0)</f>
        <v>0</v>
      </c>
      <c r="BH715" s="227">
        <f>IF(N715="sníž. přenesená",J715,0)</f>
        <v>0</v>
      </c>
      <c r="BI715" s="227">
        <f>IF(N715="nulová",J715,0)</f>
        <v>0</v>
      </c>
      <c r="BJ715" s="20" t="s">
        <v>84</v>
      </c>
      <c r="BK715" s="227">
        <f>ROUND(I715*H715,2)</f>
        <v>0</v>
      </c>
      <c r="BL715" s="20" t="s">
        <v>238</v>
      </c>
      <c r="BM715" s="226" t="s">
        <v>1121</v>
      </c>
    </row>
    <row r="716" s="2" customFormat="1" ht="37.8" customHeight="1">
      <c r="A716" s="41"/>
      <c r="B716" s="42"/>
      <c r="C716" s="215" t="s">
        <v>1122</v>
      </c>
      <c r="D716" s="215" t="s">
        <v>233</v>
      </c>
      <c r="E716" s="216" t="s">
        <v>1123</v>
      </c>
      <c r="F716" s="217" t="s">
        <v>1124</v>
      </c>
      <c r="G716" s="218" t="s">
        <v>369</v>
      </c>
      <c r="H716" s="219">
        <v>19</v>
      </c>
      <c r="I716" s="220"/>
      <c r="J716" s="221">
        <f>ROUND(I716*H716,2)</f>
        <v>0</v>
      </c>
      <c r="K716" s="217" t="s">
        <v>237</v>
      </c>
      <c r="L716" s="47"/>
      <c r="M716" s="222" t="s">
        <v>19</v>
      </c>
      <c r="N716" s="223" t="s">
        <v>47</v>
      </c>
      <c r="O716" s="87"/>
      <c r="P716" s="224">
        <f>O716*H716</f>
        <v>0</v>
      </c>
      <c r="Q716" s="224">
        <v>0.44169999999999998</v>
      </c>
      <c r="R716" s="224">
        <f>Q716*H716</f>
        <v>8.3922999999999988</v>
      </c>
      <c r="S716" s="224">
        <v>0</v>
      </c>
      <c r="T716" s="225">
        <f>S716*H716</f>
        <v>0</v>
      </c>
      <c r="U716" s="41"/>
      <c r="V716" s="41"/>
      <c r="W716" s="41"/>
      <c r="X716" s="41"/>
      <c r="Y716" s="41"/>
      <c r="Z716" s="41"/>
      <c r="AA716" s="41"/>
      <c r="AB716" s="41"/>
      <c r="AC716" s="41"/>
      <c r="AD716" s="41"/>
      <c r="AE716" s="41"/>
      <c r="AR716" s="226" t="s">
        <v>238</v>
      </c>
      <c r="AT716" s="226" t="s">
        <v>233</v>
      </c>
      <c r="AU716" s="226" t="s">
        <v>86</v>
      </c>
      <c r="AY716" s="20" t="s">
        <v>231</v>
      </c>
      <c r="BE716" s="227">
        <f>IF(N716="základní",J716,0)</f>
        <v>0</v>
      </c>
      <c r="BF716" s="227">
        <f>IF(N716="snížená",J716,0)</f>
        <v>0</v>
      </c>
      <c r="BG716" s="227">
        <f>IF(N716="zákl. přenesená",J716,0)</f>
        <v>0</v>
      </c>
      <c r="BH716" s="227">
        <f>IF(N716="sníž. přenesená",J716,0)</f>
        <v>0</v>
      </c>
      <c r="BI716" s="227">
        <f>IF(N716="nulová",J716,0)</f>
        <v>0</v>
      </c>
      <c r="BJ716" s="20" t="s">
        <v>84</v>
      </c>
      <c r="BK716" s="227">
        <f>ROUND(I716*H716,2)</f>
        <v>0</v>
      </c>
      <c r="BL716" s="20" t="s">
        <v>238</v>
      </c>
      <c r="BM716" s="226" t="s">
        <v>1125</v>
      </c>
    </row>
    <row r="717" s="2" customFormat="1">
      <c r="A717" s="41"/>
      <c r="B717" s="42"/>
      <c r="C717" s="43"/>
      <c r="D717" s="228" t="s">
        <v>240</v>
      </c>
      <c r="E717" s="43"/>
      <c r="F717" s="229" t="s">
        <v>1126</v>
      </c>
      <c r="G717" s="43"/>
      <c r="H717" s="43"/>
      <c r="I717" s="230"/>
      <c r="J717" s="43"/>
      <c r="K717" s="43"/>
      <c r="L717" s="47"/>
      <c r="M717" s="231"/>
      <c r="N717" s="232"/>
      <c r="O717" s="87"/>
      <c r="P717" s="87"/>
      <c r="Q717" s="87"/>
      <c r="R717" s="87"/>
      <c r="S717" s="87"/>
      <c r="T717" s="88"/>
      <c r="U717" s="41"/>
      <c r="V717" s="41"/>
      <c r="W717" s="41"/>
      <c r="X717" s="41"/>
      <c r="Y717" s="41"/>
      <c r="Z717" s="41"/>
      <c r="AA717" s="41"/>
      <c r="AB717" s="41"/>
      <c r="AC717" s="41"/>
      <c r="AD717" s="41"/>
      <c r="AE717" s="41"/>
      <c r="AT717" s="20" t="s">
        <v>240</v>
      </c>
      <c r="AU717" s="20" t="s">
        <v>86</v>
      </c>
    </row>
    <row r="718" s="13" customFormat="1">
      <c r="A718" s="13"/>
      <c r="B718" s="233"/>
      <c r="C718" s="234"/>
      <c r="D718" s="235" t="s">
        <v>242</v>
      </c>
      <c r="E718" s="236" t="s">
        <v>19</v>
      </c>
      <c r="F718" s="237" t="s">
        <v>1127</v>
      </c>
      <c r="G718" s="234"/>
      <c r="H718" s="238">
        <v>19</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242</v>
      </c>
      <c r="AU718" s="244" t="s">
        <v>86</v>
      </c>
      <c r="AV718" s="13" t="s">
        <v>86</v>
      </c>
      <c r="AW718" s="13" t="s">
        <v>37</v>
      </c>
      <c r="AX718" s="13" t="s">
        <v>84</v>
      </c>
      <c r="AY718" s="244" t="s">
        <v>231</v>
      </c>
    </row>
    <row r="719" s="2" customFormat="1" ht="37.8" customHeight="1">
      <c r="A719" s="41"/>
      <c r="B719" s="42"/>
      <c r="C719" s="277" t="s">
        <v>1128</v>
      </c>
      <c r="D719" s="277" t="s">
        <v>605</v>
      </c>
      <c r="E719" s="278" t="s">
        <v>1129</v>
      </c>
      <c r="F719" s="279" t="s">
        <v>1130</v>
      </c>
      <c r="G719" s="280" t="s">
        <v>369</v>
      </c>
      <c r="H719" s="281">
        <v>3</v>
      </c>
      <c r="I719" s="282"/>
      <c r="J719" s="283">
        <f>ROUND(I719*H719,2)</f>
        <v>0</v>
      </c>
      <c r="K719" s="279" t="s">
        <v>237</v>
      </c>
      <c r="L719" s="284"/>
      <c r="M719" s="285" t="s">
        <v>19</v>
      </c>
      <c r="N719" s="286" t="s">
        <v>47</v>
      </c>
      <c r="O719" s="87"/>
      <c r="P719" s="224">
        <f>O719*H719</f>
        <v>0</v>
      </c>
      <c r="Q719" s="224">
        <v>0.014890000000000001</v>
      </c>
      <c r="R719" s="224">
        <f>Q719*H719</f>
        <v>0.044670000000000001</v>
      </c>
      <c r="S719" s="224">
        <v>0</v>
      </c>
      <c r="T719" s="225">
        <f>S719*H719</f>
        <v>0</v>
      </c>
      <c r="U719" s="41"/>
      <c r="V719" s="41"/>
      <c r="W719" s="41"/>
      <c r="X719" s="41"/>
      <c r="Y719" s="41"/>
      <c r="Z719" s="41"/>
      <c r="AA719" s="41"/>
      <c r="AB719" s="41"/>
      <c r="AC719" s="41"/>
      <c r="AD719" s="41"/>
      <c r="AE719" s="41"/>
      <c r="AR719" s="226" t="s">
        <v>277</v>
      </c>
      <c r="AT719" s="226" t="s">
        <v>605</v>
      </c>
      <c r="AU719" s="226" t="s">
        <v>86</v>
      </c>
      <c r="AY719" s="20" t="s">
        <v>231</v>
      </c>
      <c r="BE719" s="227">
        <f>IF(N719="základní",J719,0)</f>
        <v>0</v>
      </c>
      <c r="BF719" s="227">
        <f>IF(N719="snížená",J719,0)</f>
        <v>0</v>
      </c>
      <c r="BG719" s="227">
        <f>IF(N719="zákl. přenesená",J719,0)</f>
        <v>0</v>
      </c>
      <c r="BH719" s="227">
        <f>IF(N719="sníž. přenesená",J719,0)</f>
        <v>0</v>
      </c>
      <c r="BI719" s="227">
        <f>IF(N719="nulová",J719,0)</f>
        <v>0</v>
      </c>
      <c r="BJ719" s="20" t="s">
        <v>84</v>
      </c>
      <c r="BK719" s="227">
        <f>ROUND(I719*H719,2)</f>
        <v>0</v>
      </c>
      <c r="BL719" s="20" t="s">
        <v>238</v>
      </c>
      <c r="BM719" s="226" t="s">
        <v>1131</v>
      </c>
    </row>
    <row r="720" s="2" customFormat="1" ht="37.8" customHeight="1">
      <c r="A720" s="41"/>
      <c r="B720" s="42"/>
      <c r="C720" s="277" t="s">
        <v>1132</v>
      </c>
      <c r="D720" s="277" t="s">
        <v>605</v>
      </c>
      <c r="E720" s="278" t="s">
        <v>1133</v>
      </c>
      <c r="F720" s="279" t="s">
        <v>1134</v>
      </c>
      <c r="G720" s="280" t="s">
        <v>369</v>
      </c>
      <c r="H720" s="281">
        <v>14</v>
      </c>
      <c r="I720" s="282"/>
      <c r="J720" s="283">
        <f>ROUND(I720*H720,2)</f>
        <v>0</v>
      </c>
      <c r="K720" s="279" t="s">
        <v>237</v>
      </c>
      <c r="L720" s="284"/>
      <c r="M720" s="285" t="s">
        <v>19</v>
      </c>
      <c r="N720" s="286" t="s">
        <v>47</v>
      </c>
      <c r="O720" s="87"/>
      <c r="P720" s="224">
        <f>O720*H720</f>
        <v>0</v>
      </c>
      <c r="Q720" s="224">
        <v>0.01521</v>
      </c>
      <c r="R720" s="224">
        <f>Q720*H720</f>
        <v>0.21293999999999999</v>
      </c>
      <c r="S720" s="224">
        <v>0</v>
      </c>
      <c r="T720" s="225">
        <f>S720*H720</f>
        <v>0</v>
      </c>
      <c r="U720" s="41"/>
      <c r="V720" s="41"/>
      <c r="W720" s="41"/>
      <c r="X720" s="41"/>
      <c r="Y720" s="41"/>
      <c r="Z720" s="41"/>
      <c r="AA720" s="41"/>
      <c r="AB720" s="41"/>
      <c r="AC720" s="41"/>
      <c r="AD720" s="41"/>
      <c r="AE720" s="41"/>
      <c r="AR720" s="226" t="s">
        <v>277</v>
      </c>
      <c r="AT720" s="226" t="s">
        <v>605</v>
      </c>
      <c r="AU720" s="226" t="s">
        <v>86</v>
      </c>
      <c r="AY720" s="20" t="s">
        <v>231</v>
      </c>
      <c r="BE720" s="227">
        <f>IF(N720="základní",J720,0)</f>
        <v>0</v>
      </c>
      <c r="BF720" s="227">
        <f>IF(N720="snížená",J720,0)</f>
        <v>0</v>
      </c>
      <c r="BG720" s="227">
        <f>IF(N720="zákl. přenesená",J720,0)</f>
        <v>0</v>
      </c>
      <c r="BH720" s="227">
        <f>IF(N720="sníž. přenesená",J720,0)</f>
        <v>0</v>
      </c>
      <c r="BI720" s="227">
        <f>IF(N720="nulová",J720,0)</f>
        <v>0</v>
      </c>
      <c r="BJ720" s="20" t="s">
        <v>84</v>
      </c>
      <c r="BK720" s="227">
        <f>ROUND(I720*H720,2)</f>
        <v>0</v>
      </c>
      <c r="BL720" s="20" t="s">
        <v>238</v>
      </c>
      <c r="BM720" s="226" t="s">
        <v>1135</v>
      </c>
    </row>
    <row r="721" s="2" customFormat="1" ht="37.8" customHeight="1">
      <c r="A721" s="41"/>
      <c r="B721" s="42"/>
      <c r="C721" s="277" t="s">
        <v>1136</v>
      </c>
      <c r="D721" s="277" t="s">
        <v>605</v>
      </c>
      <c r="E721" s="278" t="s">
        <v>1137</v>
      </c>
      <c r="F721" s="279" t="s">
        <v>1138</v>
      </c>
      <c r="G721" s="280" t="s">
        <v>369</v>
      </c>
      <c r="H721" s="281">
        <v>2</v>
      </c>
      <c r="I721" s="282"/>
      <c r="J721" s="283">
        <f>ROUND(I721*H721,2)</f>
        <v>0</v>
      </c>
      <c r="K721" s="279" t="s">
        <v>237</v>
      </c>
      <c r="L721" s="284"/>
      <c r="M721" s="285" t="s">
        <v>19</v>
      </c>
      <c r="N721" s="286" t="s">
        <v>47</v>
      </c>
      <c r="O721" s="87"/>
      <c r="P721" s="224">
        <f>O721*H721</f>
        <v>0</v>
      </c>
      <c r="Q721" s="224">
        <v>0.01553</v>
      </c>
      <c r="R721" s="224">
        <f>Q721*H721</f>
        <v>0.031060000000000001</v>
      </c>
      <c r="S721" s="224">
        <v>0</v>
      </c>
      <c r="T721" s="225">
        <f>S721*H721</f>
        <v>0</v>
      </c>
      <c r="U721" s="41"/>
      <c r="V721" s="41"/>
      <c r="W721" s="41"/>
      <c r="X721" s="41"/>
      <c r="Y721" s="41"/>
      <c r="Z721" s="41"/>
      <c r="AA721" s="41"/>
      <c r="AB721" s="41"/>
      <c r="AC721" s="41"/>
      <c r="AD721" s="41"/>
      <c r="AE721" s="41"/>
      <c r="AR721" s="226" t="s">
        <v>277</v>
      </c>
      <c r="AT721" s="226" t="s">
        <v>605</v>
      </c>
      <c r="AU721" s="226" t="s">
        <v>86</v>
      </c>
      <c r="AY721" s="20" t="s">
        <v>231</v>
      </c>
      <c r="BE721" s="227">
        <f>IF(N721="základní",J721,0)</f>
        <v>0</v>
      </c>
      <c r="BF721" s="227">
        <f>IF(N721="snížená",J721,0)</f>
        <v>0</v>
      </c>
      <c r="BG721" s="227">
        <f>IF(N721="zákl. přenesená",J721,0)</f>
        <v>0</v>
      </c>
      <c r="BH721" s="227">
        <f>IF(N721="sníž. přenesená",J721,0)</f>
        <v>0</v>
      </c>
      <c r="BI721" s="227">
        <f>IF(N721="nulová",J721,0)</f>
        <v>0</v>
      </c>
      <c r="BJ721" s="20" t="s">
        <v>84</v>
      </c>
      <c r="BK721" s="227">
        <f>ROUND(I721*H721,2)</f>
        <v>0</v>
      </c>
      <c r="BL721" s="20" t="s">
        <v>238</v>
      </c>
      <c r="BM721" s="226" t="s">
        <v>1139</v>
      </c>
    </row>
    <row r="722" s="2" customFormat="1" ht="37.8" customHeight="1">
      <c r="A722" s="41"/>
      <c r="B722" s="42"/>
      <c r="C722" s="215" t="s">
        <v>1140</v>
      </c>
      <c r="D722" s="215" t="s">
        <v>233</v>
      </c>
      <c r="E722" s="216" t="s">
        <v>1141</v>
      </c>
      <c r="F722" s="217" t="s">
        <v>1142</v>
      </c>
      <c r="G722" s="218" t="s">
        <v>369</v>
      </c>
      <c r="H722" s="219">
        <v>3</v>
      </c>
      <c r="I722" s="220"/>
      <c r="J722" s="221">
        <f>ROUND(I722*H722,2)</f>
        <v>0</v>
      </c>
      <c r="K722" s="217" t="s">
        <v>237</v>
      </c>
      <c r="L722" s="47"/>
      <c r="M722" s="222" t="s">
        <v>19</v>
      </c>
      <c r="N722" s="223" t="s">
        <v>47</v>
      </c>
      <c r="O722" s="87"/>
      <c r="P722" s="224">
        <f>O722*H722</f>
        <v>0</v>
      </c>
      <c r="Q722" s="224">
        <v>0.053620000000000001</v>
      </c>
      <c r="R722" s="224">
        <f>Q722*H722</f>
        <v>0.16086</v>
      </c>
      <c r="S722" s="224">
        <v>0</v>
      </c>
      <c r="T722" s="225">
        <f>S722*H722</f>
        <v>0</v>
      </c>
      <c r="U722" s="41"/>
      <c r="V722" s="41"/>
      <c r="W722" s="41"/>
      <c r="X722" s="41"/>
      <c r="Y722" s="41"/>
      <c r="Z722" s="41"/>
      <c r="AA722" s="41"/>
      <c r="AB722" s="41"/>
      <c r="AC722" s="41"/>
      <c r="AD722" s="41"/>
      <c r="AE722" s="41"/>
      <c r="AR722" s="226" t="s">
        <v>336</v>
      </c>
      <c r="AT722" s="226" t="s">
        <v>233</v>
      </c>
      <c r="AU722" s="226" t="s">
        <v>86</v>
      </c>
      <c r="AY722" s="20" t="s">
        <v>231</v>
      </c>
      <c r="BE722" s="227">
        <f>IF(N722="základní",J722,0)</f>
        <v>0</v>
      </c>
      <c r="BF722" s="227">
        <f>IF(N722="snížená",J722,0)</f>
        <v>0</v>
      </c>
      <c r="BG722" s="227">
        <f>IF(N722="zákl. přenesená",J722,0)</f>
        <v>0</v>
      </c>
      <c r="BH722" s="227">
        <f>IF(N722="sníž. přenesená",J722,0)</f>
        <v>0</v>
      </c>
      <c r="BI722" s="227">
        <f>IF(N722="nulová",J722,0)</f>
        <v>0</v>
      </c>
      <c r="BJ722" s="20" t="s">
        <v>84</v>
      </c>
      <c r="BK722" s="227">
        <f>ROUND(I722*H722,2)</f>
        <v>0</v>
      </c>
      <c r="BL722" s="20" t="s">
        <v>336</v>
      </c>
      <c r="BM722" s="226" t="s">
        <v>1143</v>
      </c>
    </row>
    <row r="723" s="2" customFormat="1">
      <c r="A723" s="41"/>
      <c r="B723" s="42"/>
      <c r="C723" s="43"/>
      <c r="D723" s="228" t="s">
        <v>240</v>
      </c>
      <c r="E723" s="43"/>
      <c r="F723" s="229" t="s">
        <v>1144</v>
      </c>
      <c r="G723" s="43"/>
      <c r="H723" s="43"/>
      <c r="I723" s="230"/>
      <c r="J723" s="43"/>
      <c r="K723" s="43"/>
      <c r="L723" s="47"/>
      <c r="M723" s="231"/>
      <c r="N723" s="232"/>
      <c r="O723" s="87"/>
      <c r="P723" s="87"/>
      <c r="Q723" s="87"/>
      <c r="R723" s="87"/>
      <c r="S723" s="87"/>
      <c r="T723" s="88"/>
      <c r="U723" s="41"/>
      <c r="V723" s="41"/>
      <c r="W723" s="41"/>
      <c r="X723" s="41"/>
      <c r="Y723" s="41"/>
      <c r="Z723" s="41"/>
      <c r="AA723" s="41"/>
      <c r="AB723" s="41"/>
      <c r="AC723" s="41"/>
      <c r="AD723" s="41"/>
      <c r="AE723" s="41"/>
      <c r="AT723" s="20" t="s">
        <v>240</v>
      </c>
      <c r="AU723" s="20" t="s">
        <v>86</v>
      </c>
    </row>
    <row r="724" s="13" customFormat="1">
      <c r="A724" s="13"/>
      <c r="B724" s="233"/>
      <c r="C724" s="234"/>
      <c r="D724" s="235" t="s">
        <v>242</v>
      </c>
      <c r="E724" s="236" t="s">
        <v>19</v>
      </c>
      <c r="F724" s="237" t="s">
        <v>1145</v>
      </c>
      <c r="G724" s="234"/>
      <c r="H724" s="238">
        <v>3</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242</v>
      </c>
      <c r="AU724" s="244" t="s">
        <v>86</v>
      </c>
      <c r="AV724" s="13" t="s">
        <v>86</v>
      </c>
      <c r="AW724" s="13" t="s">
        <v>37</v>
      </c>
      <c r="AX724" s="13" t="s">
        <v>84</v>
      </c>
      <c r="AY724" s="244" t="s">
        <v>231</v>
      </c>
    </row>
    <row r="725" s="2" customFormat="1" ht="24.15" customHeight="1">
      <c r="A725" s="41"/>
      <c r="B725" s="42"/>
      <c r="C725" s="277" t="s">
        <v>1146</v>
      </c>
      <c r="D725" s="277" t="s">
        <v>605</v>
      </c>
      <c r="E725" s="278" t="s">
        <v>1147</v>
      </c>
      <c r="F725" s="279" t="s">
        <v>1148</v>
      </c>
      <c r="G725" s="280" t="s">
        <v>369</v>
      </c>
      <c r="H725" s="281">
        <v>3</v>
      </c>
      <c r="I725" s="282"/>
      <c r="J725" s="283">
        <f>ROUND(I725*H725,2)</f>
        <v>0</v>
      </c>
      <c r="K725" s="279" t="s">
        <v>237</v>
      </c>
      <c r="L725" s="284"/>
      <c r="M725" s="285" t="s">
        <v>19</v>
      </c>
      <c r="N725" s="286" t="s">
        <v>47</v>
      </c>
      <c r="O725" s="87"/>
      <c r="P725" s="224">
        <f>O725*H725</f>
        <v>0</v>
      </c>
      <c r="Q725" s="224">
        <v>0.042500000000000003</v>
      </c>
      <c r="R725" s="224">
        <f>Q725*H725</f>
        <v>0.1275</v>
      </c>
      <c r="S725" s="224">
        <v>0</v>
      </c>
      <c r="T725" s="225">
        <f>S725*H725</f>
        <v>0</v>
      </c>
      <c r="U725" s="41"/>
      <c r="V725" s="41"/>
      <c r="W725" s="41"/>
      <c r="X725" s="41"/>
      <c r="Y725" s="41"/>
      <c r="Z725" s="41"/>
      <c r="AA725" s="41"/>
      <c r="AB725" s="41"/>
      <c r="AC725" s="41"/>
      <c r="AD725" s="41"/>
      <c r="AE725" s="41"/>
      <c r="AR725" s="226" t="s">
        <v>442</v>
      </c>
      <c r="AT725" s="226" t="s">
        <v>605</v>
      </c>
      <c r="AU725" s="226" t="s">
        <v>86</v>
      </c>
      <c r="AY725" s="20" t="s">
        <v>231</v>
      </c>
      <c r="BE725" s="227">
        <f>IF(N725="základní",J725,0)</f>
        <v>0</v>
      </c>
      <c r="BF725" s="227">
        <f>IF(N725="snížená",J725,0)</f>
        <v>0</v>
      </c>
      <c r="BG725" s="227">
        <f>IF(N725="zákl. přenesená",J725,0)</f>
        <v>0</v>
      </c>
      <c r="BH725" s="227">
        <f>IF(N725="sníž. přenesená",J725,0)</f>
        <v>0</v>
      </c>
      <c r="BI725" s="227">
        <f>IF(N725="nulová",J725,0)</f>
        <v>0</v>
      </c>
      <c r="BJ725" s="20" t="s">
        <v>84</v>
      </c>
      <c r="BK725" s="227">
        <f>ROUND(I725*H725,2)</f>
        <v>0</v>
      </c>
      <c r="BL725" s="20" t="s">
        <v>336</v>
      </c>
      <c r="BM725" s="226" t="s">
        <v>1149</v>
      </c>
    </row>
    <row r="726" s="12" customFormat="1" ht="22.8" customHeight="1">
      <c r="A726" s="12"/>
      <c r="B726" s="199"/>
      <c r="C726" s="200"/>
      <c r="D726" s="201" t="s">
        <v>75</v>
      </c>
      <c r="E726" s="213" t="s">
        <v>284</v>
      </c>
      <c r="F726" s="213" t="s">
        <v>1150</v>
      </c>
      <c r="G726" s="200"/>
      <c r="H726" s="200"/>
      <c r="I726" s="203"/>
      <c r="J726" s="214">
        <f>BK726</f>
        <v>0</v>
      </c>
      <c r="K726" s="200"/>
      <c r="L726" s="205"/>
      <c r="M726" s="206"/>
      <c r="N726" s="207"/>
      <c r="O726" s="207"/>
      <c r="P726" s="208">
        <f>SUM(P727:P737)</f>
        <v>0</v>
      </c>
      <c r="Q726" s="207"/>
      <c r="R726" s="208">
        <f>SUM(R727:R737)</f>
        <v>7.6579078000000003</v>
      </c>
      <c r="S726" s="207"/>
      <c r="T726" s="209">
        <f>SUM(T727:T737)</f>
        <v>0</v>
      </c>
      <c r="U726" s="12"/>
      <c r="V726" s="12"/>
      <c r="W726" s="12"/>
      <c r="X726" s="12"/>
      <c r="Y726" s="12"/>
      <c r="Z726" s="12"/>
      <c r="AA726" s="12"/>
      <c r="AB726" s="12"/>
      <c r="AC726" s="12"/>
      <c r="AD726" s="12"/>
      <c r="AE726" s="12"/>
      <c r="AR726" s="210" t="s">
        <v>84</v>
      </c>
      <c r="AT726" s="211" t="s">
        <v>75</v>
      </c>
      <c r="AU726" s="211" t="s">
        <v>84</v>
      </c>
      <c r="AY726" s="210" t="s">
        <v>231</v>
      </c>
      <c r="BK726" s="212">
        <f>SUM(BK727:BK737)</f>
        <v>0</v>
      </c>
    </row>
    <row r="727" s="2" customFormat="1" ht="24.15" customHeight="1">
      <c r="A727" s="41"/>
      <c r="B727" s="42"/>
      <c r="C727" s="215" t="s">
        <v>1151</v>
      </c>
      <c r="D727" s="215" t="s">
        <v>233</v>
      </c>
      <c r="E727" s="216" t="s">
        <v>1152</v>
      </c>
      <c r="F727" s="217" t="s">
        <v>1153</v>
      </c>
      <c r="G727" s="218" t="s">
        <v>236</v>
      </c>
      <c r="H727" s="219">
        <v>689.74000000000001</v>
      </c>
      <c r="I727" s="220"/>
      <c r="J727" s="221">
        <f>ROUND(I727*H727,2)</f>
        <v>0</v>
      </c>
      <c r="K727" s="217" t="s">
        <v>237</v>
      </c>
      <c r="L727" s="47"/>
      <c r="M727" s="222" t="s">
        <v>19</v>
      </c>
      <c r="N727" s="223" t="s">
        <v>47</v>
      </c>
      <c r="O727" s="87"/>
      <c r="P727" s="224">
        <f>O727*H727</f>
        <v>0</v>
      </c>
      <c r="Q727" s="224">
        <v>0.00046999999999999999</v>
      </c>
      <c r="R727" s="224">
        <f>Q727*H727</f>
        <v>0.32417780000000002</v>
      </c>
      <c r="S727" s="224">
        <v>0</v>
      </c>
      <c r="T727" s="225">
        <f>S727*H727</f>
        <v>0</v>
      </c>
      <c r="U727" s="41"/>
      <c r="V727" s="41"/>
      <c r="W727" s="41"/>
      <c r="X727" s="41"/>
      <c r="Y727" s="41"/>
      <c r="Z727" s="41"/>
      <c r="AA727" s="41"/>
      <c r="AB727" s="41"/>
      <c r="AC727" s="41"/>
      <c r="AD727" s="41"/>
      <c r="AE727" s="41"/>
      <c r="AR727" s="226" t="s">
        <v>238</v>
      </c>
      <c r="AT727" s="226" t="s">
        <v>233</v>
      </c>
      <c r="AU727" s="226" t="s">
        <v>86</v>
      </c>
      <c r="AY727" s="20" t="s">
        <v>231</v>
      </c>
      <c r="BE727" s="227">
        <f>IF(N727="základní",J727,0)</f>
        <v>0</v>
      </c>
      <c r="BF727" s="227">
        <f>IF(N727="snížená",J727,0)</f>
        <v>0</v>
      </c>
      <c r="BG727" s="227">
        <f>IF(N727="zákl. přenesená",J727,0)</f>
        <v>0</v>
      </c>
      <c r="BH727" s="227">
        <f>IF(N727="sníž. přenesená",J727,0)</f>
        <v>0</v>
      </c>
      <c r="BI727" s="227">
        <f>IF(N727="nulová",J727,0)</f>
        <v>0</v>
      </c>
      <c r="BJ727" s="20" t="s">
        <v>84</v>
      </c>
      <c r="BK727" s="227">
        <f>ROUND(I727*H727,2)</f>
        <v>0</v>
      </c>
      <c r="BL727" s="20" t="s">
        <v>238</v>
      </c>
      <c r="BM727" s="226" t="s">
        <v>1154</v>
      </c>
    </row>
    <row r="728" s="2" customFormat="1">
      <c r="A728" s="41"/>
      <c r="B728" s="42"/>
      <c r="C728" s="43"/>
      <c r="D728" s="228" t="s">
        <v>240</v>
      </c>
      <c r="E728" s="43"/>
      <c r="F728" s="229" t="s">
        <v>1155</v>
      </c>
      <c r="G728" s="43"/>
      <c r="H728" s="43"/>
      <c r="I728" s="230"/>
      <c r="J728" s="43"/>
      <c r="K728" s="43"/>
      <c r="L728" s="47"/>
      <c r="M728" s="231"/>
      <c r="N728" s="232"/>
      <c r="O728" s="87"/>
      <c r="P728" s="87"/>
      <c r="Q728" s="87"/>
      <c r="R728" s="87"/>
      <c r="S728" s="87"/>
      <c r="T728" s="88"/>
      <c r="U728" s="41"/>
      <c r="V728" s="41"/>
      <c r="W728" s="41"/>
      <c r="X728" s="41"/>
      <c r="Y728" s="41"/>
      <c r="Z728" s="41"/>
      <c r="AA728" s="41"/>
      <c r="AB728" s="41"/>
      <c r="AC728" s="41"/>
      <c r="AD728" s="41"/>
      <c r="AE728" s="41"/>
      <c r="AT728" s="20" t="s">
        <v>240</v>
      </c>
      <c r="AU728" s="20" t="s">
        <v>86</v>
      </c>
    </row>
    <row r="729" s="13" customFormat="1">
      <c r="A729" s="13"/>
      <c r="B729" s="233"/>
      <c r="C729" s="234"/>
      <c r="D729" s="235" t="s">
        <v>242</v>
      </c>
      <c r="E729" s="236" t="s">
        <v>19</v>
      </c>
      <c r="F729" s="237" t="s">
        <v>1156</v>
      </c>
      <c r="G729" s="234"/>
      <c r="H729" s="238">
        <v>97.120000000000005</v>
      </c>
      <c r="I729" s="239"/>
      <c r="J729" s="234"/>
      <c r="K729" s="234"/>
      <c r="L729" s="240"/>
      <c r="M729" s="241"/>
      <c r="N729" s="242"/>
      <c r="O729" s="242"/>
      <c r="P729" s="242"/>
      <c r="Q729" s="242"/>
      <c r="R729" s="242"/>
      <c r="S729" s="242"/>
      <c r="T729" s="243"/>
      <c r="U729" s="13"/>
      <c r="V729" s="13"/>
      <c r="W729" s="13"/>
      <c r="X729" s="13"/>
      <c r="Y729" s="13"/>
      <c r="Z729" s="13"/>
      <c r="AA729" s="13"/>
      <c r="AB729" s="13"/>
      <c r="AC729" s="13"/>
      <c r="AD729" s="13"/>
      <c r="AE729" s="13"/>
      <c r="AT729" s="244" t="s">
        <v>242</v>
      </c>
      <c r="AU729" s="244" t="s">
        <v>86</v>
      </c>
      <c r="AV729" s="13" t="s">
        <v>86</v>
      </c>
      <c r="AW729" s="13" t="s">
        <v>37</v>
      </c>
      <c r="AX729" s="13" t="s">
        <v>76</v>
      </c>
      <c r="AY729" s="244" t="s">
        <v>231</v>
      </c>
    </row>
    <row r="730" s="13" customFormat="1">
      <c r="A730" s="13"/>
      <c r="B730" s="233"/>
      <c r="C730" s="234"/>
      <c r="D730" s="235" t="s">
        <v>242</v>
      </c>
      <c r="E730" s="236" t="s">
        <v>19</v>
      </c>
      <c r="F730" s="237" t="s">
        <v>1157</v>
      </c>
      <c r="G730" s="234"/>
      <c r="H730" s="238">
        <v>592.62</v>
      </c>
      <c r="I730" s="239"/>
      <c r="J730" s="234"/>
      <c r="K730" s="234"/>
      <c r="L730" s="240"/>
      <c r="M730" s="241"/>
      <c r="N730" s="242"/>
      <c r="O730" s="242"/>
      <c r="P730" s="242"/>
      <c r="Q730" s="242"/>
      <c r="R730" s="242"/>
      <c r="S730" s="242"/>
      <c r="T730" s="243"/>
      <c r="U730" s="13"/>
      <c r="V730" s="13"/>
      <c r="W730" s="13"/>
      <c r="X730" s="13"/>
      <c r="Y730" s="13"/>
      <c r="Z730" s="13"/>
      <c r="AA730" s="13"/>
      <c r="AB730" s="13"/>
      <c r="AC730" s="13"/>
      <c r="AD730" s="13"/>
      <c r="AE730" s="13"/>
      <c r="AT730" s="244" t="s">
        <v>242</v>
      </c>
      <c r="AU730" s="244" t="s">
        <v>86</v>
      </c>
      <c r="AV730" s="13" t="s">
        <v>86</v>
      </c>
      <c r="AW730" s="13" t="s">
        <v>37</v>
      </c>
      <c r="AX730" s="13" t="s">
        <v>76</v>
      </c>
      <c r="AY730" s="244" t="s">
        <v>231</v>
      </c>
    </row>
    <row r="731" s="15" customFormat="1">
      <c r="A731" s="15"/>
      <c r="B731" s="255"/>
      <c r="C731" s="256"/>
      <c r="D731" s="235" t="s">
        <v>242</v>
      </c>
      <c r="E731" s="257" t="s">
        <v>19</v>
      </c>
      <c r="F731" s="258" t="s">
        <v>335</v>
      </c>
      <c r="G731" s="256"/>
      <c r="H731" s="259">
        <v>689.74000000000001</v>
      </c>
      <c r="I731" s="260"/>
      <c r="J731" s="256"/>
      <c r="K731" s="256"/>
      <c r="L731" s="261"/>
      <c r="M731" s="262"/>
      <c r="N731" s="263"/>
      <c r="O731" s="263"/>
      <c r="P731" s="263"/>
      <c r="Q731" s="263"/>
      <c r="R731" s="263"/>
      <c r="S731" s="263"/>
      <c r="T731" s="264"/>
      <c r="U731" s="15"/>
      <c r="V731" s="15"/>
      <c r="W731" s="15"/>
      <c r="X731" s="15"/>
      <c r="Y731" s="15"/>
      <c r="Z731" s="15"/>
      <c r="AA731" s="15"/>
      <c r="AB731" s="15"/>
      <c r="AC731" s="15"/>
      <c r="AD731" s="15"/>
      <c r="AE731" s="15"/>
      <c r="AT731" s="265" t="s">
        <v>242</v>
      </c>
      <c r="AU731" s="265" t="s">
        <v>86</v>
      </c>
      <c r="AV731" s="15" t="s">
        <v>238</v>
      </c>
      <c r="AW731" s="15" t="s">
        <v>37</v>
      </c>
      <c r="AX731" s="15" t="s">
        <v>84</v>
      </c>
      <c r="AY731" s="265" t="s">
        <v>231</v>
      </c>
    </row>
    <row r="732" s="2" customFormat="1" ht="37.8" customHeight="1">
      <c r="A732" s="41"/>
      <c r="B732" s="42"/>
      <c r="C732" s="215" t="s">
        <v>1158</v>
      </c>
      <c r="D732" s="215" t="s">
        <v>233</v>
      </c>
      <c r="E732" s="216" t="s">
        <v>1159</v>
      </c>
      <c r="F732" s="217" t="s">
        <v>1160</v>
      </c>
      <c r="G732" s="218" t="s">
        <v>310</v>
      </c>
      <c r="H732" s="219">
        <v>10</v>
      </c>
      <c r="I732" s="220"/>
      <c r="J732" s="221">
        <f>ROUND(I732*H732,2)</f>
        <v>0</v>
      </c>
      <c r="K732" s="217" t="s">
        <v>237</v>
      </c>
      <c r="L732" s="47"/>
      <c r="M732" s="222" t="s">
        <v>19</v>
      </c>
      <c r="N732" s="223" t="s">
        <v>47</v>
      </c>
      <c r="O732" s="87"/>
      <c r="P732" s="224">
        <f>O732*H732</f>
        <v>0</v>
      </c>
      <c r="Q732" s="224">
        <v>0.087809999999999999</v>
      </c>
      <c r="R732" s="224">
        <f>Q732*H732</f>
        <v>0.87809999999999999</v>
      </c>
      <c r="S732" s="224">
        <v>0</v>
      </c>
      <c r="T732" s="225">
        <f>S732*H732</f>
        <v>0</v>
      </c>
      <c r="U732" s="41"/>
      <c r="V732" s="41"/>
      <c r="W732" s="41"/>
      <c r="X732" s="41"/>
      <c r="Y732" s="41"/>
      <c r="Z732" s="41"/>
      <c r="AA732" s="41"/>
      <c r="AB732" s="41"/>
      <c r="AC732" s="41"/>
      <c r="AD732" s="41"/>
      <c r="AE732" s="41"/>
      <c r="AR732" s="226" t="s">
        <v>238</v>
      </c>
      <c r="AT732" s="226" t="s">
        <v>233</v>
      </c>
      <c r="AU732" s="226" t="s">
        <v>86</v>
      </c>
      <c r="AY732" s="20" t="s">
        <v>231</v>
      </c>
      <c r="BE732" s="227">
        <f>IF(N732="základní",J732,0)</f>
        <v>0</v>
      </c>
      <c r="BF732" s="227">
        <f>IF(N732="snížená",J732,0)</f>
        <v>0</v>
      </c>
      <c r="BG732" s="227">
        <f>IF(N732="zákl. přenesená",J732,0)</f>
        <v>0</v>
      </c>
      <c r="BH732" s="227">
        <f>IF(N732="sníž. přenesená",J732,0)</f>
        <v>0</v>
      </c>
      <c r="BI732" s="227">
        <f>IF(N732="nulová",J732,0)</f>
        <v>0</v>
      </c>
      <c r="BJ732" s="20" t="s">
        <v>84</v>
      </c>
      <c r="BK732" s="227">
        <f>ROUND(I732*H732,2)</f>
        <v>0</v>
      </c>
      <c r="BL732" s="20" t="s">
        <v>238</v>
      </c>
      <c r="BM732" s="226" t="s">
        <v>1161</v>
      </c>
    </row>
    <row r="733" s="2" customFormat="1">
      <c r="A733" s="41"/>
      <c r="B733" s="42"/>
      <c r="C733" s="43"/>
      <c r="D733" s="228" t="s">
        <v>240</v>
      </c>
      <c r="E733" s="43"/>
      <c r="F733" s="229" t="s">
        <v>1162</v>
      </c>
      <c r="G733" s="43"/>
      <c r="H733" s="43"/>
      <c r="I733" s="230"/>
      <c r="J733" s="43"/>
      <c r="K733" s="43"/>
      <c r="L733" s="47"/>
      <c r="M733" s="231"/>
      <c r="N733" s="232"/>
      <c r="O733" s="87"/>
      <c r="P733" s="87"/>
      <c r="Q733" s="87"/>
      <c r="R733" s="87"/>
      <c r="S733" s="87"/>
      <c r="T733" s="88"/>
      <c r="U733" s="41"/>
      <c r="V733" s="41"/>
      <c r="W733" s="41"/>
      <c r="X733" s="41"/>
      <c r="Y733" s="41"/>
      <c r="Z733" s="41"/>
      <c r="AA733" s="41"/>
      <c r="AB733" s="41"/>
      <c r="AC733" s="41"/>
      <c r="AD733" s="41"/>
      <c r="AE733" s="41"/>
      <c r="AT733" s="20" t="s">
        <v>240</v>
      </c>
      <c r="AU733" s="20" t="s">
        <v>86</v>
      </c>
    </row>
    <row r="734" s="13" customFormat="1">
      <c r="A734" s="13"/>
      <c r="B734" s="233"/>
      <c r="C734" s="234"/>
      <c r="D734" s="235" t="s">
        <v>242</v>
      </c>
      <c r="E734" s="236" t="s">
        <v>19</v>
      </c>
      <c r="F734" s="237" t="s">
        <v>1163</v>
      </c>
      <c r="G734" s="234"/>
      <c r="H734" s="238">
        <v>10</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242</v>
      </c>
      <c r="AU734" s="244" t="s">
        <v>86</v>
      </c>
      <c r="AV734" s="13" t="s">
        <v>86</v>
      </c>
      <c r="AW734" s="13" t="s">
        <v>37</v>
      </c>
      <c r="AX734" s="13" t="s">
        <v>84</v>
      </c>
      <c r="AY734" s="244" t="s">
        <v>231</v>
      </c>
    </row>
    <row r="735" s="2" customFormat="1" ht="44.25" customHeight="1">
      <c r="A735" s="41"/>
      <c r="B735" s="42"/>
      <c r="C735" s="215" t="s">
        <v>1164</v>
      </c>
      <c r="D735" s="215" t="s">
        <v>233</v>
      </c>
      <c r="E735" s="216" t="s">
        <v>1165</v>
      </c>
      <c r="F735" s="217" t="s">
        <v>1166</v>
      </c>
      <c r="G735" s="218" t="s">
        <v>310</v>
      </c>
      <c r="H735" s="219">
        <v>19</v>
      </c>
      <c r="I735" s="220"/>
      <c r="J735" s="221">
        <f>ROUND(I735*H735,2)</f>
        <v>0</v>
      </c>
      <c r="K735" s="217" t="s">
        <v>237</v>
      </c>
      <c r="L735" s="47"/>
      <c r="M735" s="222" t="s">
        <v>19</v>
      </c>
      <c r="N735" s="223" t="s">
        <v>47</v>
      </c>
      <c r="O735" s="87"/>
      <c r="P735" s="224">
        <f>O735*H735</f>
        <v>0</v>
      </c>
      <c r="Q735" s="224">
        <v>0.33977000000000002</v>
      </c>
      <c r="R735" s="224">
        <f>Q735*H735</f>
        <v>6.4556300000000002</v>
      </c>
      <c r="S735" s="224">
        <v>0</v>
      </c>
      <c r="T735" s="225">
        <f>S735*H735</f>
        <v>0</v>
      </c>
      <c r="U735" s="41"/>
      <c r="V735" s="41"/>
      <c r="W735" s="41"/>
      <c r="X735" s="41"/>
      <c r="Y735" s="41"/>
      <c r="Z735" s="41"/>
      <c r="AA735" s="41"/>
      <c r="AB735" s="41"/>
      <c r="AC735" s="41"/>
      <c r="AD735" s="41"/>
      <c r="AE735" s="41"/>
      <c r="AR735" s="226" t="s">
        <v>238</v>
      </c>
      <c r="AT735" s="226" t="s">
        <v>233</v>
      </c>
      <c r="AU735" s="226" t="s">
        <v>86</v>
      </c>
      <c r="AY735" s="20" t="s">
        <v>231</v>
      </c>
      <c r="BE735" s="227">
        <f>IF(N735="základní",J735,0)</f>
        <v>0</v>
      </c>
      <c r="BF735" s="227">
        <f>IF(N735="snížená",J735,0)</f>
        <v>0</v>
      </c>
      <c r="BG735" s="227">
        <f>IF(N735="zákl. přenesená",J735,0)</f>
        <v>0</v>
      </c>
      <c r="BH735" s="227">
        <f>IF(N735="sníž. přenesená",J735,0)</f>
        <v>0</v>
      </c>
      <c r="BI735" s="227">
        <f>IF(N735="nulová",J735,0)</f>
        <v>0</v>
      </c>
      <c r="BJ735" s="20" t="s">
        <v>84</v>
      </c>
      <c r="BK735" s="227">
        <f>ROUND(I735*H735,2)</f>
        <v>0</v>
      </c>
      <c r="BL735" s="20" t="s">
        <v>238</v>
      </c>
      <c r="BM735" s="226" t="s">
        <v>1167</v>
      </c>
    </row>
    <row r="736" s="2" customFormat="1">
      <c r="A736" s="41"/>
      <c r="B736" s="42"/>
      <c r="C736" s="43"/>
      <c r="D736" s="228" t="s">
        <v>240</v>
      </c>
      <c r="E736" s="43"/>
      <c r="F736" s="229" t="s">
        <v>1168</v>
      </c>
      <c r="G736" s="43"/>
      <c r="H736" s="43"/>
      <c r="I736" s="230"/>
      <c r="J736" s="43"/>
      <c r="K736" s="43"/>
      <c r="L736" s="47"/>
      <c r="M736" s="231"/>
      <c r="N736" s="232"/>
      <c r="O736" s="87"/>
      <c r="P736" s="87"/>
      <c r="Q736" s="87"/>
      <c r="R736" s="87"/>
      <c r="S736" s="87"/>
      <c r="T736" s="88"/>
      <c r="U736" s="41"/>
      <c r="V736" s="41"/>
      <c r="W736" s="41"/>
      <c r="X736" s="41"/>
      <c r="Y736" s="41"/>
      <c r="Z736" s="41"/>
      <c r="AA736" s="41"/>
      <c r="AB736" s="41"/>
      <c r="AC736" s="41"/>
      <c r="AD736" s="41"/>
      <c r="AE736" s="41"/>
      <c r="AT736" s="20" t="s">
        <v>240</v>
      </c>
      <c r="AU736" s="20" t="s">
        <v>86</v>
      </c>
    </row>
    <row r="737" s="13" customFormat="1">
      <c r="A737" s="13"/>
      <c r="B737" s="233"/>
      <c r="C737" s="234"/>
      <c r="D737" s="235" t="s">
        <v>242</v>
      </c>
      <c r="E737" s="236" t="s">
        <v>19</v>
      </c>
      <c r="F737" s="237" t="s">
        <v>1169</v>
      </c>
      <c r="G737" s="234"/>
      <c r="H737" s="238">
        <v>19</v>
      </c>
      <c r="I737" s="239"/>
      <c r="J737" s="234"/>
      <c r="K737" s="234"/>
      <c r="L737" s="240"/>
      <c r="M737" s="241"/>
      <c r="N737" s="242"/>
      <c r="O737" s="242"/>
      <c r="P737" s="242"/>
      <c r="Q737" s="242"/>
      <c r="R737" s="242"/>
      <c r="S737" s="242"/>
      <c r="T737" s="243"/>
      <c r="U737" s="13"/>
      <c r="V737" s="13"/>
      <c r="W737" s="13"/>
      <c r="X737" s="13"/>
      <c r="Y737" s="13"/>
      <c r="Z737" s="13"/>
      <c r="AA737" s="13"/>
      <c r="AB737" s="13"/>
      <c r="AC737" s="13"/>
      <c r="AD737" s="13"/>
      <c r="AE737" s="13"/>
      <c r="AT737" s="244" t="s">
        <v>242</v>
      </c>
      <c r="AU737" s="244" t="s">
        <v>86</v>
      </c>
      <c r="AV737" s="13" t="s">
        <v>86</v>
      </c>
      <c r="AW737" s="13" t="s">
        <v>37</v>
      </c>
      <c r="AX737" s="13" t="s">
        <v>84</v>
      </c>
      <c r="AY737" s="244" t="s">
        <v>231</v>
      </c>
    </row>
    <row r="738" s="12" customFormat="1" ht="22.8" customHeight="1">
      <c r="A738" s="12"/>
      <c r="B738" s="199"/>
      <c r="C738" s="200"/>
      <c r="D738" s="201" t="s">
        <v>75</v>
      </c>
      <c r="E738" s="213" t="s">
        <v>1170</v>
      </c>
      <c r="F738" s="213" t="s">
        <v>1171</v>
      </c>
      <c r="G738" s="200"/>
      <c r="H738" s="200"/>
      <c r="I738" s="203"/>
      <c r="J738" s="214">
        <f>BK738</f>
        <v>0</v>
      </c>
      <c r="K738" s="200"/>
      <c r="L738" s="205"/>
      <c r="M738" s="206"/>
      <c r="N738" s="207"/>
      <c r="O738" s="207"/>
      <c r="P738" s="208">
        <f>SUM(P739:P740)</f>
        <v>0</v>
      </c>
      <c r="Q738" s="207"/>
      <c r="R738" s="208">
        <f>SUM(R739:R740)</f>
        <v>0</v>
      </c>
      <c r="S738" s="207"/>
      <c r="T738" s="209">
        <f>SUM(T739:T740)</f>
        <v>0</v>
      </c>
      <c r="U738" s="12"/>
      <c r="V738" s="12"/>
      <c r="W738" s="12"/>
      <c r="X738" s="12"/>
      <c r="Y738" s="12"/>
      <c r="Z738" s="12"/>
      <c r="AA738" s="12"/>
      <c r="AB738" s="12"/>
      <c r="AC738" s="12"/>
      <c r="AD738" s="12"/>
      <c r="AE738" s="12"/>
      <c r="AR738" s="210" t="s">
        <v>84</v>
      </c>
      <c r="AT738" s="211" t="s">
        <v>75</v>
      </c>
      <c r="AU738" s="211" t="s">
        <v>84</v>
      </c>
      <c r="AY738" s="210" t="s">
        <v>231</v>
      </c>
      <c r="BK738" s="212">
        <f>SUM(BK739:BK740)</f>
        <v>0</v>
      </c>
    </row>
    <row r="739" s="2" customFormat="1" ht="55.5" customHeight="1">
      <c r="A739" s="41"/>
      <c r="B739" s="42"/>
      <c r="C739" s="215" t="s">
        <v>1172</v>
      </c>
      <c r="D739" s="215" t="s">
        <v>233</v>
      </c>
      <c r="E739" s="216" t="s">
        <v>1173</v>
      </c>
      <c r="F739" s="217" t="s">
        <v>1174</v>
      </c>
      <c r="G739" s="218" t="s">
        <v>280</v>
      </c>
      <c r="H739" s="219">
        <v>2720.6289999999999</v>
      </c>
      <c r="I739" s="220"/>
      <c r="J739" s="221">
        <f>ROUND(I739*H739,2)</f>
        <v>0</v>
      </c>
      <c r="K739" s="217" t="s">
        <v>237</v>
      </c>
      <c r="L739" s="47"/>
      <c r="M739" s="222" t="s">
        <v>19</v>
      </c>
      <c r="N739" s="223" t="s">
        <v>47</v>
      </c>
      <c r="O739" s="87"/>
      <c r="P739" s="224">
        <f>O739*H739</f>
        <v>0</v>
      </c>
      <c r="Q739" s="224">
        <v>0</v>
      </c>
      <c r="R739" s="224">
        <f>Q739*H739</f>
        <v>0</v>
      </c>
      <c r="S739" s="224">
        <v>0</v>
      </c>
      <c r="T739" s="225">
        <f>S739*H739</f>
        <v>0</v>
      </c>
      <c r="U739" s="41"/>
      <c r="V739" s="41"/>
      <c r="W739" s="41"/>
      <c r="X739" s="41"/>
      <c r="Y739" s="41"/>
      <c r="Z739" s="41"/>
      <c r="AA739" s="41"/>
      <c r="AB739" s="41"/>
      <c r="AC739" s="41"/>
      <c r="AD739" s="41"/>
      <c r="AE739" s="41"/>
      <c r="AR739" s="226" t="s">
        <v>238</v>
      </c>
      <c r="AT739" s="226" t="s">
        <v>233</v>
      </c>
      <c r="AU739" s="226" t="s">
        <v>86</v>
      </c>
      <c r="AY739" s="20" t="s">
        <v>231</v>
      </c>
      <c r="BE739" s="227">
        <f>IF(N739="základní",J739,0)</f>
        <v>0</v>
      </c>
      <c r="BF739" s="227">
        <f>IF(N739="snížená",J739,0)</f>
        <v>0</v>
      </c>
      <c r="BG739" s="227">
        <f>IF(N739="zákl. přenesená",J739,0)</f>
        <v>0</v>
      </c>
      <c r="BH739" s="227">
        <f>IF(N739="sníž. přenesená",J739,0)</f>
        <v>0</v>
      </c>
      <c r="BI739" s="227">
        <f>IF(N739="nulová",J739,0)</f>
        <v>0</v>
      </c>
      <c r="BJ739" s="20" t="s">
        <v>84</v>
      </c>
      <c r="BK739" s="227">
        <f>ROUND(I739*H739,2)</f>
        <v>0</v>
      </c>
      <c r="BL739" s="20" t="s">
        <v>238</v>
      </c>
      <c r="BM739" s="226" t="s">
        <v>1175</v>
      </c>
    </row>
    <row r="740" s="2" customFormat="1">
      <c r="A740" s="41"/>
      <c r="B740" s="42"/>
      <c r="C740" s="43"/>
      <c r="D740" s="228" t="s">
        <v>240</v>
      </c>
      <c r="E740" s="43"/>
      <c r="F740" s="229" t="s">
        <v>1176</v>
      </c>
      <c r="G740" s="43"/>
      <c r="H740" s="43"/>
      <c r="I740" s="230"/>
      <c r="J740" s="43"/>
      <c r="K740" s="43"/>
      <c r="L740" s="47"/>
      <c r="M740" s="231"/>
      <c r="N740" s="232"/>
      <c r="O740" s="87"/>
      <c r="P740" s="87"/>
      <c r="Q740" s="87"/>
      <c r="R740" s="87"/>
      <c r="S740" s="87"/>
      <c r="T740" s="88"/>
      <c r="U740" s="41"/>
      <c r="V740" s="41"/>
      <c r="W740" s="41"/>
      <c r="X740" s="41"/>
      <c r="Y740" s="41"/>
      <c r="Z740" s="41"/>
      <c r="AA740" s="41"/>
      <c r="AB740" s="41"/>
      <c r="AC740" s="41"/>
      <c r="AD740" s="41"/>
      <c r="AE740" s="41"/>
      <c r="AT740" s="20" t="s">
        <v>240</v>
      </c>
      <c r="AU740" s="20" t="s">
        <v>86</v>
      </c>
    </row>
    <row r="741" s="12" customFormat="1" ht="25.92" customHeight="1">
      <c r="A741" s="12"/>
      <c r="B741" s="199"/>
      <c r="C741" s="200"/>
      <c r="D741" s="201" t="s">
        <v>75</v>
      </c>
      <c r="E741" s="202" t="s">
        <v>1177</v>
      </c>
      <c r="F741" s="202" t="s">
        <v>1178</v>
      </c>
      <c r="G741" s="200"/>
      <c r="H741" s="200"/>
      <c r="I741" s="203"/>
      <c r="J741" s="204">
        <f>BK741</f>
        <v>0</v>
      </c>
      <c r="K741" s="200"/>
      <c r="L741" s="205"/>
      <c r="M741" s="206"/>
      <c r="N741" s="207"/>
      <c r="O741" s="207"/>
      <c r="P741" s="208">
        <f>P742+P777+P827+P920+P936+P974+P1011+P1105+P1213+P1377+P1410+P1459+P1490+P1572</f>
        <v>0</v>
      </c>
      <c r="Q741" s="207"/>
      <c r="R741" s="208">
        <f>R742+R777+R827+R920+R936+R974+R1011+R1105+R1213+R1377+R1410+R1459+R1490+R1572</f>
        <v>93.889495649999986</v>
      </c>
      <c r="S741" s="207"/>
      <c r="T741" s="209">
        <f>T742+T777+T827+T920+T936+T974+T1011+T1105+T1213+T1377+T1410+T1459+T1490+T1572</f>
        <v>0</v>
      </c>
      <c r="U741" s="12"/>
      <c r="V741" s="12"/>
      <c r="W741" s="12"/>
      <c r="X741" s="12"/>
      <c r="Y741" s="12"/>
      <c r="Z741" s="12"/>
      <c r="AA741" s="12"/>
      <c r="AB741" s="12"/>
      <c r="AC741" s="12"/>
      <c r="AD741" s="12"/>
      <c r="AE741" s="12"/>
      <c r="AR741" s="210" t="s">
        <v>86</v>
      </c>
      <c r="AT741" s="211" t="s">
        <v>75</v>
      </c>
      <c r="AU741" s="211" t="s">
        <v>76</v>
      </c>
      <c r="AY741" s="210" t="s">
        <v>231</v>
      </c>
      <c r="BK741" s="212">
        <f>BK742+BK777+BK827+BK920+BK936+BK974+BK1011+BK1105+BK1213+BK1377+BK1410+BK1459+BK1490+BK1572</f>
        <v>0</v>
      </c>
    </row>
    <row r="742" s="12" customFormat="1" ht="22.8" customHeight="1">
      <c r="A742" s="12"/>
      <c r="B742" s="199"/>
      <c r="C742" s="200"/>
      <c r="D742" s="201" t="s">
        <v>75</v>
      </c>
      <c r="E742" s="213" t="s">
        <v>1179</v>
      </c>
      <c r="F742" s="213" t="s">
        <v>1180</v>
      </c>
      <c r="G742" s="200"/>
      <c r="H742" s="200"/>
      <c r="I742" s="203"/>
      <c r="J742" s="214">
        <f>BK742</f>
        <v>0</v>
      </c>
      <c r="K742" s="200"/>
      <c r="L742" s="205"/>
      <c r="M742" s="206"/>
      <c r="N742" s="207"/>
      <c r="O742" s="207"/>
      <c r="P742" s="208">
        <f>SUM(P743:P776)</f>
        <v>0</v>
      </c>
      <c r="Q742" s="207"/>
      <c r="R742" s="208">
        <f>SUM(R743:R776)</f>
        <v>11.606132599999999</v>
      </c>
      <c r="S742" s="207"/>
      <c r="T742" s="209">
        <f>SUM(T743:T776)</f>
        <v>0</v>
      </c>
      <c r="U742" s="12"/>
      <c r="V742" s="12"/>
      <c r="W742" s="12"/>
      <c r="X742" s="12"/>
      <c r="Y742" s="12"/>
      <c r="Z742" s="12"/>
      <c r="AA742" s="12"/>
      <c r="AB742" s="12"/>
      <c r="AC742" s="12"/>
      <c r="AD742" s="12"/>
      <c r="AE742" s="12"/>
      <c r="AR742" s="210" t="s">
        <v>86</v>
      </c>
      <c r="AT742" s="211" t="s">
        <v>75</v>
      </c>
      <c r="AU742" s="211" t="s">
        <v>84</v>
      </c>
      <c r="AY742" s="210" t="s">
        <v>231</v>
      </c>
      <c r="BK742" s="212">
        <f>SUM(BK743:BK776)</f>
        <v>0</v>
      </c>
    </row>
    <row r="743" s="2" customFormat="1" ht="37.8" customHeight="1">
      <c r="A743" s="41"/>
      <c r="B743" s="42"/>
      <c r="C743" s="215" t="s">
        <v>1181</v>
      </c>
      <c r="D743" s="215" t="s">
        <v>233</v>
      </c>
      <c r="E743" s="216" t="s">
        <v>1182</v>
      </c>
      <c r="F743" s="217" t="s">
        <v>1183</v>
      </c>
      <c r="G743" s="218" t="s">
        <v>236</v>
      </c>
      <c r="H743" s="219">
        <v>560</v>
      </c>
      <c r="I743" s="220"/>
      <c r="J743" s="221">
        <f>ROUND(I743*H743,2)</f>
        <v>0</v>
      </c>
      <c r="K743" s="217" t="s">
        <v>237</v>
      </c>
      <c r="L743" s="47"/>
      <c r="M743" s="222" t="s">
        <v>19</v>
      </c>
      <c r="N743" s="223" t="s">
        <v>47</v>
      </c>
      <c r="O743" s="87"/>
      <c r="P743" s="224">
        <f>O743*H743</f>
        <v>0</v>
      </c>
      <c r="Q743" s="224">
        <v>0</v>
      </c>
      <c r="R743" s="224">
        <f>Q743*H743</f>
        <v>0</v>
      </c>
      <c r="S743" s="224">
        <v>0</v>
      </c>
      <c r="T743" s="225">
        <f>S743*H743</f>
        <v>0</v>
      </c>
      <c r="U743" s="41"/>
      <c r="V743" s="41"/>
      <c r="W743" s="41"/>
      <c r="X743" s="41"/>
      <c r="Y743" s="41"/>
      <c r="Z743" s="41"/>
      <c r="AA743" s="41"/>
      <c r="AB743" s="41"/>
      <c r="AC743" s="41"/>
      <c r="AD743" s="41"/>
      <c r="AE743" s="41"/>
      <c r="AR743" s="226" t="s">
        <v>336</v>
      </c>
      <c r="AT743" s="226" t="s">
        <v>233</v>
      </c>
      <c r="AU743" s="226" t="s">
        <v>86</v>
      </c>
      <c r="AY743" s="20" t="s">
        <v>231</v>
      </c>
      <c r="BE743" s="227">
        <f>IF(N743="základní",J743,0)</f>
        <v>0</v>
      </c>
      <c r="BF743" s="227">
        <f>IF(N743="snížená",J743,0)</f>
        <v>0</v>
      </c>
      <c r="BG743" s="227">
        <f>IF(N743="zákl. přenesená",J743,0)</f>
        <v>0</v>
      </c>
      <c r="BH743" s="227">
        <f>IF(N743="sníž. přenesená",J743,0)</f>
        <v>0</v>
      </c>
      <c r="BI743" s="227">
        <f>IF(N743="nulová",J743,0)</f>
        <v>0</v>
      </c>
      <c r="BJ743" s="20" t="s">
        <v>84</v>
      </c>
      <c r="BK743" s="227">
        <f>ROUND(I743*H743,2)</f>
        <v>0</v>
      </c>
      <c r="BL743" s="20" t="s">
        <v>336</v>
      </c>
      <c r="BM743" s="226" t="s">
        <v>1184</v>
      </c>
    </row>
    <row r="744" s="2" customFormat="1">
      <c r="A744" s="41"/>
      <c r="B744" s="42"/>
      <c r="C744" s="43"/>
      <c r="D744" s="228" t="s">
        <v>240</v>
      </c>
      <c r="E744" s="43"/>
      <c r="F744" s="229" t="s">
        <v>1185</v>
      </c>
      <c r="G744" s="43"/>
      <c r="H744" s="43"/>
      <c r="I744" s="230"/>
      <c r="J744" s="43"/>
      <c r="K744" s="43"/>
      <c r="L744" s="47"/>
      <c r="M744" s="231"/>
      <c r="N744" s="232"/>
      <c r="O744" s="87"/>
      <c r="P744" s="87"/>
      <c r="Q744" s="87"/>
      <c r="R744" s="87"/>
      <c r="S744" s="87"/>
      <c r="T744" s="88"/>
      <c r="U744" s="41"/>
      <c r="V744" s="41"/>
      <c r="W744" s="41"/>
      <c r="X744" s="41"/>
      <c r="Y744" s="41"/>
      <c r="Z744" s="41"/>
      <c r="AA744" s="41"/>
      <c r="AB744" s="41"/>
      <c r="AC744" s="41"/>
      <c r="AD744" s="41"/>
      <c r="AE744" s="41"/>
      <c r="AT744" s="20" t="s">
        <v>240</v>
      </c>
      <c r="AU744" s="20" t="s">
        <v>86</v>
      </c>
    </row>
    <row r="745" s="13" customFormat="1">
      <c r="A745" s="13"/>
      <c r="B745" s="233"/>
      <c r="C745" s="234"/>
      <c r="D745" s="235" t="s">
        <v>242</v>
      </c>
      <c r="E745" s="236" t="s">
        <v>19</v>
      </c>
      <c r="F745" s="237" t="s">
        <v>1186</v>
      </c>
      <c r="G745" s="234"/>
      <c r="H745" s="238">
        <v>560</v>
      </c>
      <c r="I745" s="239"/>
      <c r="J745" s="234"/>
      <c r="K745" s="234"/>
      <c r="L745" s="240"/>
      <c r="M745" s="241"/>
      <c r="N745" s="242"/>
      <c r="O745" s="242"/>
      <c r="P745" s="242"/>
      <c r="Q745" s="242"/>
      <c r="R745" s="242"/>
      <c r="S745" s="242"/>
      <c r="T745" s="243"/>
      <c r="U745" s="13"/>
      <c r="V745" s="13"/>
      <c r="W745" s="13"/>
      <c r="X745" s="13"/>
      <c r="Y745" s="13"/>
      <c r="Z745" s="13"/>
      <c r="AA745" s="13"/>
      <c r="AB745" s="13"/>
      <c r="AC745" s="13"/>
      <c r="AD745" s="13"/>
      <c r="AE745" s="13"/>
      <c r="AT745" s="244" t="s">
        <v>242</v>
      </c>
      <c r="AU745" s="244" t="s">
        <v>86</v>
      </c>
      <c r="AV745" s="13" t="s">
        <v>86</v>
      </c>
      <c r="AW745" s="13" t="s">
        <v>37</v>
      </c>
      <c r="AX745" s="13" t="s">
        <v>84</v>
      </c>
      <c r="AY745" s="244" t="s">
        <v>231</v>
      </c>
    </row>
    <row r="746" s="2" customFormat="1" ht="16.5" customHeight="1">
      <c r="A746" s="41"/>
      <c r="B746" s="42"/>
      <c r="C746" s="277" t="s">
        <v>1187</v>
      </c>
      <c r="D746" s="277" t="s">
        <v>605</v>
      </c>
      <c r="E746" s="278" t="s">
        <v>1188</v>
      </c>
      <c r="F746" s="279" t="s">
        <v>1189</v>
      </c>
      <c r="G746" s="280" t="s">
        <v>280</v>
      </c>
      <c r="H746" s="281">
        <v>0.19</v>
      </c>
      <c r="I746" s="282"/>
      <c r="J746" s="283">
        <f>ROUND(I746*H746,2)</f>
        <v>0</v>
      </c>
      <c r="K746" s="279" t="s">
        <v>237</v>
      </c>
      <c r="L746" s="284"/>
      <c r="M746" s="285" t="s">
        <v>19</v>
      </c>
      <c r="N746" s="286" t="s">
        <v>47</v>
      </c>
      <c r="O746" s="87"/>
      <c r="P746" s="224">
        <f>O746*H746</f>
        <v>0</v>
      </c>
      <c r="Q746" s="224">
        <v>1</v>
      </c>
      <c r="R746" s="224">
        <f>Q746*H746</f>
        <v>0.19</v>
      </c>
      <c r="S746" s="224">
        <v>0</v>
      </c>
      <c r="T746" s="225">
        <f>S746*H746</f>
        <v>0</v>
      </c>
      <c r="U746" s="41"/>
      <c r="V746" s="41"/>
      <c r="W746" s="41"/>
      <c r="X746" s="41"/>
      <c r="Y746" s="41"/>
      <c r="Z746" s="41"/>
      <c r="AA746" s="41"/>
      <c r="AB746" s="41"/>
      <c r="AC746" s="41"/>
      <c r="AD746" s="41"/>
      <c r="AE746" s="41"/>
      <c r="AR746" s="226" t="s">
        <v>442</v>
      </c>
      <c r="AT746" s="226" t="s">
        <v>605</v>
      </c>
      <c r="AU746" s="226" t="s">
        <v>86</v>
      </c>
      <c r="AY746" s="20" t="s">
        <v>231</v>
      </c>
      <c r="BE746" s="227">
        <f>IF(N746="základní",J746,0)</f>
        <v>0</v>
      </c>
      <c r="BF746" s="227">
        <f>IF(N746="snížená",J746,0)</f>
        <v>0</v>
      </c>
      <c r="BG746" s="227">
        <f>IF(N746="zákl. přenesená",J746,0)</f>
        <v>0</v>
      </c>
      <c r="BH746" s="227">
        <f>IF(N746="sníž. přenesená",J746,0)</f>
        <v>0</v>
      </c>
      <c r="BI746" s="227">
        <f>IF(N746="nulová",J746,0)</f>
        <v>0</v>
      </c>
      <c r="BJ746" s="20" t="s">
        <v>84</v>
      </c>
      <c r="BK746" s="227">
        <f>ROUND(I746*H746,2)</f>
        <v>0</v>
      </c>
      <c r="BL746" s="20" t="s">
        <v>336</v>
      </c>
      <c r="BM746" s="226" t="s">
        <v>1190</v>
      </c>
    </row>
    <row r="747" s="13" customFormat="1">
      <c r="A747" s="13"/>
      <c r="B747" s="233"/>
      <c r="C747" s="234"/>
      <c r="D747" s="235" t="s">
        <v>242</v>
      </c>
      <c r="E747" s="234"/>
      <c r="F747" s="237" t="s">
        <v>1191</v>
      </c>
      <c r="G747" s="234"/>
      <c r="H747" s="238">
        <v>0.19</v>
      </c>
      <c r="I747" s="239"/>
      <c r="J747" s="234"/>
      <c r="K747" s="234"/>
      <c r="L747" s="240"/>
      <c r="M747" s="241"/>
      <c r="N747" s="242"/>
      <c r="O747" s="242"/>
      <c r="P747" s="242"/>
      <c r="Q747" s="242"/>
      <c r="R747" s="242"/>
      <c r="S747" s="242"/>
      <c r="T747" s="243"/>
      <c r="U747" s="13"/>
      <c r="V747" s="13"/>
      <c r="W747" s="13"/>
      <c r="X747" s="13"/>
      <c r="Y747" s="13"/>
      <c r="Z747" s="13"/>
      <c r="AA747" s="13"/>
      <c r="AB747" s="13"/>
      <c r="AC747" s="13"/>
      <c r="AD747" s="13"/>
      <c r="AE747" s="13"/>
      <c r="AT747" s="244" t="s">
        <v>242</v>
      </c>
      <c r="AU747" s="244" t="s">
        <v>86</v>
      </c>
      <c r="AV747" s="13" t="s">
        <v>86</v>
      </c>
      <c r="AW747" s="13" t="s">
        <v>4</v>
      </c>
      <c r="AX747" s="13" t="s">
        <v>84</v>
      </c>
      <c r="AY747" s="244" t="s">
        <v>231</v>
      </c>
    </row>
    <row r="748" s="2" customFormat="1" ht="33" customHeight="1">
      <c r="A748" s="41"/>
      <c r="B748" s="42"/>
      <c r="C748" s="215" t="s">
        <v>1192</v>
      </c>
      <c r="D748" s="215" t="s">
        <v>233</v>
      </c>
      <c r="E748" s="216" t="s">
        <v>1193</v>
      </c>
      <c r="F748" s="217" t="s">
        <v>1194</v>
      </c>
      <c r="G748" s="218" t="s">
        <v>236</v>
      </c>
      <c r="H748" s="219">
        <v>54.149999999999999</v>
      </c>
      <c r="I748" s="220"/>
      <c r="J748" s="221">
        <f>ROUND(I748*H748,2)</f>
        <v>0</v>
      </c>
      <c r="K748" s="217" t="s">
        <v>237</v>
      </c>
      <c r="L748" s="47"/>
      <c r="M748" s="222" t="s">
        <v>19</v>
      </c>
      <c r="N748" s="223" t="s">
        <v>47</v>
      </c>
      <c r="O748" s="87"/>
      <c r="P748" s="224">
        <f>O748*H748</f>
        <v>0</v>
      </c>
      <c r="Q748" s="224">
        <v>0</v>
      </c>
      <c r="R748" s="224">
        <f>Q748*H748</f>
        <v>0</v>
      </c>
      <c r="S748" s="224">
        <v>0</v>
      </c>
      <c r="T748" s="225">
        <f>S748*H748</f>
        <v>0</v>
      </c>
      <c r="U748" s="41"/>
      <c r="V748" s="41"/>
      <c r="W748" s="41"/>
      <c r="X748" s="41"/>
      <c r="Y748" s="41"/>
      <c r="Z748" s="41"/>
      <c r="AA748" s="41"/>
      <c r="AB748" s="41"/>
      <c r="AC748" s="41"/>
      <c r="AD748" s="41"/>
      <c r="AE748" s="41"/>
      <c r="AR748" s="226" t="s">
        <v>336</v>
      </c>
      <c r="AT748" s="226" t="s">
        <v>233</v>
      </c>
      <c r="AU748" s="226" t="s">
        <v>86</v>
      </c>
      <c r="AY748" s="20" t="s">
        <v>231</v>
      </c>
      <c r="BE748" s="227">
        <f>IF(N748="základní",J748,0)</f>
        <v>0</v>
      </c>
      <c r="BF748" s="227">
        <f>IF(N748="snížená",J748,0)</f>
        <v>0</v>
      </c>
      <c r="BG748" s="227">
        <f>IF(N748="zákl. přenesená",J748,0)</f>
        <v>0</v>
      </c>
      <c r="BH748" s="227">
        <f>IF(N748="sníž. přenesená",J748,0)</f>
        <v>0</v>
      </c>
      <c r="BI748" s="227">
        <f>IF(N748="nulová",J748,0)</f>
        <v>0</v>
      </c>
      <c r="BJ748" s="20" t="s">
        <v>84</v>
      </c>
      <c r="BK748" s="227">
        <f>ROUND(I748*H748,2)</f>
        <v>0</v>
      </c>
      <c r="BL748" s="20" t="s">
        <v>336</v>
      </c>
      <c r="BM748" s="226" t="s">
        <v>1195</v>
      </c>
    </row>
    <row r="749" s="2" customFormat="1">
      <c r="A749" s="41"/>
      <c r="B749" s="42"/>
      <c r="C749" s="43"/>
      <c r="D749" s="228" t="s">
        <v>240</v>
      </c>
      <c r="E749" s="43"/>
      <c r="F749" s="229" t="s">
        <v>1196</v>
      </c>
      <c r="G749" s="43"/>
      <c r="H749" s="43"/>
      <c r="I749" s="230"/>
      <c r="J749" s="43"/>
      <c r="K749" s="43"/>
      <c r="L749" s="47"/>
      <c r="M749" s="231"/>
      <c r="N749" s="232"/>
      <c r="O749" s="87"/>
      <c r="P749" s="87"/>
      <c r="Q749" s="87"/>
      <c r="R749" s="87"/>
      <c r="S749" s="87"/>
      <c r="T749" s="88"/>
      <c r="U749" s="41"/>
      <c r="V749" s="41"/>
      <c r="W749" s="41"/>
      <c r="X749" s="41"/>
      <c r="Y749" s="41"/>
      <c r="Z749" s="41"/>
      <c r="AA749" s="41"/>
      <c r="AB749" s="41"/>
      <c r="AC749" s="41"/>
      <c r="AD749" s="41"/>
      <c r="AE749" s="41"/>
      <c r="AT749" s="20" t="s">
        <v>240</v>
      </c>
      <c r="AU749" s="20" t="s">
        <v>86</v>
      </c>
    </row>
    <row r="750" s="13" customFormat="1">
      <c r="A750" s="13"/>
      <c r="B750" s="233"/>
      <c r="C750" s="234"/>
      <c r="D750" s="235" t="s">
        <v>242</v>
      </c>
      <c r="E750" s="236" t="s">
        <v>19</v>
      </c>
      <c r="F750" s="237" t="s">
        <v>1197</v>
      </c>
      <c r="G750" s="234"/>
      <c r="H750" s="238">
        <v>63.600000000000001</v>
      </c>
      <c r="I750" s="239"/>
      <c r="J750" s="234"/>
      <c r="K750" s="234"/>
      <c r="L750" s="240"/>
      <c r="M750" s="241"/>
      <c r="N750" s="242"/>
      <c r="O750" s="242"/>
      <c r="P750" s="242"/>
      <c r="Q750" s="242"/>
      <c r="R750" s="242"/>
      <c r="S750" s="242"/>
      <c r="T750" s="243"/>
      <c r="U750" s="13"/>
      <c r="V750" s="13"/>
      <c r="W750" s="13"/>
      <c r="X750" s="13"/>
      <c r="Y750" s="13"/>
      <c r="Z750" s="13"/>
      <c r="AA750" s="13"/>
      <c r="AB750" s="13"/>
      <c r="AC750" s="13"/>
      <c r="AD750" s="13"/>
      <c r="AE750" s="13"/>
      <c r="AT750" s="244" t="s">
        <v>242</v>
      </c>
      <c r="AU750" s="244" t="s">
        <v>86</v>
      </c>
      <c r="AV750" s="13" t="s">
        <v>86</v>
      </c>
      <c r="AW750" s="13" t="s">
        <v>37</v>
      </c>
      <c r="AX750" s="13" t="s">
        <v>76</v>
      </c>
      <c r="AY750" s="244" t="s">
        <v>231</v>
      </c>
    </row>
    <row r="751" s="13" customFormat="1">
      <c r="A751" s="13"/>
      <c r="B751" s="233"/>
      <c r="C751" s="234"/>
      <c r="D751" s="235" t="s">
        <v>242</v>
      </c>
      <c r="E751" s="236" t="s">
        <v>19</v>
      </c>
      <c r="F751" s="237" t="s">
        <v>1198</v>
      </c>
      <c r="G751" s="234"/>
      <c r="H751" s="238">
        <v>-9.4499999999999993</v>
      </c>
      <c r="I751" s="239"/>
      <c r="J751" s="234"/>
      <c r="K751" s="234"/>
      <c r="L751" s="240"/>
      <c r="M751" s="241"/>
      <c r="N751" s="242"/>
      <c r="O751" s="242"/>
      <c r="P751" s="242"/>
      <c r="Q751" s="242"/>
      <c r="R751" s="242"/>
      <c r="S751" s="242"/>
      <c r="T751" s="243"/>
      <c r="U751" s="13"/>
      <c r="V751" s="13"/>
      <c r="W751" s="13"/>
      <c r="X751" s="13"/>
      <c r="Y751" s="13"/>
      <c r="Z751" s="13"/>
      <c r="AA751" s="13"/>
      <c r="AB751" s="13"/>
      <c r="AC751" s="13"/>
      <c r="AD751" s="13"/>
      <c r="AE751" s="13"/>
      <c r="AT751" s="244" t="s">
        <v>242</v>
      </c>
      <c r="AU751" s="244" t="s">
        <v>86</v>
      </c>
      <c r="AV751" s="13" t="s">
        <v>86</v>
      </c>
      <c r="AW751" s="13" t="s">
        <v>37</v>
      </c>
      <c r="AX751" s="13" t="s">
        <v>76</v>
      </c>
      <c r="AY751" s="244" t="s">
        <v>231</v>
      </c>
    </row>
    <row r="752" s="15" customFormat="1">
      <c r="A752" s="15"/>
      <c r="B752" s="255"/>
      <c r="C752" s="256"/>
      <c r="D752" s="235" t="s">
        <v>242</v>
      </c>
      <c r="E752" s="257" t="s">
        <v>19</v>
      </c>
      <c r="F752" s="258" t="s">
        <v>335</v>
      </c>
      <c r="G752" s="256"/>
      <c r="H752" s="259">
        <v>54.149999999999999</v>
      </c>
      <c r="I752" s="260"/>
      <c r="J752" s="256"/>
      <c r="K752" s="256"/>
      <c r="L752" s="261"/>
      <c r="M752" s="262"/>
      <c r="N752" s="263"/>
      <c r="O752" s="263"/>
      <c r="P752" s="263"/>
      <c r="Q752" s="263"/>
      <c r="R752" s="263"/>
      <c r="S752" s="263"/>
      <c r="T752" s="264"/>
      <c r="U752" s="15"/>
      <c r="V752" s="15"/>
      <c r="W752" s="15"/>
      <c r="X752" s="15"/>
      <c r="Y752" s="15"/>
      <c r="Z752" s="15"/>
      <c r="AA752" s="15"/>
      <c r="AB752" s="15"/>
      <c r="AC752" s="15"/>
      <c r="AD752" s="15"/>
      <c r="AE752" s="15"/>
      <c r="AT752" s="265" t="s">
        <v>242</v>
      </c>
      <c r="AU752" s="265" t="s">
        <v>86</v>
      </c>
      <c r="AV752" s="15" t="s">
        <v>238</v>
      </c>
      <c r="AW752" s="15" t="s">
        <v>37</v>
      </c>
      <c r="AX752" s="15" t="s">
        <v>84</v>
      </c>
      <c r="AY752" s="265" t="s">
        <v>231</v>
      </c>
    </row>
    <row r="753" s="2" customFormat="1" ht="16.5" customHeight="1">
      <c r="A753" s="41"/>
      <c r="B753" s="42"/>
      <c r="C753" s="277" t="s">
        <v>1199</v>
      </c>
      <c r="D753" s="277" t="s">
        <v>605</v>
      </c>
      <c r="E753" s="278" t="s">
        <v>1188</v>
      </c>
      <c r="F753" s="279" t="s">
        <v>1189</v>
      </c>
      <c r="G753" s="280" t="s">
        <v>280</v>
      </c>
      <c r="H753" s="281">
        <v>0.017999999999999999</v>
      </c>
      <c r="I753" s="282"/>
      <c r="J753" s="283">
        <f>ROUND(I753*H753,2)</f>
        <v>0</v>
      </c>
      <c r="K753" s="279" t="s">
        <v>237</v>
      </c>
      <c r="L753" s="284"/>
      <c r="M753" s="285" t="s">
        <v>19</v>
      </c>
      <c r="N753" s="286" t="s">
        <v>47</v>
      </c>
      <c r="O753" s="87"/>
      <c r="P753" s="224">
        <f>O753*H753</f>
        <v>0</v>
      </c>
      <c r="Q753" s="224">
        <v>1</v>
      </c>
      <c r="R753" s="224">
        <f>Q753*H753</f>
        <v>0.017999999999999999</v>
      </c>
      <c r="S753" s="224">
        <v>0</v>
      </c>
      <c r="T753" s="225">
        <f>S753*H753</f>
        <v>0</v>
      </c>
      <c r="U753" s="41"/>
      <c r="V753" s="41"/>
      <c r="W753" s="41"/>
      <c r="X753" s="41"/>
      <c r="Y753" s="41"/>
      <c r="Z753" s="41"/>
      <c r="AA753" s="41"/>
      <c r="AB753" s="41"/>
      <c r="AC753" s="41"/>
      <c r="AD753" s="41"/>
      <c r="AE753" s="41"/>
      <c r="AR753" s="226" t="s">
        <v>442</v>
      </c>
      <c r="AT753" s="226" t="s">
        <v>605</v>
      </c>
      <c r="AU753" s="226" t="s">
        <v>86</v>
      </c>
      <c r="AY753" s="20" t="s">
        <v>231</v>
      </c>
      <c r="BE753" s="227">
        <f>IF(N753="základní",J753,0)</f>
        <v>0</v>
      </c>
      <c r="BF753" s="227">
        <f>IF(N753="snížená",J753,0)</f>
        <v>0</v>
      </c>
      <c r="BG753" s="227">
        <f>IF(N753="zákl. přenesená",J753,0)</f>
        <v>0</v>
      </c>
      <c r="BH753" s="227">
        <f>IF(N753="sníž. přenesená",J753,0)</f>
        <v>0</v>
      </c>
      <c r="BI753" s="227">
        <f>IF(N753="nulová",J753,0)</f>
        <v>0</v>
      </c>
      <c r="BJ753" s="20" t="s">
        <v>84</v>
      </c>
      <c r="BK753" s="227">
        <f>ROUND(I753*H753,2)</f>
        <v>0</v>
      </c>
      <c r="BL753" s="20" t="s">
        <v>336</v>
      </c>
      <c r="BM753" s="226" t="s">
        <v>1200</v>
      </c>
    </row>
    <row r="754" s="13" customFormat="1">
      <c r="A754" s="13"/>
      <c r="B754" s="233"/>
      <c r="C754" s="234"/>
      <c r="D754" s="235" t="s">
        <v>242</v>
      </c>
      <c r="E754" s="234"/>
      <c r="F754" s="237" t="s">
        <v>1201</v>
      </c>
      <c r="G754" s="234"/>
      <c r="H754" s="238">
        <v>0.017999999999999999</v>
      </c>
      <c r="I754" s="239"/>
      <c r="J754" s="234"/>
      <c r="K754" s="234"/>
      <c r="L754" s="240"/>
      <c r="M754" s="241"/>
      <c r="N754" s="242"/>
      <c r="O754" s="242"/>
      <c r="P754" s="242"/>
      <c r="Q754" s="242"/>
      <c r="R754" s="242"/>
      <c r="S754" s="242"/>
      <c r="T754" s="243"/>
      <c r="U754" s="13"/>
      <c r="V754" s="13"/>
      <c r="W754" s="13"/>
      <c r="X754" s="13"/>
      <c r="Y754" s="13"/>
      <c r="Z754" s="13"/>
      <c r="AA754" s="13"/>
      <c r="AB754" s="13"/>
      <c r="AC754" s="13"/>
      <c r="AD754" s="13"/>
      <c r="AE754" s="13"/>
      <c r="AT754" s="244" t="s">
        <v>242</v>
      </c>
      <c r="AU754" s="244" t="s">
        <v>86</v>
      </c>
      <c r="AV754" s="13" t="s">
        <v>86</v>
      </c>
      <c r="AW754" s="13" t="s">
        <v>4</v>
      </c>
      <c r="AX754" s="13" t="s">
        <v>84</v>
      </c>
      <c r="AY754" s="244" t="s">
        <v>231</v>
      </c>
    </row>
    <row r="755" s="2" customFormat="1" ht="24.15" customHeight="1">
      <c r="A755" s="41"/>
      <c r="B755" s="42"/>
      <c r="C755" s="215" t="s">
        <v>1202</v>
      </c>
      <c r="D755" s="215" t="s">
        <v>233</v>
      </c>
      <c r="E755" s="216" t="s">
        <v>1203</v>
      </c>
      <c r="F755" s="217" t="s">
        <v>1204</v>
      </c>
      <c r="G755" s="218" t="s">
        <v>236</v>
      </c>
      <c r="H755" s="219">
        <v>54.149999999999999</v>
      </c>
      <c r="I755" s="220"/>
      <c r="J755" s="221">
        <f>ROUND(I755*H755,2)</f>
        <v>0</v>
      </c>
      <c r="K755" s="217" t="s">
        <v>237</v>
      </c>
      <c r="L755" s="47"/>
      <c r="M755" s="222" t="s">
        <v>19</v>
      </c>
      <c r="N755" s="223" t="s">
        <v>47</v>
      </c>
      <c r="O755" s="87"/>
      <c r="P755" s="224">
        <f>O755*H755</f>
        <v>0</v>
      </c>
      <c r="Q755" s="224">
        <v>0.00040000000000000002</v>
      </c>
      <c r="R755" s="224">
        <f>Q755*H755</f>
        <v>0.021660000000000002</v>
      </c>
      <c r="S755" s="224">
        <v>0</v>
      </c>
      <c r="T755" s="225">
        <f>S755*H755</f>
        <v>0</v>
      </c>
      <c r="U755" s="41"/>
      <c r="V755" s="41"/>
      <c r="W755" s="41"/>
      <c r="X755" s="41"/>
      <c r="Y755" s="41"/>
      <c r="Z755" s="41"/>
      <c r="AA755" s="41"/>
      <c r="AB755" s="41"/>
      <c r="AC755" s="41"/>
      <c r="AD755" s="41"/>
      <c r="AE755" s="41"/>
      <c r="AR755" s="226" t="s">
        <v>336</v>
      </c>
      <c r="AT755" s="226" t="s">
        <v>233</v>
      </c>
      <c r="AU755" s="226" t="s">
        <v>86</v>
      </c>
      <c r="AY755" s="20" t="s">
        <v>231</v>
      </c>
      <c r="BE755" s="227">
        <f>IF(N755="základní",J755,0)</f>
        <v>0</v>
      </c>
      <c r="BF755" s="227">
        <f>IF(N755="snížená",J755,0)</f>
        <v>0</v>
      </c>
      <c r="BG755" s="227">
        <f>IF(N755="zákl. přenesená",J755,0)</f>
        <v>0</v>
      </c>
      <c r="BH755" s="227">
        <f>IF(N755="sníž. přenesená",J755,0)</f>
        <v>0</v>
      </c>
      <c r="BI755" s="227">
        <f>IF(N755="nulová",J755,0)</f>
        <v>0</v>
      </c>
      <c r="BJ755" s="20" t="s">
        <v>84</v>
      </c>
      <c r="BK755" s="227">
        <f>ROUND(I755*H755,2)</f>
        <v>0</v>
      </c>
      <c r="BL755" s="20" t="s">
        <v>336</v>
      </c>
      <c r="BM755" s="226" t="s">
        <v>1205</v>
      </c>
    </row>
    <row r="756" s="2" customFormat="1">
      <c r="A756" s="41"/>
      <c r="B756" s="42"/>
      <c r="C756" s="43"/>
      <c r="D756" s="228" t="s">
        <v>240</v>
      </c>
      <c r="E756" s="43"/>
      <c r="F756" s="229" t="s">
        <v>1206</v>
      </c>
      <c r="G756" s="43"/>
      <c r="H756" s="43"/>
      <c r="I756" s="230"/>
      <c r="J756" s="43"/>
      <c r="K756" s="43"/>
      <c r="L756" s="47"/>
      <c r="M756" s="231"/>
      <c r="N756" s="232"/>
      <c r="O756" s="87"/>
      <c r="P756" s="87"/>
      <c r="Q756" s="87"/>
      <c r="R756" s="87"/>
      <c r="S756" s="87"/>
      <c r="T756" s="88"/>
      <c r="U756" s="41"/>
      <c r="V756" s="41"/>
      <c r="W756" s="41"/>
      <c r="X756" s="41"/>
      <c r="Y756" s="41"/>
      <c r="Z756" s="41"/>
      <c r="AA756" s="41"/>
      <c r="AB756" s="41"/>
      <c r="AC756" s="41"/>
      <c r="AD756" s="41"/>
      <c r="AE756" s="41"/>
      <c r="AT756" s="20" t="s">
        <v>240</v>
      </c>
      <c r="AU756" s="20" t="s">
        <v>86</v>
      </c>
    </row>
    <row r="757" s="13" customFormat="1">
      <c r="A757" s="13"/>
      <c r="B757" s="233"/>
      <c r="C757" s="234"/>
      <c r="D757" s="235" t="s">
        <v>242</v>
      </c>
      <c r="E757" s="236" t="s">
        <v>19</v>
      </c>
      <c r="F757" s="237" t="s">
        <v>1197</v>
      </c>
      <c r="G757" s="234"/>
      <c r="H757" s="238">
        <v>63.600000000000001</v>
      </c>
      <c r="I757" s="239"/>
      <c r="J757" s="234"/>
      <c r="K757" s="234"/>
      <c r="L757" s="240"/>
      <c r="M757" s="241"/>
      <c r="N757" s="242"/>
      <c r="O757" s="242"/>
      <c r="P757" s="242"/>
      <c r="Q757" s="242"/>
      <c r="R757" s="242"/>
      <c r="S757" s="242"/>
      <c r="T757" s="243"/>
      <c r="U757" s="13"/>
      <c r="V757" s="13"/>
      <c r="W757" s="13"/>
      <c r="X757" s="13"/>
      <c r="Y757" s="13"/>
      <c r="Z757" s="13"/>
      <c r="AA757" s="13"/>
      <c r="AB757" s="13"/>
      <c r="AC757" s="13"/>
      <c r="AD757" s="13"/>
      <c r="AE757" s="13"/>
      <c r="AT757" s="244" t="s">
        <v>242</v>
      </c>
      <c r="AU757" s="244" t="s">
        <v>86</v>
      </c>
      <c r="AV757" s="13" t="s">
        <v>86</v>
      </c>
      <c r="AW757" s="13" t="s">
        <v>37</v>
      </c>
      <c r="AX757" s="13" t="s">
        <v>76</v>
      </c>
      <c r="AY757" s="244" t="s">
        <v>231</v>
      </c>
    </row>
    <row r="758" s="13" customFormat="1">
      <c r="A758" s="13"/>
      <c r="B758" s="233"/>
      <c r="C758" s="234"/>
      <c r="D758" s="235" t="s">
        <v>242</v>
      </c>
      <c r="E758" s="236" t="s">
        <v>19</v>
      </c>
      <c r="F758" s="237" t="s">
        <v>1198</v>
      </c>
      <c r="G758" s="234"/>
      <c r="H758" s="238">
        <v>-9.4499999999999993</v>
      </c>
      <c r="I758" s="239"/>
      <c r="J758" s="234"/>
      <c r="K758" s="234"/>
      <c r="L758" s="240"/>
      <c r="M758" s="241"/>
      <c r="N758" s="242"/>
      <c r="O758" s="242"/>
      <c r="P758" s="242"/>
      <c r="Q758" s="242"/>
      <c r="R758" s="242"/>
      <c r="S758" s="242"/>
      <c r="T758" s="243"/>
      <c r="U758" s="13"/>
      <c r="V758" s="13"/>
      <c r="W758" s="13"/>
      <c r="X758" s="13"/>
      <c r="Y758" s="13"/>
      <c r="Z758" s="13"/>
      <c r="AA758" s="13"/>
      <c r="AB758" s="13"/>
      <c r="AC758" s="13"/>
      <c r="AD758" s="13"/>
      <c r="AE758" s="13"/>
      <c r="AT758" s="244" t="s">
        <v>242</v>
      </c>
      <c r="AU758" s="244" t="s">
        <v>86</v>
      </c>
      <c r="AV758" s="13" t="s">
        <v>86</v>
      </c>
      <c r="AW758" s="13" t="s">
        <v>37</v>
      </c>
      <c r="AX758" s="13" t="s">
        <v>76</v>
      </c>
      <c r="AY758" s="244" t="s">
        <v>231</v>
      </c>
    </row>
    <row r="759" s="15" customFormat="1">
      <c r="A759" s="15"/>
      <c r="B759" s="255"/>
      <c r="C759" s="256"/>
      <c r="D759" s="235" t="s">
        <v>242</v>
      </c>
      <c r="E759" s="257" t="s">
        <v>19</v>
      </c>
      <c r="F759" s="258" t="s">
        <v>335</v>
      </c>
      <c r="G759" s="256"/>
      <c r="H759" s="259">
        <v>54.149999999999999</v>
      </c>
      <c r="I759" s="260"/>
      <c r="J759" s="256"/>
      <c r="K759" s="256"/>
      <c r="L759" s="261"/>
      <c r="M759" s="262"/>
      <c r="N759" s="263"/>
      <c r="O759" s="263"/>
      <c r="P759" s="263"/>
      <c r="Q759" s="263"/>
      <c r="R759" s="263"/>
      <c r="S759" s="263"/>
      <c r="T759" s="264"/>
      <c r="U759" s="15"/>
      <c r="V759" s="15"/>
      <c r="W759" s="15"/>
      <c r="X759" s="15"/>
      <c r="Y759" s="15"/>
      <c r="Z759" s="15"/>
      <c r="AA759" s="15"/>
      <c r="AB759" s="15"/>
      <c r="AC759" s="15"/>
      <c r="AD759" s="15"/>
      <c r="AE759" s="15"/>
      <c r="AT759" s="265" t="s">
        <v>242</v>
      </c>
      <c r="AU759" s="265" t="s">
        <v>86</v>
      </c>
      <c r="AV759" s="15" t="s">
        <v>238</v>
      </c>
      <c r="AW759" s="15" t="s">
        <v>37</v>
      </c>
      <c r="AX759" s="15" t="s">
        <v>84</v>
      </c>
      <c r="AY759" s="265" t="s">
        <v>231</v>
      </c>
    </row>
    <row r="760" s="2" customFormat="1" ht="55.5" customHeight="1">
      <c r="A760" s="41"/>
      <c r="B760" s="42"/>
      <c r="C760" s="277" t="s">
        <v>1207</v>
      </c>
      <c r="D760" s="277" t="s">
        <v>605</v>
      </c>
      <c r="E760" s="278" t="s">
        <v>1208</v>
      </c>
      <c r="F760" s="279" t="s">
        <v>1209</v>
      </c>
      <c r="G760" s="280" t="s">
        <v>236</v>
      </c>
      <c r="H760" s="281">
        <v>66.117000000000004</v>
      </c>
      <c r="I760" s="282"/>
      <c r="J760" s="283">
        <f>ROUND(I760*H760,2)</f>
        <v>0</v>
      </c>
      <c r="K760" s="279" t="s">
        <v>237</v>
      </c>
      <c r="L760" s="284"/>
      <c r="M760" s="285" t="s">
        <v>19</v>
      </c>
      <c r="N760" s="286" t="s">
        <v>47</v>
      </c>
      <c r="O760" s="87"/>
      <c r="P760" s="224">
        <f>O760*H760</f>
        <v>0</v>
      </c>
      <c r="Q760" s="224">
        <v>0.0047000000000000002</v>
      </c>
      <c r="R760" s="224">
        <f>Q760*H760</f>
        <v>0.31074990000000002</v>
      </c>
      <c r="S760" s="224">
        <v>0</v>
      </c>
      <c r="T760" s="225">
        <f>S760*H760</f>
        <v>0</v>
      </c>
      <c r="U760" s="41"/>
      <c r="V760" s="41"/>
      <c r="W760" s="41"/>
      <c r="X760" s="41"/>
      <c r="Y760" s="41"/>
      <c r="Z760" s="41"/>
      <c r="AA760" s="41"/>
      <c r="AB760" s="41"/>
      <c r="AC760" s="41"/>
      <c r="AD760" s="41"/>
      <c r="AE760" s="41"/>
      <c r="AR760" s="226" t="s">
        <v>442</v>
      </c>
      <c r="AT760" s="226" t="s">
        <v>605</v>
      </c>
      <c r="AU760" s="226" t="s">
        <v>86</v>
      </c>
      <c r="AY760" s="20" t="s">
        <v>231</v>
      </c>
      <c r="BE760" s="227">
        <f>IF(N760="základní",J760,0)</f>
        <v>0</v>
      </c>
      <c r="BF760" s="227">
        <f>IF(N760="snížená",J760,0)</f>
        <v>0</v>
      </c>
      <c r="BG760" s="227">
        <f>IF(N760="zákl. přenesená",J760,0)</f>
        <v>0</v>
      </c>
      <c r="BH760" s="227">
        <f>IF(N760="sníž. přenesená",J760,0)</f>
        <v>0</v>
      </c>
      <c r="BI760" s="227">
        <f>IF(N760="nulová",J760,0)</f>
        <v>0</v>
      </c>
      <c r="BJ760" s="20" t="s">
        <v>84</v>
      </c>
      <c r="BK760" s="227">
        <f>ROUND(I760*H760,2)</f>
        <v>0</v>
      </c>
      <c r="BL760" s="20" t="s">
        <v>336</v>
      </c>
      <c r="BM760" s="226" t="s">
        <v>1210</v>
      </c>
    </row>
    <row r="761" s="13" customFormat="1">
      <c r="A761" s="13"/>
      <c r="B761" s="233"/>
      <c r="C761" s="234"/>
      <c r="D761" s="235" t="s">
        <v>242</v>
      </c>
      <c r="E761" s="234"/>
      <c r="F761" s="237" t="s">
        <v>1211</v>
      </c>
      <c r="G761" s="234"/>
      <c r="H761" s="238">
        <v>66.117000000000004</v>
      </c>
      <c r="I761" s="239"/>
      <c r="J761" s="234"/>
      <c r="K761" s="234"/>
      <c r="L761" s="240"/>
      <c r="M761" s="241"/>
      <c r="N761" s="242"/>
      <c r="O761" s="242"/>
      <c r="P761" s="242"/>
      <c r="Q761" s="242"/>
      <c r="R761" s="242"/>
      <c r="S761" s="242"/>
      <c r="T761" s="243"/>
      <c r="U761" s="13"/>
      <c r="V761" s="13"/>
      <c r="W761" s="13"/>
      <c r="X761" s="13"/>
      <c r="Y761" s="13"/>
      <c r="Z761" s="13"/>
      <c r="AA761" s="13"/>
      <c r="AB761" s="13"/>
      <c r="AC761" s="13"/>
      <c r="AD761" s="13"/>
      <c r="AE761" s="13"/>
      <c r="AT761" s="244" t="s">
        <v>242</v>
      </c>
      <c r="AU761" s="244" t="s">
        <v>86</v>
      </c>
      <c r="AV761" s="13" t="s">
        <v>86</v>
      </c>
      <c r="AW761" s="13" t="s">
        <v>4</v>
      </c>
      <c r="AX761" s="13" t="s">
        <v>84</v>
      </c>
      <c r="AY761" s="244" t="s">
        <v>231</v>
      </c>
    </row>
    <row r="762" s="2" customFormat="1" ht="24.15" customHeight="1">
      <c r="A762" s="41"/>
      <c r="B762" s="42"/>
      <c r="C762" s="215" t="s">
        <v>1212</v>
      </c>
      <c r="D762" s="215" t="s">
        <v>233</v>
      </c>
      <c r="E762" s="216" t="s">
        <v>1213</v>
      </c>
      <c r="F762" s="217" t="s">
        <v>1214</v>
      </c>
      <c r="G762" s="218" t="s">
        <v>236</v>
      </c>
      <c r="H762" s="219">
        <v>1670.7000000000001</v>
      </c>
      <c r="I762" s="220"/>
      <c r="J762" s="221">
        <f>ROUND(I762*H762,2)</f>
        <v>0</v>
      </c>
      <c r="K762" s="217" t="s">
        <v>237</v>
      </c>
      <c r="L762" s="47"/>
      <c r="M762" s="222" t="s">
        <v>19</v>
      </c>
      <c r="N762" s="223" t="s">
        <v>47</v>
      </c>
      <c r="O762" s="87"/>
      <c r="P762" s="224">
        <f>O762*H762</f>
        <v>0</v>
      </c>
      <c r="Q762" s="224">
        <v>0.00040000000000000002</v>
      </c>
      <c r="R762" s="224">
        <f>Q762*H762</f>
        <v>0.6682800000000001</v>
      </c>
      <c r="S762" s="224">
        <v>0</v>
      </c>
      <c r="T762" s="225">
        <f>S762*H762</f>
        <v>0</v>
      </c>
      <c r="U762" s="41"/>
      <c r="V762" s="41"/>
      <c r="W762" s="41"/>
      <c r="X762" s="41"/>
      <c r="Y762" s="41"/>
      <c r="Z762" s="41"/>
      <c r="AA762" s="41"/>
      <c r="AB762" s="41"/>
      <c r="AC762" s="41"/>
      <c r="AD762" s="41"/>
      <c r="AE762" s="41"/>
      <c r="AR762" s="226" t="s">
        <v>336</v>
      </c>
      <c r="AT762" s="226" t="s">
        <v>233</v>
      </c>
      <c r="AU762" s="226" t="s">
        <v>86</v>
      </c>
      <c r="AY762" s="20" t="s">
        <v>231</v>
      </c>
      <c r="BE762" s="227">
        <f>IF(N762="základní",J762,0)</f>
        <v>0</v>
      </c>
      <c r="BF762" s="227">
        <f>IF(N762="snížená",J762,0)</f>
        <v>0</v>
      </c>
      <c r="BG762" s="227">
        <f>IF(N762="zákl. přenesená",J762,0)</f>
        <v>0</v>
      </c>
      <c r="BH762" s="227">
        <f>IF(N762="sníž. přenesená",J762,0)</f>
        <v>0</v>
      </c>
      <c r="BI762" s="227">
        <f>IF(N762="nulová",J762,0)</f>
        <v>0</v>
      </c>
      <c r="BJ762" s="20" t="s">
        <v>84</v>
      </c>
      <c r="BK762" s="227">
        <f>ROUND(I762*H762,2)</f>
        <v>0</v>
      </c>
      <c r="BL762" s="20" t="s">
        <v>336</v>
      </c>
      <c r="BM762" s="226" t="s">
        <v>1215</v>
      </c>
    </row>
    <row r="763" s="2" customFormat="1">
      <c r="A763" s="41"/>
      <c r="B763" s="42"/>
      <c r="C763" s="43"/>
      <c r="D763" s="228" t="s">
        <v>240</v>
      </c>
      <c r="E763" s="43"/>
      <c r="F763" s="229" t="s">
        <v>1216</v>
      </c>
      <c r="G763" s="43"/>
      <c r="H763" s="43"/>
      <c r="I763" s="230"/>
      <c r="J763" s="43"/>
      <c r="K763" s="43"/>
      <c r="L763" s="47"/>
      <c r="M763" s="231"/>
      <c r="N763" s="232"/>
      <c r="O763" s="87"/>
      <c r="P763" s="87"/>
      <c r="Q763" s="87"/>
      <c r="R763" s="87"/>
      <c r="S763" s="87"/>
      <c r="T763" s="88"/>
      <c r="U763" s="41"/>
      <c r="V763" s="41"/>
      <c r="W763" s="41"/>
      <c r="X763" s="41"/>
      <c r="Y763" s="41"/>
      <c r="Z763" s="41"/>
      <c r="AA763" s="41"/>
      <c r="AB763" s="41"/>
      <c r="AC763" s="41"/>
      <c r="AD763" s="41"/>
      <c r="AE763" s="41"/>
      <c r="AT763" s="20" t="s">
        <v>240</v>
      </c>
      <c r="AU763" s="20" t="s">
        <v>86</v>
      </c>
    </row>
    <row r="764" s="13" customFormat="1">
      <c r="A764" s="13"/>
      <c r="B764" s="233"/>
      <c r="C764" s="234"/>
      <c r="D764" s="235" t="s">
        <v>242</v>
      </c>
      <c r="E764" s="236" t="s">
        <v>19</v>
      </c>
      <c r="F764" s="237" t="s">
        <v>1217</v>
      </c>
      <c r="G764" s="234"/>
      <c r="H764" s="238">
        <v>1670.7000000000001</v>
      </c>
      <c r="I764" s="239"/>
      <c r="J764" s="234"/>
      <c r="K764" s="234"/>
      <c r="L764" s="240"/>
      <c r="M764" s="241"/>
      <c r="N764" s="242"/>
      <c r="O764" s="242"/>
      <c r="P764" s="242"/>
      <c r="Q764" s="242"/>
      <c r="R764" s="242"/>
      <c r="S764" s="242"/>
      <c r="T764" s="243"/>
      <c r="U764" s="13"/>
      <c r="V764" s="13"/>
      <c r="W764" s="13"/>
      <c r="X764" s="13"/>
      <c r="Y764" s="13"/>
      <c r="Z764" s="13"/>
      <c r="AA764" s="13"/>
      <c r="AB764" s="13"/>
      <c r="AC764" s="13"/>
      <c r="AD764" s="13"/>
      <c r="AE764" s="13"/>
      <c r="AT764" s="244" t="s">
        <v>242</v>
      </c>
      <c r="AU764" s="244" t="s">
        <v>86</v>
      </c>
      <c r="AV764" s="13" t="s">
        <v>86</v>
      </c>
      <c r="AW764" s="13" t="s">
        <v>37</v>
      </c>
      <c r="AX764" s="13" t="s">
        <v>84</v>
      </c>
      <c r="AY764" s="244" t="s">
        <v>231</v>
      </c>
    </row>
    <row r="765" s="2" customFormat="1" ht="55.5" customHeight="1">
      <c r="A765" s="41"/>
      <c r="B765" s="42"/>
      <c r="C765" s="277" t="s">
        <v>1218</v>
      </c>
      <c r="D765" s="277" t="s">
        <v>605</v>
      </c>
      <c r="E765" s="278" t="s">
        <v>1208</v>
      </c>
      <c r="F765" s="279" t="s">
        <v>1209</v>
      </c>
      <c r="G765" s="280" t="s">
        <v>236</v>
      </c>
      <c r="H765" s="281">
        <v>1947.201</v>
      </c>
      <c r="I765" s="282"/>
      <c r="J765" s="283">
        <f>ROUND(I765*H765,2)</f>
        <v>0</v>
      </c>
      <c r="K765" s="279" t="s">
        <v>237</v>
      </c>
      <c r="L765" s="284"/>
      <c r="M765" s="285" t="s">
        <v>19</v>
      </c>
      <c r="N765" s="286" t="s">
        <v>47</v>
      </c>
      <c r="O765" s="87"/>
      <c r="P765" s="224">
        <f>O765*H765</f>
        <v>0</v>
      </c>
      <c r="Q765" s="224">
        <v>0.0047000000000000002</v>
      </c>
      <c r="R765" s="224">
        <f>Q765*H765</f>
        <v>9.1518446999999998</v>
      </c>
      <c r="S765" s="224">
        <v>0</v>
      </c>
      <c r="T765" s="225">
        <f>S765*H765</f>
        <v>0</v>
      </c>
      <c r="U765" s="41"/>
      <c r="V765" s="41"/>
      <c r="W765" s="41"/>
      <c r="X765" s="41"/>
      <c r="Y765" s="41"/>
      <c r="Z765" s="41"/>
      <c r="AA765" s="41"/>
      <c r="AB765" s="41"/>
      <c r="AC765" s="41"/>
      <c r="AD765" s="41"/>
      <c r="AE765" s="41"/>
      <c r="AR765" s="226" t="s">
        <v>442</v>
      </c>
      <c r="AT765" s="226" t="s">
        <v>605</v>
      </c>
      <c r="AU765" s="226" t="s">
        <v>86</v>
      </c>
      <c r="AY765" s="20" t="s">
        <v>231</v>
      </c>
      <c r="BE765" s="227">
        <f>IF(N765="základní",J765,0)</f>
        <v>0</v>
      </c>
      <c r="BF765" s="227">
        <f>IF(N765="snížená",J765,0)</f>
        <v>0</v>
      </c>
      <c r="BG765" s="227">
        <f>IF(N765="zákl. přenesená",J765,0)</f>
        <v>0</v>
      </c>
      <c r="BH765" s="227">
        <f>IF(N765="sníž. přenesená",J765,0)</f>
        <v>0</v>
      </c>
      <c r="BI765" s="227">
        <f>IF(N765="nulová",J765,0)</f>
        <v>0</v>
      </c>
      <c r="BJ765" s="20" t="s">
        <v>84</v>
      </c>
      <c r="BK765" s="227">
        <f>ROUND(I765*H765,2)</f>
        <v>0</v>
      </c>
      <c r="BL765" s="20" t="s">
        <v>336</v>
      </c>
      <c r="BM765" s="226" t="s">
        <v>1219</v>
      </c>
    </row>
    <row r="766" s="13" customFormat="1">
      <c r="A766" s="13"/>
      <c r="B766" s="233"/>
      <c r="C766" s="234"/>
      <c r="D766" s="235" t="s">
        <v>242</v>
      </c>
      <c r="E766" s="234"/>
      <c r="F766" s="237" t="s">
        <v>1220</v>
      </c>
      <c r="G766" s="234"/>
      <c r="H766" s="238">
        <v>1947.201</v>
      </c>
      <c r="I766" s="239"/>
      <c r="J766" s="234"/>
      <c r="K766" s="234"/>
      <c r="L766" s="240"/>
      <c r="M766" s="241"/>
      <c r="N766" s="242"/>
      <c r="O766" s="242"/>
      <c r="P766" s="242"/>
      <c r="Q766" s="242"/>
      <c r="R766" s="242"/>
      <c r="S766" s="242"/>
      <c r="T766" s="243"/>
      <c r="U766" s="13"/>
      <c r="V766" s="13"/>
      <c r="W766" s="13"/>
      <c r="X766" s="13"/>
      <c r="Y766" s="13"/>
      <c r="Z766" s="13"/>
      <c r="AA766" s="13"/>
      <c r="AB766" s="13"/>
      <c r="AC766" s="13"/>
      <c r="AD766" s="13"/>
      <c r="AE766" s="13"/>
      <c r="AT766" s="244" t="s">
        <v>242</v>
      </c>
      <c r="AU766" s="244" t="s">
        <v>86</v>
      </c>
      <c r="AV766" s="13" t="s">
        <v>86</v>
      </c>
      <c r="AW766" s="13" t="s">
        <v>4</v>
      </c>
      <c r="AX766" s="13" t="s">
        <v>84</v>
      </c>
      <c r="AY766" s="244" t="s">
        <v>231</v>
      </c>
    </row>
    <row r="767" s="2" customFormat="1" ht="24.15" customHeight="1">
      <c r="A767" s="41"/>
      <c r="B767" s="42"/>
      <c r="C767" s="215" t="s">
        <v>1221</v>
      </c>
      <c r="D767" s="215" t="s">
        <v>233</v>
      </c>
      <c r="E767" s="216" t="s">
        <v>1222</v>
      </c>
      <c r="F767" s="217" t="s">
        <v>1223</v>
      </c>
      <c r="G767" s="218" t="s">
        <v>236</v>
      </c>
      <c r="H767" s="219">
        <v>560</v>
      </c>
      <c r="I767" s="220"/>
      <c r="J767" s="221">
        <f>ROUND(I767*H767,2)</f>
        <v>0</v>
      </c>
      <c r="K767" s="217" t="s">
        <v>19</v>
      </c>
      <c r="L767" s="47"/>
      <c r="M767" s="222" t="s">
        <v>19</v>
      </c>
      <c r="N767" s="223" t="s">
        <v>47</v>
      </c>
      <c r="O767" s="87"/>
      <c r="P767" s="224">
        <f>O767*H767</f>
        <v>0</v>
      </c>
      <c r="Q767" s="224">
        <v>0</v>
      </c>
      <c r="R767" s="224">
        <f>Q767*H767</f>
        <v>0</v>
      </c>
      <c r="S767" s="224">
        <v>0</v>
      </c>
      <c r="T767" s="225">
        <f>S767*H767</f>
        <v>0</v>
      </c>
      <c r="U767" s="41"/>
      <c r="V767" s="41"/>
      <c r="W767" s="41"/>
      <c r="X767" s="41"/>
      <c r="Y767" s="41"/>
      <c r="Z767" s="41"/>
      <c r="AA767" s="41"/>
      <c r="AB767" s="41"/>
      <c r="AC767" s="41"/>
      <c r="AD767" s="41"/>
      <c r="AE767" s="41"/>
      <c r="AR767" s="226" t="s">
        <v>336</v>
      </c>
      <c r="AT767" s="226" t="s">
        <v>233</v>
      </c>
      <c r="AU767" s="226" t="s">
        <v>86</v>
      </c>
      <c r="AY767" s="20" t="s">
        <v>231</v>
      </c>
      <c r="BE767" s="227">
        <f>IF(N767="základní",J767,0)</f>
        <v>0</v>
      </c>
      <c r="BF767" s="227">
        <f>IF(N767="snížená",J767,0)</f>
        <v>0</v>
      </c>
      <c r="BG767" s="227">
        <f>IF(N767="zákl. přenesená",J767,0)</f>
        <v>0</v>
      </c>
      <c r="BH767" s="227">
        <f>IF(N767="sníž. přenesená",J767,0)</f>
        <v>0</v>
      </c>
      <c r="BI767" s="227">
        <f>IF(N767="nulová",J767,0)</f>
        <v>0</v>
      </c>
      <c r="BJ767" s="20" t="s">
        <v>84</v>
      </c>
      <c r="BK767" s="227">
        <f>ROUND(I767*H767,2)</f>
        <v>0</v>
      </c>
      <c r="BL767" s="20" t="s">
        <v>336</v>
      </c>
      <c r="BM767" s="226" t="s">
        <v>1224</v>
      </c>
    </row>
    <row r="768" s="13" customFormat="1">
      <c r="A768" s="13"/>
      <c r="B768" s="233"/>
      <c r="C768" s="234"/>
      <c r="D768" s="235" t="s">
        <v>242</v>
      </c>
      <c r="E768" s="236" t="s">
        <v>19</v>
      </c>
      <c r="F768" s="237" t="s">
        <v>1225</v>
      </c>
      <c r="G768" s="234"/>
      <c r="H768" s="238">
        <v>560</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242</v>
      </c>
      <c r="AU768" s="244" t="s">
        <v>86</v>
      </c>
      <c r="AV768" s="13" t="s">
        <v>86</v>
      </c>
      <c r="AW768" s="13" t="s">
        <v>37</v>
      </c>
      <c r="AX768" s="13" t="s">
        <v>84</v>
      </c>
      <c r="AY768" s="244" t="s">
        <v>231</v>
      </c>
    </row>
    <row r="769" s="2" customFormat="1" ht="33" customHeight="1">
      <c r="A769" s="41"/>
      <c r="B769" s="42"/>
      <c r="C769" s="277" t="s">
        <v>1226</v>
      </c>
      <c r="D769" s="277" t="s">
        <v>605</v>
      </c>
      <c r="E769" s="278" t="s">
        <v>1227</v>
      </c>
      <c r="F769" s="279" t="s">
        <v>1228</v>
      </c>
      <c r="G769" s="280" t="s">
        <v>236</v>
      </c>
      <c r="H769" s="281">
        <v>652.67999999999995</v>
      </c>
      <c r="I769" s="282"/>
      <c r="J769" s="283">
        <f>ROUND(I769*H769,2)</f>
        <v>0</v>
      </c>
      <c r="K769" s="279" t="s">
        <v>19</v>
      </c>
      <c r="L769" s="284"/>
      <c r="M769" s="285" t="s">
        <v>19</v>
      </c>
      <c r="N769" s="286" t="s">
        <v>47</v>
      </c>
      <c r="O769" s="87"/>
      <c r="P769" s="224">
        <f>O769*H769</f>
        <v>0</v>
      </c>
      <c r="Q769" s="224">
        <v>0.00158</v>
      </c>
      <c r="R769" s="224">
        <f>Q769*H769</f>
        <v>1.0312344</v>
      </c>
      <c r="S769" s="224">
        <v>0</v>
      </c>
      <c r="T769" s="225">
        <f>S769*H769</f>
        <v>0</v>
      </c>
      <c r="U769" s="41"/>
      <c r="V769" s="41"/>
      <c r="W769" s="41"/>
      <c r="X769" s="41"/>
      <c r="Y769" s="41"/>
      <c r="Z769" s="41"/>
      <c r="AA769" s="41"/>
      <c r="AB769" s="41"/>
      <c r="AC769" s="41"/>
      <c r="AD769" s="41"/>
      <c r="AE769" s="41"/>
      <c r="AR769" s="226" t="s">
        <v>442</v>
      </c>
      <c r="AT769" s="226" t="s">
        <v>605</v>
      </c>
      <c r="AU769" s="226" t="s">
        <v>86</v>
      </c>
      <c r="AY769" s="20" t="s">
        <v>231</v>
      </c>
      <c r="BE769" s="227">
        <f>IF(N769="základní",J769,0)</f>
        <v>0</v>
      </c>
      <c r="BF769" s="227">
        <f>IF(N769="snížená",J769,0)</f>
        <v>0</v>
      </c>
      <c r="BG769" s="227">
        <f>IF(N769="zákl. přenesená",J769,0)</f>
        <v>0</v>
      </c>
      <c r="BH769" s="227">
        <f>IF(N769="sníž. přenesená",J769,0)</f>
        <v>0</v>
      </c>
      <c r="BI769" s="227">
        <f>IF(N769="nulová",J769,0)</f>
        <v>0</v>
      </c>
      <c r="BJ769" s="20" t="s">
        <v>84</v>
      </c>
      <c r="BK769" s="227">
        <f>ROUND(I769*H769,2)</f>
        <v>0</v>
      </c>
      <c r="BL769" s="20" t="s">
        <v>336</v>
      </c>
      <c r="BM769" s="226" t="s">
        <v>1229</v>
      </c>
    </row>
    <row r="770" s="13" customFormat="1">
      <c r="A770" s="13"/>
      <c r="B770" s="233"/>
      <c r="C770" s="234"/>
      <c r="D770" s="235" t="s">
        <v>242</v>
      </c>
      <c r="E770" s="234"/>
      <c r="F770" s="237" t="s">
        <v>1230</v>
      </c>
      <c r="G770" s="234"/>
      <c r="H770" s="238">
        <v>652.67999999999995</v>
      </c>
      <c r="I770" s="239"/>
      <c r="J770" s="234"/>
      <c r="K770" s="234"/>
      <c r="L770" s="240"/>
      <c r="M770" s="241"/>
      <c r="N770" s="242"/>
      <c r="O770" s="242"/>
      <c r="P770" s="242"/>
      <c r="Q770" s="242"/>
      <c r="R770" s="242"/>
      <c r="S770" s="242"/>
      <c r="T770" s="243"/>
      <c r="U770" s="13"/>
      <c r="V770" s="13"/>
      <c r="W770" s="13"/>
      <c r="X770" s="13"/>
      <c r="Y770" s="13"/>
      <c r="Z770" s="13"/>
      <c r="AA770" s="13"/>
      <c r="AB770" s="13"/>
      <c r="AC770" s="13"/>
      <c r="AD770" s="13"/>
      <c r="AE770" s="13"/>
      <c r="AT770" s="244" t="s">
        <v>242</v>
      </c>
      <c r="AU770" s="244" t="s">
        <v>86</v>
      </c>
      <c r="AV770" s="13" t="s">
        <v>86</v>
      </c>
      <c r="AW770" s="13" t="s">
        <v>4</v>
      </c>
      <c r="AX770" s="13" t="s">
        <v>84</v>
      </c>
      <c r="AY770" s="244" t="s">
        <v>231</v>
      </c>
    </row>
    <row r="771" s="2" customFormat="1" ht="24.15" customHeight="1">
      <c r="A771" s="41"/>
      <c r="B771" s="42"/>
      <c r="C771" s="215" t="s">
        <v>1231</v>
      </c>
      <c r="D771" s="215" t="s">
        <v>233</v>
      </c>
      <c r="E771" s="216" t="s">
        <v>1232</v>
      </c>
      <c r="F771" s="217" t="s">
        <v>1233</v>
      </c>
      <c r="G771" s="218" t="s">
        <v>236</v>
      </c>
      <c r="H771" s="219">
        <v>67.120000000000005</v>
      </c>
      <c r="I771" s="220"/>
      <c r="J771" s="221">
        <f>ROUND(I771*H771,2)</f>
        <v>0</v>
      </c>
      <c r="K771" s="217" t="s">
        <v>19</v>
      </c>
      <c r="L771" s="47"/>
      <c r="M771" s="222" t="s">
        <v>19</v>
      </c>
      <c r="N771" s="223" t="s">
        <v>47</v>
      </c>
      <c r="O771" s="87"/>
      <c r="P771" s="224">
        <f>O771*H771</f>
        <v>0</v>
      </c>
      <c r="Q771" s="224">
        <v>3.0000000000000001E-05</v>
      </c>
      <c r="R771" s="224">
        <f>Q771*H771</f>
        <v>0.0020136000000000004</v>
      </c>
      <c r="S771" s="224">
        <v>0</v>
      </c>
      <c r="T771" s="225">
        <f>S771*H771</f>
        <v>0</v>
      </c>
      <c r="U771" s="41"/>
      <c r="V771" s="41"/>
      <c r="W771" s="41"/>
      <c r="X771" s="41"/>
      <c r="Y771" s="41"/>
      <c r="Z771" s="41"/>
      <c r="AA771" s="41"/>
      <c r="AB771" s="41"/>
      <c r="AC771" s="41"/>
      <c r="AD771" s="41"/>
      <c r="AE771" s="41"/>
      <c r="AR771" s="226" t="s">
        <v>336</v>
      </c>
      <c r="AT771" s="226" t="s">
        <v>233</v>
      </c>
      <c r="AU771" s="226" t="s">
        <v>86</v>
      </c>
      <c r="AY771" s="20" t="s">
        <v>231</v>
      </c>
      <c r="BE771" s="227">
        <f>IF(N771="základní",J771,0)</f>
        <v>0</v>
      </c>
      <c r="BF771" s="227">
        <f>IF(N771="snížená",J771,0)</f>
        <v>0</v>
      </c>
      <c r="BG771" s="227">
        <f>IF(N771="zákl. přenesená",J771,0)</f>
        <v>0</v>
      </c>
      <c r="BH771" s="227">
        <f>IF(N771="sníž. přenesená",J771,0)</f>
        <v>0</v>
      </c>
      <c r="BI771" s="227">
        <f>IF(N771="nulová",J771,0)</f>
        <v>0</v>
      </c>
      <c r="BJ771" s="20" t="s">
        <v>84</v>
      </c>
      <c r="BK771" s="227">
        <f>ROUND(I771*H771,2)</f>
        <v>0</v>
      </c>
      <c r="BL771" s="20" t="s">
        <v>336</v>
      </c>
      <c r="BM771" s="226" t="s">
        <v>1234</v>
      </c>
    </row>
    <row r="772" s="13" customFormat="1">
      <c r="A772" s="13"/>
      <c r="B772" s="233"/>
      <c r="C772" s="234"/>
      <c r="D772" s="235" t="s">
        <v>242</v>
      </c>
      <c r="E772" s="236" t="s">
        <v>19</v>
      </c>
      <c r="F772" s="237" t="s">
        <v>1235</v>
      </c>
      <c r="G772" s="234"/>
      <c r="H772" s="238">
        <v>67.120000000000005</v>
      </c>
      <c r="I772" s="239"/>
      <c r="J772" s="234"/>
      <c r="K772" s="234"/>
      <c r="L772" s="240"/>
      <c r="M772" s="241"/>
      <c r="N772" s="242"/>
      <c r="O772" s="242"/>
      <c r="P772" s="242"/>
      <c r="Q772" s="242"/>
      <c r="R772" s="242"/>
      <c r="S772" s="242"/>
      <c r="T772" s="243"/>
      <c r="U772" s="13"/>
      <c r="V772" s="13"/>
      <c r="W772" s="13"/>
      <c r="X772" s="13"/>
      <c r="Y772" s="13"/>
      <c r="Z772" s="13"/>
      <c r="AA772" s="13"/>
      <c r="AB772" s="13"/>
      <c r="AC772" s="13"/>
      <c r="AD772" s="13"/>
      <c r="AE772" s="13"/>
      <c r="AT772" s="244" t="s">
        <v>242</v>
      </c>
      <c r="AU772" s="244" t="s">
        <v>86</v>
      </c>
      <c r="AV772" s="13" t="s">
        <v>86</v>
      </c>
      <c r="AW772" s="13" t="s">
        <v>37</v>
      </c>
      <c r="AX772" s="13" t="s">
        <v>84</v>
      </c>
      <c r="AY772" s="244" t="s">
        <v>231</v>
      </c>
    </row>
    <row r="773" s="2" customFormat="1" ht="24.15" customHeight="1">
      <c r="A773" s="41"/>
      <c r="B773" s="42"/>
      <c r="C773" s="277" t="s">
        <v>1236</v>
      </c>
      <c r="D773" s="277" t="s">
        <v>605</v>
      </c>
      <c r="E773" s="278" t="s">
        <v>1237</v>
      </c>
      <c r="F773" s="279" t="s">
        <v>1238</v>
      </c>
      <c r="G773" s="280" t="s">
        <v>236</v>
      </c>
      <c r="H773" s="281">
        <v>84.939999999999998</v>
      </c>
      <c r="I773" s="282"/>
      <c r="J773" s="283">
        <f>ROUND(I773*H773,2)</f>
        <v>0</v>
      </c>
      <c r="K773" s="279" t="s">
        <v>237</v>
      </c>
      <c r="L773" s="284"/>
      <c r="M773" s="285" t="s">
        <v>19</v>
      </c>
      <c r="N773" s="286" t="s">
        <v>47</v>
      </c>
      <c r="O773" s="87"/>
      <c r="P773" s="224">
        <f>O773*H773</f>
        <v>0</v>
      </c>
      <c r="Q773" s="224">
        <v>0.0025000000000000001</v>
      </c>
      <c r="R773" s="224">
        <f>Q773*H773</f>
        <v>0.21235000000000001</v>
      </c>
      <c r="S773" s="224">
        <v>0</v>
      </c>
      <c r="T773" s="225">
        <f>S773*H773</f>
        <v>0</v>
      </c>
      <c r="U773" s="41"/>
      <c r="V773" s="41"/>
      <c r="W773" s="41"/>
      <c r="X773" s="41"/>
      <c r="Y773" s="41"/>
      <c r="Z773" s="41"/>
      <c r="AA773" s="41"/>
      <c r="AB773" s="41"/>
      <c r="AC773" s="41"/>
      <c r="AD773" s="41"/>
      <c r="AE773" s="41"/>
      <c r="AR773" s="226" t="s">
        <v>442</v>
      </c>
      <c r="AT773" s="226" t="s">
        <v>605</v>
      </c>
      <c r="AU773" s="226" t="s">
        <v>86</v>
      </c>
      <c r="AY773" s="20" t="s">
        <v>231</v>
      </c>
      <c r="BE773" s="227">
        <f>IF(N773="základní",J773,0)</f>
        <v>0</v>
      </c>
      <c r="BF773" s="227">
        <f>IF(N773="snížená",J773,0)</f>
        <v>0</v>
      </c>
      <c r="BG773" s="227">
        <f>IF(N773="zákl. přenesená",J773,0)</f>
        <v>0</v>
      </c>
      <c r="BH773" s="227">
        <f>IF(N773="sníž. přenesená",J773,0)</f>
        <v>0</v>
      </c>
      <c r="BI773" s="227">
        <f>IF(N773="nulová",J773,0)</f>
        <v>0</v>
      </c>
      <c r="BJ773" s="20" t="s">
        <v>84</v>
      </c>
      <c r="BK773" s="227">
        <f>ROUND(I773*H773,2)</f>
        <v>0</v>
      </c>
      <c r="BL773" s="20" t="s">
        <v>336</v>
      </c>
      <c r="BM773" s="226" t="s">
        <v>1239</v>
      </c>
    </row>
    <row r="774" s="13" customFormat="1">
      <c r="A774" s="13"/>
      <c r="B774" s="233"/>
      <c r="C774" s="234"/>
      <c r="D774" s="235" t="s">
        <v>242</v>
      </c>
      <c r="E774" s="234"/>
      <c r="F774" s="237" t="s">
        <v>1240</v>
      </c>
      <c r="G774" s="234"/>
      <c r="H774" s="238">
        <v>84.939999999999998</v>
      </c>
      <c r="I774" s="239"/>
      <c r="J774" s="234"/>
      <c r="K774" s="234"/>
      <c r="L774" s="240"/>
      <c r="M774" s="241"/>
      <c r="N774" s="242"/>
      <c r="O774" s="242"/>
      <c r="P774" s="242"/>
      <c r="Q774" s="242"/>
      <c r="R774" s="242"/>
      <c r="S774" s="242"/>
      <c r="T774" s="243"/>
      <c r="U774" s="13"/>
      <c r="V774" s="13"/>
      <c r="W774" s="13"/>
      <c r="X774" s="13"/>
      <c r="Y774" s="13"/>
      <c r="Z774" s="13"/>
      <c r="AA774" s="13"/>
      <c r="AB774" s="13"/>
      <c r="AC774" s="13"/>
      <c r="AD774" s="13"/>
      <c r="AE774" s="13"/>
      <c r="AT774" s="244" t="s">
        <v>242</v>
      </c>
      <c r="AU774" s="244" t="s">
        <v>86</v>
      </c>
      <c r="AV774" s="13" t="s">
        <v>86</v>
      </c>
      <c r="AW774" s="13" t="s">
        <v>4</v>
      </c>
      <c r="AX774" s="13" t="s">
        <v>84</v>
      </c>
      <c r="AY774" s="244" t="s">
        <v>231</v>
      </c>
    </row>
    <row r="775" s="2" customFormat="1" ht="49.05" customHeight="1">
      <c r="A775" s="41"/>
      <c r="B775" s="42"/>
      <c r="C775" s="215" t="s">
        <v>1241</v>
      </c>
      <c r="D775" s="215" t="s">
        <v>233</v>
      </c>
      <c r="E775" s="216" t="s">
        <v>1242</v>
      </c>
      <c r="F775" s="217" t="s">
        <v>1243</v>
      </c>
      <c r="G775" s="218" t="s">
        <v>1244</v>
      </c>
      <c r="H775" s="287"/>
      <c r="I775" s="220"/>
      <c r="J775" s="221">
        <f>ROUND(I775*H775,2)</f>
        <v>0</v>
      </c>
      <c r="K775" s="217" t="s">
        <v>237</v>
      </c>
      <c r="L775" s="47"/>
      <c r="M775" s="222" t="s">
        <v>19</v>
      </c>
      <c r="N775" s="223" t="s">
        <v>47</v>
      </c>
      <c r="O775" s="87"/>
      <c r="P775" s="224">
        <f>O775*H775</f>
        <v>0</v>
      </c>
      <c r="Q775" s="224">
        <v>0</v>
      </c>
      <c r="R775" s="224">
        <f>Q775*H775</f>
        <v>0</v>
      </c>
      <c r="S775" s="224">
        <v>0</v>
      </c>
      <c r="T775" s="225">
        <f>S775*H775</f>
        <v>0</v>
      </c>
      <c r="U775" s="41"/>
      <c r="V775" s="41"/>
      <c r="W775" s="41"/>
      <c r="X775" s="41"/>
      <c r="Y775" s="41"/>
      <c r="Z775" s="41"/>
      <c r="AA775" s="41"/>
      <c r="AB775" s="41"/>
      <c r="AC775" s="41"/>
      <c r="AD775" s="41"/>
      <c r="AE775" s="41"/>
      <c r="AR775" s="226" t="s">
        <v>336</v>
      </c>
      <c r="AT775" s="226" t="s">
        <v>233</v>
      </c>
      <c r="AU775" s="226" t="s">
        <v>86</v>
      </c>
      <c r="AY775" s="20" t="s">
        <v>231</v>
      </c>
      <c r="BE775" s="227">
        <f>IF(N775="základní",J775,0)</f>
        <v>0</v>
      </c>
      <c r="BF775" s="227">
        <f>IF(N775="snížená",J775,0)</f>
        <v>0</v>
      </c>
      <c r="BG775" s="227">
        <f>IF(N775="zákl. přenesená",J775,0)</f>
        <v>0</v>
      </c>
      <c r="BH775" s="227">
        <f>IF(N775="sníž. přenesená",J775,0)</f>
        <v>0</v>
      </c>
      <c r="BI775" s="227">
        <f>IF(N775="nulová",J775,0)</f>
        <v>0</v>
      </c>
      <c r="BJ775" s="20" t="s">
        <v>84</v>
      </c>
      <c r="BK775" s="227">
        <f>ROUND(I775*H775,2)</f>
        <v>0</v>
      </c>
      <c r="BL775" s="20" t="s">
        <v>336</v>
      </c>
      <c r="BM775" s="226" t="s">
        <v>1245</v>
      </c>
    </row>
    <row r="776" s="2" customFormat="1">
      <c r="A776" s="41"/>
      <c r="B776" s="42"/>
      <c r="C776" s="43"/>
      <c r="D776" s="228" t="s">
        <v>240</v>
      </c>
      <c r="E776" s="43"/>
      <c r="F776" s="229" t="s">
        <v>1246</v>
      </c>
      <c r="G776" s="43"/>
      <c r="H776" s="43"/>
      <c r="I776" s="230"/>
      <c r="J776" s="43"/>
      <c r="K776" s="43"/>
      <c r="L776" s="47"/>
      <c r="M776" s="231"/>
      <c r="N776" s="232"/>
      <c r="O776" s="87"/>
      <c r="P776" s="87"/>
      <c r="Q776" s="87"/>
      <c r="R776" s="87"/>
      <c r="S776" s="87"/>
      <c r="T776" s="88"/>
      <c r="U776" s="41"/>
      <c r="V776" s="41"/>
      <c r="W776" s="41"/>
      <c r="X776" s="41"/>
      <c r="Y776" s="41"/>
      <c r="Z776" s="41"/>
      <c r="AA776" s="41"/>
      <c r="AB776" s="41"/>
      <c r="AC776" s="41"/>
      <c r="AD776" s="41"/>
      <c r="AE776" s="41"/>
      <c r="AT776" s="20" t="s">
        <v>240</v>
      </c>
      <c r="AU776" s="20" t="s">
        <v>86</v>
      </c>
    </row>
    <row r="777" s="12" customFormat="1" ht="22.8" customHeight="1">
      <c r="A777" s="12"/>
      <c r="B777" s="199"/>
      <c r="C777" s="200"/>
      <c r="D777" s="201" t="s">
        <v>75</v>
      </c>
      <c r="E777" s="213" t="s">
        <v>1247</v>
      </c>
      <c r="F777" s="213" t="s">
        <v>1248</v>
      </c>
      <c r="G777" s="200"/>
      <c r="H777" s="200"/>
      <c r="I777" s="203"/>
      <c r="J777" s="214">
        <f>BK777</f>
        <v>0</v>
      </c>
      <c r="K777" s="200"/>
      <c r="L777" s="205"/>
      <c r="M777" s="206"/>
      <c r="N777" s="207"/>
      <c r="O777" s="207"/>
      <c r="P777" s="208">
        <f>SUM(P778:P826)</f>
        <v>0</v>
      </c>
      <c r="Q777" s="207"/>
      <c r="R777" s="208">
        <f>SUM(R778:R826)</f>
        <v>21.102556599999996</v>
      </c>
      <c r="S777" s="207"/>
      <c r="T777" s="209">
        <f>SUM(T778:T826)</f>
        <v>0</v>
      </c>
      <c r="U777" s="12"/>
      <c r="V777" s="12"/>
      <c r="W777" s="12"/>
      <c r="X777" s="12"/>
      <c r="Y777" s="12"/>
      <c r="Z777" s="12"/>
      <c r="AA777" s="12"/>
      <c r="AB777" s="12"/>
      <c r="AC777" s="12"/>
      <c r="AD777" s="12"/>
      <c r="AE777" s="12"/>
      <c r="AR777" s="210" t="s">
        <v>86</v>
      </c>
      <c r="AT777" s="211" t="s">
        <v>75</v>
      </c>
      <c r="AU777" s="211" t="s">
        <v>84</v>
      </c>
      <c r="AY777" s="210" t="s">
        <v>231</v>
      </c>
      <c r="BK777" s="212">
        <f>SUM(BK778:BK826)</f>
        <v>0</v>
      </c>
    </row>
    <row r="778" s="2" customFormat="1" ht="55.5" customHeight="1">
      <c r="A778" s="41"/>
      <c r="B778" s="42"/>
      <c r="C778" s="215" t="s">
        <v>1249</v>
      </c>
      <c r="D778" s="215" t="s">
        <v>233</v>
      </c>
      <c r="E778" s="216" t="s">
        <v>1250</v>
      </c>
      <c r="F778" s="217" t="s">
        <v>1251</v>
      </c>
      <c r="G778" s="218" t="s">
        <v>369</v>
      </c>
      <c r="H778" s="219">
        <v>9</v>
      </c>
      <c r="I778" s="220"/>
      <c r="J778" s="221">
        <f>ROUND(I778*H778,2)</f>
        <v>0</v>
      </c>
      <c r="K778" s="217" t="s">
        <v>237</v>
      </c>
      <c r="L778" s="47"/>
      <c r="M778" s="222" t="s">
        <v>19</v>
      </c>
      <c r="N778" s="223" t="s">
        <v>47</v>
      </c>
      <c r="O778" s="87"/>
      <c r="P778" s="224">
        <f>O778*H778</f>
        <v>0</v>
      </c>
      <c r="Q778" s="224">
        <v>0.0074999999999999997</v>
      </c>
      <c r="R778" s="224">
        <f>Q778*H778</f>
        <v>0.067500000000000004</v>
      </c>
      <c r="S778" s="224">
        <v>0</v>
      </c>
      <c r="T778" s="225">
        <f>S778*H778</f>
        <v>0</v>
      </c>
      <c r="U778" s="41"/>
      <c r="V778" s="41"/>
      <c r="W778" s="41"/>
      <c r="X778" s="41"/>
      <c r="Y778" s="41"/>
      <c r="Z778" s="41"/>
      <c r="AA778" s="41"/>
      <c r="AB778" s="41"/>
      <c r="AC778" s="41"/>
      <c r="AD778" s="41"/>
      <c r="AE778" s="41"/>
      <c r="AR778" s="226" t="s">
        <v>336</v>
      </c>
      <c r="AT778" s="226" t="s">
        <v>233</v>
      </c>
      <c r="AU778" s="226" t="s">
        <v>86</v>
      </c>
      <c r="AY778" s="20" t="s">
        <v>231</v>
      </c>
      <c r="BE778" s="227">
        <f>IF(N778="základní",J778,0)</f>
        <v>0</v>
      </c>
      <c r="BF778" s="227">
        <f>IF(N778="snížená",J778,0)</f>
        <v>0</v>
      </c>
      <c r="BG778" s="227">
        <f>IF(N778="zákl. přenesená",J778,0)</f>
        <v>0</v>
      </c>
      <c r="BH778" s="227">
        <f>IF(N778="sníž. přenesená",J778,0)</f>
        <v>0</v>
      </c>
      <c r="BI778" s="227">
        <f>IF(N778="nulová",J778,0)</f>
        <v>0</v>
      </c>
      <c r="BJ778" s="20" t="s">
        <v>84</v>
      </c>
      <c r="BK778" s="227">
        <f>ROUND(I778*H778,2)</f>
        <v>0</v>
      </c>
      <c r="BL778" s="20" t="s">
        <v>336</v>
      </c>
      <c r="BM778" s="226" t="s">
        <v>1252</v>
      </c>
    </row>
    <row r="779" s="2" customFormat="1">
      <c r="A779" s="41"/>
      <c r="B779" s="42"/>
      <c r="C779" s="43"/>
      <c r="D779" s="228" t="s">
        <v>240</v>
      </c>
      <c r="E779" s="43"/>
      <c r="F779" s="229" t="s">
        <v>1253</v>
      </c>
      <c r="G779" s="43"/>
      <c r="H779" s="43"/>
      <c r="I779" s="230"/>
      <c r="J779" s="43"/>
      <c r="K779" s="43"/>
      <c r="L779" s="47"/>
      <c r="M779" s="231"/>
      <c r="N779" s="232"/>
      <c r="O779" s="87"/>
      <c r="P779" s="87"/>
      <c r="Q779" s="87"/>
      <c r="R779" s="87"/>
      <c r="S779" s="87"/>
      <c r="T779" s="88"/>
      <c r="U779" s="41"/>
      <c r="V779" s="41"/>
      <c r="W779" s="41"/>
      <c r="X779" s="41"/>
      <c r="Y779" s="41"/>
      <c r="Z779" s="41"/>
      <c r="AA779" s="41"/>
      <c r="AB779" s="41"/>
      <c r="AC779" s="41"/>
      <c r="AD779" s="41"/>
      <c r="AE779" s="41"/>
      <c r="AT779" s="20" t="s">
        <v>240</v>
      </c>
      <c r="AU779" s="20" t="s">
        <v>86</v>
      </c>
    </row>
    <row r="780" s="13" customFormat="1">
      <c r="A780" s="13"/>
      <c r="B780" s="233"/>
      <c r="C780" s="234"/>
      <c r="D780" s="235" t="s">
        <v>242</v>
      </c>
      <c r="E780" s="236" t="s">
        <v>19</v>
      </c>
      <c r="F780" s="237" t="s">
        <v>1254</v>
      </c>
      <c r="G780" s="234"/>
      <c r="H780" s="238">
        <v>9</v>
      </c>
      <c r="I780" s="239"/>
      <c r="J780" s="234"/>
      <c r="K780" s="234"/>
      <c r="L780" s="240"/>
      <c r="M780" s="241"/>
      <c r="N780" s="242"/>
      <c r="O780" s="242"/>
      <c r="P780" s="242"/>
      <c r="Q780" s="242"/>
      <c r="R780" s="242"/>
      <c r="S780" s="242"/>
      <c r="T780" s="243"/>
      <c r="U780" s="13"/>
      <c r="V780" s="13"/>
      <c r="W780" s="13"/>
      <c r="X780" s="13"/>
      <c r="Y780" s="13"/>
      <c r="Z780" s="13"/>
      <c r="AA780" s="13"/>
      <c r="AB780" s="13"/>
      <c r="AC780" s="13"/>
      <c r="AD780" s="13"/>
      <c r="AE780" s="13"/>
      <c r="AT780" s="244" t="s">
        <v>242</v>
      </c>
      <c r="AU780" s="244" t="s">
        <v>86</v>
      </c>
      <c r="AV780" s="13" t="s">
        <v>86</v>
      </c>
      <c r="AW780" s="13" t="s">
        <v>37</v>
      </c>
      <c r="AX780" s="13" t="s">
        <v>84</v>
      </c>
      <c r="AY780" s="244" t="s">
        <v>231</v>
      </c>
    </row>
    <row r="781" s="2" customFormat="1" ht="24.15" customHeight="1">
      <c r="A781" s="41"/>
      <c r="B781" s="42"/>
      <c r="C781" s="277" t="s">
        <v>1255</v>
      </c>
      <c r="D781" s="277" t="s">
        <v>605</v>
      </c>
      <c r="E781" s="278" t="s">
        <v>1256</v>
      </c>
      <c r="F781" s="279" t="s">
        <v>1257</v>
      </c>
      <c r="G781" s="280" t="s">
        <v>369</v>
      </c>
      <c r="H781" s="281">
        <v>3</v>
      </c>
      <c r="I781" s="282"/>
      <c r="J781" s="283">
        <f>ROUND(I781*H781,2)</f>
        <v>0</v>
      </c>
      <c r="K781" s="279" t="s">
        <v>237</v>
      </c>
      <c r="L781" s="284"/>
      <c r="M781" s="285" t="s">
        <v>19</v>
      </c>
      <c r="N781" s="286" t="s">
        <v>47</v>
      </c>
      <c r="O781" s="87"/>
      <c r="P781" s="224">
        <f>O781*H781</f>
        <v>0</v>
      </c>
      <c r="Q781" s="224">
        <v>0.00023000000000000001</v>
      </c>
      <c r="R781" s="224">
        <f>Q781*H781</f>
        <v>0.00069000000000000008</v>
      </c>
      <c r="S781" s="224">
        <v>0</v>
      </c>
      <c r="T781" s="225">
        <f>S781*H781</f>
        <v>0</v>
      </c>
      <c r="U781" s="41"/>
      <c r="V781" s="41"/>
      <c r="W781" s="41"/>
      <c r="X781" s="41"/>
      <c r="Y781" s="41"/>
      <c r="Z781" s="41"/>
      <c r="AA781" s="41"/>
      <c r="AB781" s="41"/>
      <c r="AC781" s="41"/>
      <c r="AD781" s="41"/>
      <c r="AE781" s="41"/>
      <c r="AR781" s="226" t="s">
        <v>442</v>
      </c>
      <c r="AT781" s="226" t="s">
        <v>605</v>
      </c>
      <c r="AU781" s="226" t="s">
        <v>86</v>
      </c>
      <c r="AY781" s="20" t="s">
        <v>231</v>
      </c>
      <c r="BE781" s="227">
        <f>IF(N781="základní",J781,0)</f>
        <v>0</v>
      </c>
      <c r="BF781" s="227">
        <f>IF(N781="snížená",J781,0)</f>
        <v>0</v>
      </c>
      <c r="BG781" s="227">
        <f>IF(N781="zákl. přenesená",J781,0)</f>
        <v>0</v>
      </c>
      <c r="BH781" s="227">
        <f>IF(N781="sníž. přenesená",J781,0)</f>
        <v>0</v>
      </c>
      <c r="BI781" s="227">
        <f>IF(N781="nulová",J781,0)</f>
        <v>0</v>
      </c>
      <c r="BJ781" s="20" t="s">
        <v>84</v>
      </c>
      <c r="BK781" s="227">
        <f>ROUND(I781*H781,2)</f>
        <v>0</v>
      </c>
      <c r="BL781" s="20" t="s">
        <v>336</v>
      </c>
      <c r="BM781" s="226" t="s">
        <v>1258</v>
      </c>
    </row>
    <row r="782" s="2" customFormat="1" ht="24.15" customHeight="1">
      <c r="A782" s="41"/>
      <c r="B782" s="42"/>
      <c r="C782" s="277" t="s">
        <v>1259</v>
      </c>
      <c r="D782" s="277" t="s">
        <v>605</v>
      </c>
      <c r="E782" s="278" t="s">
        <v>1260</v>
      </c>
      <c r="F782" s="279" t="s">
        <v>1261</v>
      </c>
      <c r="G782" s="280" t="s">
        <v>369</v>
      </c>
      <c r="H782" s="281">
        <v>6</v>
      </c>
      <c r="I782" s="282"/>
      <c r="J782" s="283">
        <f>ROUND(I782*H782,2)</f>
        <v>0</v>
      </c>
      <c r="K782" s="279" t="s">
        <v>237</v>
      </c>
      <c r="L782" s="284"/>
      <c r="M782" s="285" t="s">
        <v>19</v>
      </c>
      <c r="N782" s="286" t="s">
        <v>47</v>
      </c>
      <c r="O782" s="87"/>
      <c r="P782" s="224">
        <f>O782*H782</f>
        <v>0</v>
      </c>
      <c r="Q782" s="224">
        <v>0.00025999999999999998</v>
      </c>
      <c r="R782" s="224">
        <f>Q782*H782</f>
        <v>0.0015599999999999998</v>
      </c>
      <c r="S782" s="224">
        <v>0</v>
      </c>
      <c r="T782" s="225">
        <f>S782*H782</f>
        <v>0</v>
      </c>
      <c r="U782" s="41"/>
      <c r="V782" s="41"/>
      <c r="W782" s="41"/>
      <c r="X782" s="41"/>
      <c r="Y782" s="41"/>
      <c r="Z782" s="41"/>
      <c r="AA782" s="41"/>
      <c r="AB782" s="41"/>
      <c r="AC782" s="41"/>
      <c r="AD782" s="41"/>
      <c r="AE782" s="41"/>
      <c r="AR782" s="226" t="s">
        <v>442</v>
      </c>
      <c r="AT782" s="226" t="s">
        <v>605</v>
      </c>
      <c r="AU782" s="226" t="s">
        <v>86</v>
      </c>
      <c r="AY782" s="20" t="s">
        <v>231</v>
      </c>
      <c r="BE782" s="227">
        <f>IF(N782="základní",J782,0)</f>
        <v>0</v>
      </c>
      <c r="BF782" s="227">
        <f>IF(N782="snížená",J782,0)</f>
        <v>0</v>
      </c>
      <c r="BG782" s="227">
        <f>IF(N782="zákl. přenesená",J782,0)</f>
        <v>0</v>
      </c>
      <c r="BH782" s="227">
        <f>IF(N782="sníž. přenesená",J782,0)</f>
        <v>0</v>
      </c>
      <c r="BI782" s="227">
        <f>IF(N782="nulová",J782,0)</f>
        <v>0</v>
      </c>
      <c r="BJ782" s="20" t="s">
        <v>84</v>
      </c>
      <c r="BK782" s="227">
        <f>ROUND(I782*H782,2)</f>
        <v>0</v>
      </c>
      <c r="BL782" s="20" t="s">
        <v>336</v>
      </c>
      <c r="BM782" s="226" t="s">
        <v>1262</v>
      </c>
    </row>
    <row r="783" s="2" customFormat="1" ht="66.75" customHeight="1">
      <c r="A783" s="41"/>
      <c r="B783" s="42"/>
      <c r="C783" s="215" t="s">
        <v>1263</v>
      </c>
      <c r="D783" s="215" t="s">
        <v>233</v>
      </c>
      <c r="E783" s="216" t="s">
        <v>1264</v>
      </c>
      <c r="F783" s="217" t="s">
        <v>1265</v>
      </c>
      <c r="G783" s="218" t="s">
        <v>236</v>
      </c>
      <c r="H783" s="219">
        <v>346</v>
      </c>
      <c r="I783" s="220"/>
      <c r="J783" s="221">
        <f>ROUND(I783*H783,2)</f>
        <v>0</v>
      </c>
      <c r="K783" s="217" t="s">
        <v>237</v>
      </c>
      <c r="L783" s="47"/>
      <c r="M783" s="222" t="s">
        <v>19</v>
      </c>
      <c r="N783" s="223" t="s">
        <v>47</v>
      </c>
      <c r="O783" s="87"/>
      <c r="P783" s="224">
        <f>O783*H783</f>
        <v>0</v>
      </c>
      <c r="Q783" s="224">
        <v>0.00013999999999999999</v>
      </c>
      <c r="R783" s="224">
        <f>Q783*H783</f>
        <v>0.048439999999999997</v>
      </c>
      <c r="S783" s="224">
        <v>0</v>
      </c>
      <c r="T783" s="225">
        <f>S783*H783</f>
        <v>0</v>
      </c>
      <c r="U783" s="41"/>
      <c r="V783" s="41"/>
      <c r="W783" s="41"/>
      <c r="X783" s="41"/>
      <c r="Y783" s="41"/>
      <c r="Z783" s="41"/>
      <c r="AA783" s="41"/>
      <c r="AB783" s="41"/>
      <c r="AC783" s="41"/>
      <c r="AD783" s="41"/>
      <c r="AE783" s="41"/>
      <c r="AR783" s="226" t="s">
        <v>336</v>
      </c>
      <c r="AT783" s="226" t="s">
        <v>233</v>
      </c>
      <c r="AU783" s="226" t="s">
        <v>86</v>
      </c>
      <c r="AY783" s="20" t="s">
        <v>231</v>
      </c>
      <c r="BE783" s="227">
        <f>IF(N783="základní",J783,0)</f>
        <v>0</v>
      </c>
      <c r="BF783" s="227">
        <f>IF(N783="snížená",J783,0)</f>
        <v>0</v>
      </c>
      <c r="BG783" s="227">
        <f>IF(N783="zákl. přenesená",J783,0)</f>
        <v>0</v>
      </c>
      <c r="BH783" s="227">
        <f>IF(N783="sníž. přenesená",J783,0)</f>
        <v>0</v>
      </c>
      <c r="BI783" s="227">
        <f>IF(N783="nulová",J783,0)</f>
        <v>0</v>
      </c>
      <c r="BJ783" s="20" t="s">
        <v>84</v>
      </c>
      <c r="BK783" s="227">
        <f>ROUND(I783*H783,2)</f>
        <v>0</v>
      </c>
      <c r="BL783" s="20" t="s">
        <v>336</v>
      </c>
      <c r="BM783" s="226" t="s">
        <v>1266</v>
      </c>
    </row>
    <row r="784" s="2" customFormat="1">
      <c r="A784" s="41"/>
      <c r="B784" s="42"/>
      <c r="C784" s="43"/>
      <c r="D784" s="228" t="s">
        <v>240</v>
      </c>
      <c r="E784" s="43"/>
      <c r="F784" s="229" t="s">
        <v>1267</v>
      </c>
      <c r="G784" s="43"/>
      <c r="H784" s="43"/>
      <c r="I784" s="230"/>
      <c r="J784" s="43"/>
      <c r="K784" s="43"/>
      <c r="L784" s="47"/>
      <c r="M784" s="231"/>
      <c r="N784" s="232"/>
      <c r="O784" s="87"/>
      <c r="P784" s="87"/>
      <c r="Q784" s="87"/>
      <c r="R784" s="87"/>
      <c r="S784" s="87"/>
      <c r="T784" s="88"/>
      <c r="U784" s="41"/>
      <c r="V784" s="41"/>
      <c r="W784" s="41"/>
      <c r="X784" s="41"/>
      <c r="Y784" s="41"/>
      <c r="Z784" s="41"/>
      <c r="AA784" s="41"/>
      <c r="AB784" s="41"/>
      <c r="AC784" s="41"/>
      <c r="AD784" s="41"/>
      <c r="AE784" s="41"/>
      <c r="AT784" s="20" t="s">
        <v>240</v>
      </c>
      <c r="AU784" s="20" t="s">
        <v>86</v>
      </c>
    </row>
    <row r="785" s="13" customFormat="1">
      <c r="A785" s="13"/>
      <c r="B785" s="233"/>
      <c r="C785" s="234"/>
      <c r="D785" s="235" t="s">
        <v>242</v>
      </c>
      <c r="E785" s="236" t="s">
        <v>19</v>
      </c>
      <c r="F785" s="237" t="s">
        <v>1268</v>
      </c>
      <c r="G785" s="234"/>
      <c r="H785" s="238">
        <v>346</v>
      </c>
      <c r="I785" s="239"/>
      <c r="J785" s="234"/>
      <c r="K785" s="234"/>
      <c r="L785" s="240"/>
      <c r="M785" s="241"/>
      <c r="N785" s="242"/>
      <c r="O785" s="242"/>
      <c r="P785" s="242"/>
      <c r="Q785" s="242"/>
      <c r="R785" s="242"/>
      <c r="S785" s="242"/>
      <c r="T785" s="243"/>
      <c r="U785" s="13"/>
      <c r="V785" s="13"/>
      <c r="W785" s="13"/>
      <c r="X785" s="13"/>
      <c r="Y785" s="13"/>
      <c r="Z785" s="13"/>
      <c r="AA785" s="13"/>
      <c r="AB785" s="13"/>
      <c r="AC785" s="13"/>
      <c r="AD785" s="13"/>
      <c r="AE785" s="13"/>
      <c r="AT785" s="244" t="s">
        <v>242</v>
      </c>
      <c r="AU785" s="244" t="s">
        <v>86</v>
      </c>
      <c r="AV785" s="13" t="s">
        <v>86</v>
      </c>
      <c r="AW785" s="13" t="s">
        <v>37</v>
      </c>
      <c r="AX785" s="13" t="s">
        <v>84</v>
      </c>
      <c r="AY785" s="244" t="s">
        <v>231</v>
      </c>
    </row>
    <row r="786" s="2" customFormat="1" ht="66.75" customHeight="1">
      <c r="A786" s="41"/>
      <c r="B786" s="42"/>
      <c r="C786" s="215" t="s">
        <v>1269</v>
      </c>
      <c r="D786" s="215" t="s">
        <v>233</v>
      </c>
      <c r="E786" s="216" t="s">
        <v>1270</v>
      </c>
      <c r="F786" s="217" t="s">
        <v>1271</v>
      </c>
      <c r="G786" s="218" t="s">
        <v>236</v>
      </c>
      <c r="H786" s="219">
        <v>191.84</v>
      </c>
      <c r="I786" s="220"/>
      <c r="J786" s="221">
        <f>ROUND(I786*H786,2)</f>
        <v>0</v>
      </c>
      <c r="K786" s="217" t="s">
        <v>237</v>
      </c>
      <c r="L786" s="47"/>
      <c r="M786" s="222" t="s">
        <v>19</v>
      </c>
      <c r="N786" s="223" t="s">
        <v>47</v>
      </c>
      <c r="O786" s="87"/>
      <c r="P786" s="224">
        <f>O786*H786</f>
        <v>0</v>
      </c>
      <c r="Q786" s="224">
        <v>0.00027999999999999998</v>
      </c>
      <c r="R786" s="224">
        <f>Q786*H786</f>
        <v>0.053715199999999998</v>
      </c>
      <c r="S786" s="224">
        <v>0</v>
      </c>
      <c r="T786" s="225">
        <f>S786*H786</f>
        <v>0</v>
      </c>
      <c r="U786" s="41"/>
      <c r="V786" s="41"/>
      <c r="W786" s="41"/>
      <c r="X786" s="41"/>
      <c r="Y786" s="41"/>
      <c r="Z786" s="41"/>
      <c r="AA786" s="41"/>
      <c r="AB786" s="41"/>
      <c r="AC786" s="41"/>
      <c r="AD786" s="41"/>
      <c r="AE786" s="41"/>
      <c r="AR786" s="226" t="s">
        <v>336</v>
      </c>
      <c r="AT786" s="226" t="s">
        <v>233</v>
      </c>
      <c r="AU786" s="226" t="s">
        <v>86</v>
      </c>
      <c r="AY786" s="20" t="s">
        <v>231</v>
      </c>
      <c r="BE786" s="227">
        <f>IF(N786="základní",J786,0)</f>
        <v>0</v>
      </c>
      <c r="BF786" s="227">
        <f>IF(N786="snížená",J786,0)</f>
        <v>0</v>
      </c>
      <c r="BG786" s="227">
        <f>IF(N786="zákl. přenesená",J786,0)</f>
        <v>0</v>
      </c>
      <c r="BH786" s="227">
        <f>IF(N786="sníž. přenesená",J786,0)</f>
        <v>0</v>
      </c>
      <c r="BI786" s="227">
        <f>IF(N786="nulová",J786,0)</f>
        <v>0</v>
      </c>
      <c r="BJ786" s="20" t="s">
        <v>84</v>
      </c>
      <c r="BK786" s="227">
        <f>ROUND(I786*H786,2)</f>
        <v>0</v>
      </c>
      <c r="BL786" s="20" t="s">
        <v>336</v>
      </c>
      <c r="BM786" s="226" t="s">
        <v>1272</v>
      </c>
    </row>
    <row r="787" s="2" customFormat="1">
      <c r="A787" s="41"/>
      <c r="B787" s="42"/>
      <c r="C787" s="43"/>
      <c r="D787" s="228" t="s">
        <v>240</v>
      </c>
      <c r="E787" s="43"/>
      <c r="F787" s="229" t="s">
        <v>1273</v>
      </c>
      <c r="G787" s="43"/>
      <c r="H787" s="43"/>
      <c r="I787" s="230"/>
      <c r="J787" s="43"/>
      <c r="K787" s="43"/>
      <c r="L787" s="47"/>
      <c r="M787" s="231"/>
      <c r="N787" s="232"/>
      <c r="O787" s="87"/>
      <c r="P787" s="87"/>
      <c r="Q787" s="87"/>
      <c r="R787" s="87"/>
      <c r="S787" s="87"/>
      <c r="T787" s="88"/>
      <c r="U787" s="41"/>
      <c r="V787" s="41"/>
      <c r="W787" s="41"/>
      <c r="X787" s="41"/>
      <c r="Y787" s="41"/>
      <c r="Z787" s="41"/>
      <c r="AA787" s="41"/>
      <c r="AB787" s="41"/>
      <c r="AC787" s="41"/>
      <c r="AD787" s="41"/>
      <c r="AE787" s="41"/>
      <c r="AT787" s="20" t="s">
        <v>240</v>
      </c>
      <c r="AU787" s="20" t="s">
        <v>86</v>
      </c>
    </row>
    <row r="788" s="13" customFormat="1">
      <c r="A788" s="13"/>
      <c r="B788" s="233"/>
      <c r="C788" s="234"/>
      <c r="D788" s="235" t="s">
        <v>242</v>
      </c>
      <c r="E788" s="236" t="s">
        <v>19</v>
      </c>
      <c r="F788" s="237" t="s">
        <v>1274</v>
      </c>
      <c r="G788" s="234"/>
      <c r="H788" s="238">
        <v>191.84</v>
      </c>
      <c r="I788" s="239"/>
      <c r="J788" s="234"/>
      <c r="K788" s="234"/>
      <c r="L788" s="240"/>
      <c r="M788" s="241"/>
      <c r="N788" s="242"/>
      <c r="O788" s="242"/>
      <c r="P788" s="242"/>
      <c r="Q788" s="242"/>
      <c r="R788" s="242"/>
      <c r="S788" s="242"/>
      <c r="T788" s="243"/>
      <c r="U788" s="13"/>
      <c r="V788" s="13"/>
      <c r="W788" s="13"/>
      <c r="X788" s="13"/>
      <c r="Y788" s="13"/>
      <c r="Z788" s="13"/>
      <c r="AA788" s="13"/>
      <c r="AB788" s="13"/>
      <c r="AC788" s="13"/>
      <c r="AD788" s="13"/>
      <c r="AE788" s="13"/>
      <c r="AT788" s="244" t="s">
        <v>242</v>
      </c>
      <c r="AU788" s="244" t="s">
        <v>86</v>
      </c>
      <c r="AV788" s="13" t="s">
        <v>86</v>
      </c>
      <c r="AW788" s="13" t="s">
        <v>37</v>
      </c>
      <c r="AX788" s="13" t="s">
        <v>84</v>
      </c>
      <c r="AY788" s="244" t="s">
        <v>231</v>
      </c>
    </row>
    <row r="789" s="2" customFormat="1" ht="66.75" customHeight="1">
      <c r="A789" s="41"/>
      <c r="B789" s="42"/>
      <c r="C789" s="215" t="s">
        <v>1275</v>
      </c>
      <c r="D789" s="215" t="s">
        <v>233</v>
      </c>
      <c r="E789" s="216" t="s">
        <v>1276</v>
      </c>
      <c r="F789" s="217" t="s">
        <v>1277</v>
      </c>
      <c r="G789" s="218" t="s">
        <v>236</v>
      </c>
      <c r="H789" s="219">
        <v>24.879999999999999</v>
      </c>
      <c r="I789" s="220"/>
      <c r="J789" s="221">
        <f>ROUND(I789*H789,2)</f>
        <v>0</v>
      </c>
      <c r="K789" s="217" t="s">
        <v>237</v>
      </c>
      <c r="L789" s="47"/>
      <c r="M789" s="222" t="s">
        <v>19</v>
      </c>
      <c r="N789" s="223" t="s">
        <v>47</v>
      </c>
      <c r="O789" s="87"/>
      <c r="P789" s="224">
        <f>O789*H789</f>
        <v>0</v>
      </c>
      <c r="Q789" s="224">
        <v>0.00042999999999999999</v>
      </c>
      <c r="R789" s="224">
        <f>Q789*H789</f>
        <v>0.010698399999999999</v>
      </c>
      <c r="S789" s="224">
        <v>0</v>
      </c>
      <c r="T789" s="225">
        <f>S789*H789</f>
        <v>0</v>
      </c>
      <c r="U789" s="41"/>
      <c r="V789" s="41"/>
      <c r="W789" s="41"/>
      <c r="X789" s="41"/>
      <c r="Y789" s="41"/>
      <c r="Z789" s="41"/>
      <c r="AA789" s="41"/>
      <c r="AB789" s="41"/>
      <c r="AC789" s="41"/>
      <c r="AD789" s="41"/>
      <c r="AE789" s="41"/>
      <c r="AR789" s="226" t="s">
        <v>336</v>
      </c>
      <c r="AT789" s="226" t="s">
        <v>233</v>
      </c>
      <c r="AU789" s="226" t="s">
        <v>86</v>
      </c>
      <c r="AY789" s="20" t="s">
        <v>231</v>
      </c>
      <c r="BE789" s="227">
        <f>IF(N789="základní",J789,0)</f>
        <v>0</v>
      </c>
      <c r="BF789" s="227">
        <f>IF(N789="snížená",J789,0)</f>
        <v>0</v>
      </c>
      <c r="BG789" s="227">
        <f>IF(N789="zákl. přenesená",J789,0)</f>
        <v>0</v>
      </c>
      <c r="BH789" s="227">
        <f>IF(N789="sníž. přenesená",J789,0)</f>
        <v>0</v>
      </c>
      <c r="BI789" s="227">
        <f>IF(N789="nulová",J789,0)</f>
        <v>0</v>
      </c>
      <c r="BJ789" s="20" t="s">
        <v>84</v>
      </c>
      <c r="BK789" s="227">
        <f>ROUND(I789*H789,2)</f>
        <v>0</v>
      </c>
      <c r="BL789" s="20" t="s">
        <v>336</v>
      </c>
      <c r="BM789" s="226" t="s">
        <v>1278</v>
      </c>
    </row>
    <row r="790" s="2" customFormat="1">
      <c r="A790" s="41"/>
      <c r="B790" s="42"/>
      <c r="C790" s="43"/>
      <c r="D790" s="228" t="s">
        <v>240</v>
      </c>
      <c r="E790" s="43"/>
      <c r="F790" s="229" t="s">
        <v>1279</v>
      </c>
      <c r="G790" s="43"/>
      <c r="H790" s="43"/>
      <c r="I790" s="230"/>
      <c r="J790" s="43"/>
      <c r="K790" s="43"/>
      <c r="L790" s="47"/>
      <c r="M790" s="231"/>
      <c r="N790" s="232"/>
      <c r="O790" s="87"/>
      <c r="P790" s="87"/>
      <c r="Q790" s="87"/>
      <c r="R790" s="87"/>
      <c r="S790" s="87"/>
      <c r="T790" s="88"/>
      <c r="U790" s="41"/>
      <c r="V790" s="41"/>
      <c r="W790" s="41"/>
      <c r="X790" s="41"/>
      <c r="Y790" s="41"/>
      <c r="Z790" s="41"/>
      <c r="AA790" s="41"/>
      <c r="AB790" s="41"/>
      <c r="AC790" s="41"/>
      <c r="AD790" s="41"/>
      <c r="AE790" s="41"/>
      <c r="AT790" s="20" t="s">
        <v>240</v>
      </c>
      <c r="AU790" s="20" t="s">
        <v>86</v>
      </c>
    </row>
    <row r="791" s="13" customFormat="1">
      <c r="A791" s="13"/>
      <c r="B791" s="233"/>
      <c r="C791" s="234"/>
      <c r="D791" s="235" t="s">
        <v>242</v>
      </c>
      <c r="E791" s="236" t="s">
        <v>19</v>
      </c>
      <c r="F791" s="237" t="s">
        <v>1280</v>
      </c>
      <c r="G791" s="234"/>
      <c r="H791" s="238">
        <v>24.879999999999999</v>
      </c>
      <c r="I791" s="239"/>
      <c r="J791" s="234"/>
      <c r="K791" s="234"/>
      <c r="L791" s="240"/>
      <c r="M791" s="241"/>
      <c r="N791" s="242"/>
      <c r="O791" s="242"/>
      <c r="P791" s="242"/>
      <c r="Q791" s="242"/>
      <c r="R791" s="242"/>
      <c r="S791" s="242"/>
      <c r="T791" s="243"/>
      <c r="U791" s="13"/>
      <c r="V791" s="13"/>
      <c r="W791" s="13"/>
      <c r="X791" s="13"/>
      <c r="Y791" s="13"/>
      <c r="Z791" s="13"/>
      <c r="AA791" s="13"/>
      <c r="AB791" s="13"/>
      <c r="AC791" s="13"/>
      <c r="AD791" s="13"/>
      <c r="AE791" s="13"/>
      <c r="AT791" s="244" t="s">
        <v>242</v>
      </c>
      <c r="AU791" s="244" t="s">
        <v>86</v>
      </c>
      <c r="AV791" s="13" t="s">
        <v>86</v>
      </c>
      <c r="AW791" s="13" t="s">
        <v>37</v>
      </c>
      <c r="AX791" s="13" t="s">
        <v>84</v>
      </c>
      <c r="AY791" s="244" t="s">
        <v>231</v>
      </c>
    </row>
    <row r="792" s="2" customFormat="1" ht="24.15" customHeight="1">
      <c r="A792" s="41"/>
      <c r="B792" s="42"/>
      <c r="C792" s="277" t="s">
        <v>1281</v>
      </c>
      <c r="D792" s="277" t="s">
        <v>605</v>
      </c>
      <c r="E792" s="278" t="s">
        <v>1237</v>
      </c>
      <c r="F792" s="279" t="s">
        <v>1238</v>
      </c>
      <c r="G792" s="280" t="s">
        <v>236</v>
      </c>
      <c r="H792" s="281">
        <v>712.12199999999996</v>
      </c>
      <c r="I792" s="282"/>
      <c r="J792" s="283">
        <f>ROUND(I792*H792,2)</f>
        <v>0</v>
      </c>
      <c r="K792" s="279" t="s">
        <v>237</v>
      </c>
      <c r="L792" s="284"/>
      <c r="M792" s="285" t="s">
        <v>19</v>
      </c>
      <c r="N792" s="286" t="s">
        <v>47</v>
      </c>
      <c r="O792" s="87"/>
      <c r="P792" s="224">
        <f>O792*H792</f>
        <v>0</v>
      </c>
      <c r="Q792" s="224">
        <v>0.0025000000000000001</v>
      </c>
      <c r="R792" s="224">
        <f>Q792*H792</f>
        <v>1.780305</v>
      </c>
      <c r="S792" s="224">
        <v>0</v>
      </c>
      <c r="T792" s="225">
        <f>S792*H792</f>
        <v>0</v>
      </c>
      <c r="U792" s="41"/>
      <c r="V792" s="41"/>
      <c r="W792" s="41"/>
      <c r="X792" s="41"/>
      <c r="Y792" s="41"/>
      <c r="Z792" s="41"/>
      <c r="AA792" s="41"/>
      <c r="AB792" s="41"/>
      <c r="AC792" s="41"/>
      <c r="AD792" s="41"/>
      <c r="AE792" s="41"/>
      <c r="AR792" s="226" t="s">
        <v>442</v>
      </c>
      <c r="AT792" s="226" t="s">
        <v>605</v>
      </c>
      <c r="AU792" s="226" t="s">
        <v>86</v>
      </c>
      <c r="AY792" s="20" t="s">
        <v>231</v>
      </c>
      <c r="BE792" s="227">
        <f>IF(N792="základní",J792,0)</f>
        <v>0</v>
      </c>
      <c r="BF792" s="227">
        <f>IF(N792="snížená",J792,0)</f>
        <v>0</v>
      </c>
      <c r="BG792" s="227">
        <f>IF(N792="zákl. přenesená",J792,0)</f>
        <v>0</v>
      </c>
      <c r="BH792" s="227">
        <f>IF(N792="sníž. přenesená",J792,0)</f>
        <v>0</v>
      </c>
      <c r="BI792" s="227">
        <f>IF(N792="nulová",J792,0)</f>
        <v>0</v>
      </c>
      <c r="BJ792" s="20" t="s">
        <v>84</v>
      </c>
      <c r="BK792" s="227">
        <f>ROUND(I792*H792,2)</f>
        <v>0</v>
      </c>
      <c r="BL792" s="20" t="s">
        <v>336</v>
      </c>
      <c r="BM792" s="226" t="s">
        <v>1282</v>
      </c>
    </row>
    <row r="793" s="13" customFormat="1">
      <c r="A793" s="13"/>
      <c r="B793" s="233"/>
      <c r="C793" s="234"/>
      <c r="D793" s="235" t="s">
        <v>242</v>
      </c>
      <c r="E793" s="236" t="s">
        <v>19</v>
      </c>
      <c r="F793" s="237" t="s">
        <v>1283</v>
      </c>
      <c r="G793" s="234"/>
      <c r="H793" s="238">
        <v>562.72000000000003</v>
      </c>
      <c r="I793" s="239"/>
      <c r="J793" s="234"/>
      <c r="K793" s="234"/>
      <c r="L793" s="240"/>
      <c r="M793" s="241"/>
      <c r="N793" s="242"/>
      <c r="O793" s="242"/>
      <c r="P793" s="242"/>
      <c r="Q793" s="242"/>
      <c r="R793" s="242"/>
      <c r="S793" s="242"/>
      <c r="T793" s="243"/>
      <c r="U793" s="13"/>
      <c r="V793" s="13"/>
      <c r="W793" s="13"/>
      <c r="X793" s="13"/>
      <c r="Y793" s="13"/>
      <c r="Z793" s="13"/>
      <c r="AA793" s="13"/>
      <c r="AB793" s="13"/>
      <c r="AC793" s="13"/>
      <c r="AD793" s="13"/>
      <c r="AE793" s="13"/>
      <c r="AT793" s="244" t="s">
        <v>242</v>
      </c>
      <c r="AU793" s="244" t="s">
        <v>86</v>
      </c>
      <c r="AV793" s="13" t="s">
        <v>86</v>
      </c>
      <c r="AW793" s="13" t="s">
        <v>37</v>
      </c>
      <c r="AX793" s="13" t="s">
        <v>84</v>
      </c>
      <c r="AY793" s="244" t="s">
        <v>231</v>
      </c>
    </row>
    <row r="794" s="13" customFormat="1">
      <c r="A794" s="13"/>
      <c r="B794" s="233"/>
      <c r="C794" s="234"/>
      <c r="D794" s="235" t="s">
        <v>242</v>
      </c>
      <c r="E794" s="234"/>
      <c r="F794" s="237" t="s">
        <v>1284</v>
      </c>
      <c r="G794" s="234"/>
      <c r="H794" s="238">
        <v>712.12199999999996</v>
      </c>
      <c r="I794" s="239"/>
      <c r="J794" s="234"/>
      <c r="K794" s="234"/>
      <c r="L794" s="240"/>
      <c r="M794" s="241"/>
      <c r="N794" s="242"/>
      <c r="O794" s="242"/>
      <c r="P794" s="242"/>
      <c r="Q794" s="242"/>
      <c r="R794" s="242"/>
      <c r="S794" s="242"/>
      <c r="T794" s="243"/>
      <c r="U794" s="13"/>
      <c r="V794" s="13"/>
      <c r="W794" s="13"/>
      <c r="X794" s="13"/>
      <c r="Y794" s="13"/>
      <c r="Z794" s="13"/>
      <c r="AA794" s="13"/>
      <c r="AB794" s="13"/>
      <c r="AC794" s="13"/>
      <c r="AD794" s="13"/>
      <c r="AE794" s="13"/>
      <c r="AT794" s="244" t="s">
        <v>242</v>
      </c>
      <c r="AU794" s="244" t="s">
        <v>86</v>
      </c>
      <c r="AV794" s="13" t="s">
        <v>86</v>
      </c>
      <c r="AW794" s="13" t="s">
        <v>4</v>
      </c>
      <c r="AX794" s="13" t="s">
        <v>84</v>
      </c>
      <c r="AY794" s="244" t="s">
        <v>231</v>
      </c>
    </row>
    <row r="795" s="2" customFormat="1" ht="16.5" customHeight="1">
      <c r="A795" s="41"/>
      <c r="B795" s="42"/>
      <c r="C795" s="215" t="s">
        <v>1285</v>
      </c>
      <c r="D795" s="215" t="s">
        <v>233</v>
      </c>
      <c r="E795" s="216" t="s">
        <v>1286</v>
      </c>
      <c r="F795" s="217" t="s">
        <v>1287</v>
      </c>
      <c r="G795" s="218" t="s">
        <v>310</v>
      </c>
      <c r="H795" s="219">
        <v>228</v>
      </c>
      <c r="I795" s="220"/>
      <c r="J795" s="221">
        <f>ROUND(I795*H795,2)</f>
        <v>0</v>
      </c>
      <c r="K795" s="217" t="s">
        <v>19</v>
      </c>
      <c r="L795" s="47"/>
      <c r="M795" s="222" t="s">
        <v>19</v>
      </c>
      <c r="N795" s="223" t="s">
        <v>47</v>
      </c>
      <c r="O795" s="87"/>
      <c r="P795" s="224">
        <f>O795*H795</f>
        <v>0</v>
      </c>
      <c r="Q795" s="224">
        <v>0.00059999999999999995</v>
      </c>
      <c r="R795" s="224">
        <f>Q795*H795</f>
        <v>0.13679999999999998</v>
      </c>
      <c r="S795" s="224">
        <v>0</v>
      </c>
      <c r="T795" s="225">
        <f>S795*H795</f>
        <v>0</v>
      </c>
      <c r="U795" s="41"/>
      <c r="V795" s="41"/>
      <c r="W795" s="41"/>
      <c r="X795" s="41"/>
      <c r="Y795" s="41"/>
      <c r="Z795" s="41"/>
      <c r="AA795" s="41"/>
      <c r="AB795" s="41"/>
      <c r="AC795" s="41"/>
      <c r="AD795" s="41"/>
      <c r="AE795" s="41"/>
      <c r="AR795" s="226" t="s">
        <v>336</v>
      </c>
      <c r="AT795" s="226" t="s">
        <v>233</v>
      </c>
      <c r="AU795" s="226" t="s">
        <v>86</v>
      </c>
      <c r="AY795" s="20" t="s">
        <v>231</v>
      </c>
      <c r="BE795" s="227">
        <f>IF(N795="základní",J795,0)</f>
        <v>0</v>
      </c>
      <c r="BF795" s="227">
        <f>IF(N795="snížená",J795,0)</f>
        <v>0</v>
      </c>
      <c r="BG795" s="227">
        <f>IF(N795="zákl. přenesená",J795,0)</f>
        <v>0</v>
      </c>
      <c r="BH795" s="227">
        <f>IF(N795="sníž. přenesená",J795,0)</f>
        <v>0</v>
      </c>
      <c r="BI795" s="227">
        <f>IF(N795="nulová",J795,0)</f>
        <v>0</v>
      </c>
      <c r="BJ795" s="20" t="s">
        <v>84</v>
      </c>
      <c r="BK795" s="227">
        <f>ROUND(I795*H795,2)</f>
        <v>0</v>
      </c>
      <c r="BL795" s="20" t="s">
        <v>336</v>
      </c>
      <c r="BM795" s="226" t="s">
        <v>1288</v>
      </c>
    </row>
    <row r="796" s="13" customFormat="1">
      <c r="A796" s="13"/>
      <c r="B796" s="233"/>
      <c r="C796" s="234"/>
      <c r="D796" s="235" t="s">
        <v>242</v>
      </c>
      <c r="E796" s="236" t="s">
        <v>19</v>
      </c>
      <c r="F796" s="237" t="s">
        <v>1289</v>
      </c>
      <c r="G796" s="234"/>
      <c r="H796" s="238">
        <v>228</v>
      </c>
      <c r="I796" s="239"/>
      <c r="J796" s="234"/>
      <c r="K796" s="234"/>
      <c r="L796" s="240"/>
      <c r="M796" s="241"/>
      <c r="N796" s="242"/>
      <c r="O796" s="242"/>
      <c r="P796" s="242"/>
      <c r="Q796" s="242"/>
      <c r="R796" s="242"/>
      <c r="S796" s="242"/>
      <c r="T796" s="243"/>
      <c r="U796" s="13"/>
      <c r="V796" s="13"/>
      <c r="W796" s="13"/>
      <c r="X796" s="13"/>
      <c r="Y796" s="13"/>
      <c r="Z796" s="13"/>
      <c r="AA796" s="13"/>
      <c r="AB796" s="13"/>
      <c r="AC796" s="13"/>
      <c r="AD796" s="13"/>
      <c r="AE796" s="13"/>
      <c r="AT796" s="244" t="s">
        <v>242</v>
      </c>
      <c r="AU796" s="244" t="s">
        <v>86</v>
      </c>
      <c r="AV796" s="13" t="s">
        <v>86</v>
      </c>
      <c r="AW796" s="13" t="s">
        <v>37</v>
      </c>
      <c r="AX796" s="13" t="s">
        <v>84</v>
      </c>
      <c r="AY796" s="244" t="s">
        <v>231</v>
      </c>
    </row>
    <row r="797" s="2" customFormat="1" ht="24.15" customHeight="1">
      <c r="A797" s="41"/>
      <c r="B797" s="42"/>
      <c r="C797" s="277" t="s">
        <v>1290</v>
      </c>
      <c r="D797" s="277" t="s">
        <v>605</v>
      </c>
      <c r="E797" s="278" t="s">
        <v>1291</v>
      </c>
      <c r="F797" s="279" t="s">
        <v>1292</v>
      </c>
      <c r="G797" s="280" t="s">
        <v>369</v>
      </c>
      <c r="H797" s="281">
        <v>57</v>
      </c>
      <c r="I797" s="282"/>
      <c r="J797" s="283">
        <f>ROUND(I797*H797,2)</f>
        <v>0</v>
      </c>
      <c r="K797" s="279" t="s">
        <v>19</v>
      </c>
      <c r="L797" s="284"/>
      <c r="M797" s="285" t="s">
        <v>19</v>
      </c>
      <c r="N797" s="286" t="s">
        <v>47</v>
      </c>
      <c r="O797" s="87"/>
      <c r="P797" s="224">
        <f>O797*H797</f>
        <v>0</v>
      </c>
      <c r="Q797" s="224">
        <v>0.0011199999999999999</v>
      </c>
      <c r="R797" s="224">
        <f>Q797*H797</f>
        <v>0.063839999999999994</v>
      </c>
      <c r="S797" s="224">
        <v>0</v>
      </c>
      <c r="T797" s="225">
        <f>S797*H797</f>
        <v>0</v>
      </c>
      <c r="U797" s="41"/>
      <c r="V797" s="41"/>
      <c r="W797" s="41"/>
      <c r="X797" s="41"/>
      <c r="Y797" s="41"/>
      <c r="Z797" s="41"/>
      <c r="AA797" s="41"/>
      <c r="AB797" s="41"/>
      <c r="AC797" s="41"/>
      <c r="AD797" s="41"/>
      <c r="AE797" s="41"/>
      <c r="AR797" s="226" t="s">
        <v>442</v>
      </c>
      <c r="AT797" s="226" t="s">
        <v>605</v>
      </c>
      <c r="AU797" s="226" t="s">
        <v>86</v>
      </c>
      <c r="AY797" s="20" t="s">
        <v>231</v>
      </c>
      <c r="BE797" s="227">
        <f>IF(N797="základní",J797,0)</f>
        <v>0</v>
      </c>
      <c r="BF797" s="227">
        <f>IF(N797="snížená",J797,0)</f>
        <v>0</v>
      </c>
      <c r="BG797" s="227">
        <f>IF(N797="zákl. přenesená",J797,0)</f>
        <v>0</v>
      </c>
      <c r="BH797" s="227">
        <f>IF(N797="sníž. přenesená",J797,0)</f>
        <v>0</v>
      </c>
      <c r="BI797" s="227">
        <f>IF(N797="nulová",J797,0)</f>
        <v>0</v>
      </c>
      <c r="BJ797" s="20" t="s">
        <v>84</v>
      </c>
      <c r="BK797" s="227">
        <f>ROUND(I797*H797,2)</f>
        <v>0</v>
      </c>
      <c r="BL797" s="20" t="s">
        <v>336</v>
      </c>
      <c r="BM797" s="226" t="s">
        <v>1293</v>
      </c>
    </row>
    <row r="798" s="13" customFormat="1">
      <c r="A798" s="13"/>
      <c r="B798" s="233"/>
      <c r="C798" s="234"/>
      <c r="D798" s="235" t="s">
        <v>242</v>
      </c>
      <c r="E798" s="236" t="s">
        <v>19</v>
      </c>
      <c r="F798" s="237" t="s">
        <v>1294</v>
      </c>
      <c r="G798" s="234"/>
      <c r="H798" s="238">
        <v>57</v>
      </c>
      <c r="I798" s="239"/>
      <c r="J798" s="234"/>
      <c r="K798" s="234"/>
      <c r="L798" s="240"/>
      <c r="M798" s="241"/>
      <c r="N798" s="242"/>
      <c r="O798" s="242"/>
      <c r="P798" s="242"/>
      <c r="Q798" s="242"/>
      <c r="R798" s="242"/>
      <c r="S798" s="242"/>
      <c r="T798" s="243"/>
      <c r="U798" s="13"/>
      <c r="V798" s="13"/>
      <c r="W798" s="13"/>
      <c r="X798" s="13"/>
      <c r="Y798" s="13"/>
      <c r="Z798" s="13"/>
      <c r="AA798" s="13"/>
      <c r="AB798" s="13"/>
      <c r="AC798" s="13"/>
      <c r="AD798" s="13"/>
      <c r="AE798" s="13"/>
      <c r="AT798" s="244" t="s">
        <v>242</v>
      </c>
      <c r="AU798" s="244" t="s">
        <v>86</v>
      </c>
      <c r="AV798" s="13" t="s">
        <v>86</v>
      </c>
      <c r="AW798" s="13" t="s">
        <v>37</v>
      </c>
      <c r="AX798" s="13" t="s">
        <v>84</v>
      </c>
      <c r="AY798" s="244" t="s">
        <v>231</v>
      </c>
    </row>
    <row r="799" s="2" customFormat="1" ht="24.15" customHeight="1">
      <c r="A799" s="41"/>
      <c r="B799" s="42"/>
      <c r="C799" s="277" t="s">
        <v>1295</v>
      </c>
      <c r="D799" s="277" t="s">
        <v>605</v>
      </c>
      <c r="E799" s="278" t="s">
        <v>1296</v>
      </c>
      <c r="F799" s="279" t="s">
        <v>1297</v>
      </c>
      <c r="G799" s="280" t="s">
        <v>369</v>
      </c>
      <c r="H799" s="281">
        <v>57</v>
      </c>
      <c r="I799" s="282"/>
      <c r="J799" s="283">
        <f>ROUND(I799*H799,2)</f>
        <v>0</v>
      </c>
      <c r="K799" s="279" t="s">
        <v>19</v>
      </c>
      <c r="L799" s="284"/>
      <c r="M799" s="285" t="s">
        <v>19</v>
      </c>
      <c r="N799" s="286" t="s">
        <v>47</v>
      </c>
      <c r="O799" s="87"/>
      <c r="P799" s="224">
        <f>O799*H799</f>
        <v>0</v>
      </c>
      <c r="Q799" s="224">
        <v>0.0011199999999999999</v>
      </c>
      <c r="R799" s="224">
        <f>Q799*H799</f>
        <v>0.063839999999999994</v>
      </c>
      <c r="S799" s="224">
        <v>0</v>
      </c>
      <c r="T799" s="225">
        <f>S799*H799</f>
        <v>0</v>
      </c>
      <c r="U799" s="41"/>
      <c r="V799" s="41"/>
      <c r="W799" s="41"/>
      <c r="X799" s="41"/>
      <c r="Y799" s="41"/>
      <c r="Z799" s="41"/>
      <c r="AA799" s="41"/>
      <c r="AB799" s="41"/>
      <c r="AC799" s="41"/>
      <c r="AD799" s="41"/>
      <c r="AE799" s="41"/>
      <c r="AR799" s="226" t="s">
        <v>442</v>
      </c>
      <c r="AT799" s="226" t="s">
        <v>605</v>
      </c>
      <c r="AU799" s="226" t="s">
        <v>86</v>
      </c>
      <c r="AY799" s="20" t="s">
        <v>231</v>
      </c>
      <c r="BE799" s="227">
        <f>IF(N799="základní",J799,0)</f>
        <v>0</v>
      </c>
      <c r="BF799" s="227">
        <f>IF(N799="snížená",J799,0)</f>
        <v>0</v>
      </c>
      <c r="BG799" s="227">
        <f>IF(N799="zákl. přenesená",J799,0)</f>
        <v>0</v>
      </c>
      <c r="BH799" s="227">
        <f>IF(N799="sníž. přenesená",J799,0)</f>
        <v>0</v>
      </c>
      <c r="BI799" s="227">
        <f>IF(N799="nulová",J799,0)</f>
        <v>0</v>
      </c>
      <c r="BJ799" s="20" t="s">
        <v>84</v>
      </c>
      <c r="BK799" s="227">
        <f>ROUND(I799*H799,2)</f>
        <v>0</v>
      </c>
      <c r="BL799" s="20" t="s">
        <v>336</v>
      </c>
      <c r="BM799" s="226" t="s">
        <v>1298</v>
      </c>
    </row>
    <row r="800" s="13" customFormat="1">
      <c r="A800" s="13"/>
      <c r="B800" s="233"/>
      <c r="C800" s="234"/>
      <c r="D800" s="235" t="s">
        <v>242</v>
      </c>
      <c r="E800" s="236" t="s">
        <v>19</v>
      </c>
      <c r="F800" s="237" t="s">
        <v>1294</v>
      </c>
      <c r="G800" s="234"/>
      <c r="H800" s="238">
        <v>57</v>
      </c>
      <c r="I800" s="239"/>
      <c r="J800" s="234"/>
      <c r="K800" s="234"/>
      <c r="L800" s="240"/>
      <c r="M800" s="241"/>
      <c r="N800" s="242"/>
      <c r="O800" s="242"/>
      <c r="P800" s="242"/>
      <c r="Q800" s="242"/>
      <c r="R800" s="242"/>
      <c r="S800" s="242"/>
      <c r="T800" s="243"/>
      <c r="U800" s="13"/>
      <c r="V800" s="13"/>
      <c r="W800" s="13"/>
      <c r="X800" s="13"/>
      <c r="Y800" s="13"/>
      <c r="Z800" s="13"/>
      <c r="AA800" s="13"/>
      <c r="AB800" s="13"/>
      <c r="AC800" s="13"/>
      <c r="AD800" s="13"/>
      <c r="AE800" s="13"/>
      <c r="AT800" s="244" t="s">
        <v>242</v>
      </c>
      <c r="AU800" s="244" t="s">
        <v>86</v>
      </c>
      <c r="AV800" s="13" t="s">
        <v>86</v>
      </c>
      <c r="AW800" s="13" t="s">
        <v>37</v>
      </c>
      <c r="AX800" s="13" t="s">
        <v>84</v>
      </c>
      <c r="AY800" s="244" t="s">
        <v>231</v>
      </c>
    </row>
    <row r="801" s="2" customFormat="1" ht="33" customHeight="1">
      <c r="A801" s="41"/>
      <c r="B801" s="42"/>
      <c r="C801" s="215" t="s">
        <v>1299</v>
      </c>
      <c r="D801" s="215" t="s">
        <v>233</v>
      </c>
      <c r="E801" s="216" t="s">
        <v>1300</v>
      </c>
      <c r="F801" s="217" t="s">
        <v>1301</v>
      </c>
      <c r="G801" s="218" t="s">
        <v>236</v>
      </c>
      <c r="H801" s="219">
        <v>560</v>
      </c>
      <c r="I801" s="220"/>
      <c r="J801" s="221">
        <f>ROUND(I801*H801,2)</f>
        <v>0</v>
      </c>
      <c r="K801" s="217" t="s">
        <v>237</v>
      </c>
      <c r="L801" s="47"/>
      <c r="M801" s="222" t="s">
        <v>19</v>
      </c>
      <c r="N801" s="223" t="s">
        <v>47</v>
      </c>
      <c r="O801" s="87"/>
      <c r="P801" s="224">
        <f>O801*H801</f>
        <v>0</v>
      </c>
      <c r="Q801" s="224">
        <v>0</v>
      </c>
      <c r="R801" s="224">
        <f>Q801*H801</f>
        <v>0</v>
      </c>
      <c r="S801" s="224">
        <v>0</v>
      </c>
      <c r="T801" s="225">
        <f>S801*H801</f>
        <v>0</v>
      </c>
      <c r="U801" s="41"/>
      <c r="V801" s="41"/>
      <c r="W801" s="41"/>
      <c r="X801" s="41"/>
      <c r="Y801" s="41"/>
      <c r="Z801" s="41"/>
      <c r="AA801" s="41"/>
      <c r="AB801" s="41"/>
      <c r="AC801" s="41"/>
      <c r="AD801" s="41"/>
      <c r="AE801" s="41"/>
      <c r="AR801" s="226" t="s">
        <v>336</v>
      </c>
      <c r="AT801" s="226" t="s">
        <v>233</v>
      </c>
      <c r="AU801" s="226" t="s">
        <v>86</v>
      </c>
      <c r="AY801" s="20" t="s">
        <v>231</v>
      </c>
      <c r="BE801" s="227">
        <f>IF(N801="základní",J801,0)</f>
        <v>0</v>
      </c>
      <c r="BF801" s="227">
        <f>IF(N801="snížená",J801,0)</f>
        <v>0</v>
      </c>
      <c r="BG801" s="227">
        <f>IF(N801="zákl. přenesená",J801,0)</f>
        <v>0</v>
      </c>
      <c r="BH801" s="227">
        <f>IF(N801="sníž. přenesená",J801,0)</f>
        <v>0</v>
      </c>
      <c r="BI801" s="227">
        <f>IF(N801="nulová",J801,0)</f>
        <v>0</v>
      </c>
      <c r="BJ801" s="20" t="s">
        <v>84</v>
      </c>
      <c r="BK801" s="227">
        <f>ROUND(I801*H801,2)</f>
        <v>0</v>
      </c>
      <c r="BL801" s="20" t="s">
        <v>336</v>
      </c>
      <c r="BM801" s="226" t="s">
        <v>1302</v>
      </c>
    </row>
    <row r="802" s="2" customFormat="1">
      <c r="A802" s="41"/>
      <c r="B802" s="42"/>
      <c r="C802" s="43"/>
      <c r="D802" s="228" t="s">
        <v>240</v>
      </c>
      <c r="E802" s="43"/>
      <c r="F802" s="229" t="s">
        <v>1303</v>
      </c>
      <c r="G802" s="43"/>
      <c r="H802" s="43"/>
      <c r="I802" s="230"/>
      <c r="J802" s="43"/>
      <c r="K802" s="43"/>
      <c r="L802" s="47"/>
      <c r="M802" s="231"/>
      <c r="N802" s="232"/>
      <c r="O802" s="87"/>
      <c r="P802" s="87"/>
      <c r="Q802" s="87"/>
      <c r="R802" s="87"/>
      <c r="S802" s="87"/>
      <c r="T802" s="88"/>
      <c r="U802" s="41"/>
      <c r="V802" s="41"/>
      <c r="W802" s="41"/>
      <c r="X802" s="41"/>
      <c r="Y802" s="41"/>
      <c r="Z802" s="41"/>
      <c r="AA802" s="41"/>
      <c r="AB802" s="41"/>
      <c r="AC802" s="41"/>
      <c r="AD802" s="41"/>
      <c r="AE802" s="41"/>
      <c r="AT802" s="20" t="s">
        <v>240</v>
      </c>
      <c r="AU802" s="20" t="s">
        <v>86</v>
      </c>
    </row>
    <row r="803" s="13" customFormat="1">
      <c r="A803" s="13"/>
      <c r="B803" s="233"/>
      <c r="C803" s="234"/>
      <c r="D803" s="235" t="s">
        <v>242</v>
      </c>
      <c r="E803" s="236" t="s">
        <v>19</v>
      </c>
      <c r="F803" s="237" t="s">
        <v>1225</v>
      </c>
      <c r="G803" s="234"/>
      <c r="H803" s="238">
        <v>560</v>
      </c>
      <c r="I803" s="239"/>
      <c r="J803" s="234"/>
      <c r="K803" s="234"/>
      <c r="L803" s="240"/>
      <c r="M803" s="241"/>
      <c r="N803" s="242"/>
      <c r="O803" s="242"/>
      <c r="P803" s="242"/>
      <c r="Q803" s="242"/>
      <c r="R803" s="242"/>
      <c r="S803" s="242"/>
      <c r="T803" s="243"/>
      <c r="U803" s="13"/>
      <c r="V803" s="13"/>
      <c r="W803" s="13"/>
      <c r="X803" s="13"/>
      <c r="Y803" s="13"/>
      <c r="Z803" s="13"/>
      <c r="AA803" s="13"/>
      <c r="AB803" s="13"/>
      <c r="AC803" s="13"/>
      <c r="AD803" s="13"/>
      <c r="AE803" s="13"/>
      <c r="AT803" s="244" t="s">
        <v>242</v>
      </c>
      <c r="AU803" s="244" t="s">
        <v>86</v>
      </c>
      <c r="AV803" s="13" t="s">
        <v>86</v>
      </c>
      <c r="AW803" s="13" t="s">
        <v>37</v>
      </c>
      <c r="AX803" s="13" t="s">
        <v>84</v>
      </c>
      <c r="AY803" s="244" t="s">
        <v>231</v>
      </c>
    </row>
    <row r="804" s="2" customFormat="1" ht="24.15" customHeight="1">
      <c r="A804" s="41"/>
      <c r="B804" s="42"/>
      <c r="C804" s="277" t="s">
        <v>1304</v>
      </c>
      <c r="D804" s="277" t="s">
        <v>605</v>
      </c>
      <c r="E804" s="278" t="s">
        <v>1305</v>
      </c>
      <c r="F804" s="279" t="s">
        <v>1306</v>
      </c>
      <c r="G804" s="280" t="s">
        <v>251</v>
      </c>
      <c r="H804" s="281">
        <v>33.600000000000001</v>
      </c>
      <c r="I804" s="282"/>
      <c r="J804" s="283">
        <f>ROUND(I804*H804,2)</f>
        <v>0</v>
      </c>
      <c r="K804" s="279" t="s">
        <v>237</v>
      </c>
      <c r="L804" s="284"/>
      <c r="M804" s="285" t="s">
        <v>19</v>
      </c>
      <c r="N804" s="286" t="s">
        <v>47</v>
      </c>
      <c r="O804" s="87"/>
      <c r="P804" s="224">
        <f>O804*H804</f>
        <v>0</v>
      </c>
      <c r="Q804" s="224">
        <v>0.34999999999999998</v>
      </c>
      <c r="R804" s="224">
        <f>Q804*H804</f>
        <v>11.76</v>
      </c>
      <c r="S804" s="224">
        <v>0</v>
      </c>
      <c r="T804" s="225">
        <f>S804*H804</f>
        <v>0</v>
      </c>
      <c r="U804" s="41"/>
      <c r="V804" s="41"/>
      <c r="W804" s="41"/>
      <c r="X804" s="41"/>
      <c r="Y804" s="41"/>
      <c r="Z804" s="41"/>
      <c r="AA804" s="41"/>
      <c r="AB804" s="41"/>
      <c r="AC804" s="41"/>
      <c r="AD804" s="41"/>
      <c r="AE804" s="41"/>
      <c r="AR804" s="226" t="s">
        <v>442</v>
      </c>
      <c r="AT804" s="226" t="s">
        <v>605</v>
      </c>
      <c r="AU804" s="226" t="s">
        <v>86</v>
      </c>
      <c r="AY804" s="20" t="s">
        <v>231</v>
      </c>
      <c r="BE804" s="227">
        <f>IF(N804="základní",J804,0)</f>
        <v>0</v>
      </c>
      <c r="BF804" s="227">
        <f>IF(N804="snížená",J804,0)</f>
        <v>0</v>
      </c>
      <c r="BG804" s="227">
        <f>IF(N804="zákl. přenesená",J804,0)</f>
        <v>0</v>
      </c>
      <c r="BH804" s="227">
        <f>IF(N804="sníž. přenesená",J804,0)</f>
        <v>0</v>
      </c>
      <c r="BI804" s="227">
        <f>IF(N804="nulová",J804,0)</f>
        <v>0</v>
      </c>
      <c r="BJ804" s="20" t="s">
        <v>84</v>
      </c>
      <c r="BK804" s="227">
        <f>ROUND(I804*H804,2)</f>
        <v>0</v>
      </c>
      <c r="BL804" s="20" t="s">
        <v>336</v>
      </c>
      <c r="BM804" s="226" t="s">
        <v>1307</v>
      </c>
    </row>
    <row r="805" s="13" customFormat="1">
      <c r="A805" s="13"/>
      <c r="B805" s="233"/>
      <c r="C805" s="234"/>
      <c r="D805" s="235" t="s">
        <v>242</v>
      </c>
      <c r="E805" s="234"/>
      <c r="F805" s="237" t="s">
        <v>1308</v>
      </c>
      <c r="G805" s="234"/>
      <c r="H805" s="238">
        <v>33.600000000000001</v>
      </c>
      <c r="I805" s="239"/>
      <c r="J805" s="234"/>
      <c r="K805" s="234"/>
      <c r="L805" s="240"/>
      <c r="M805" s="241"/>
      <c r="N805" s="242"/>
      <c r="O805" s="242"/>
      <c r="P805" s="242"/>
      <c r="Q805" s="242"/>
      <c r="R805" s="242"/>
      <c r="S805" s="242"/>
      <c r="T805" s="243"/>
      <c r="U805" s="13"/>
      <c r="V805" s="13"/>
      <c r="W805" s="13"/>
      <c r="X805" s="13"/>
      <c r="Y805" s="13"/>
      <c r="Z805" s="13"/>
      <c r="AA805" s="13"/>
      <c r="AB805" s="13"/>
      <c r="AC805" s="13"/>
      <c r="AD805" s="13"/>
      <c r="AE805" s="13"/>
      <c r="AT805" s="244" t="s">
        <v>242</v>
      </c>
      <c r="AU805" s="244" t="s">
        <v>86</v>
      </c>
      <c r="AV805" s="13" t="s">
        <v>86</v>
      </c>
      <c r="AW805" s="13" t="s">
        <v>4</v>
      </c>
      <c r="AX805" s="13" t="s">
        <v>84</v>
      </c>
      <c r="AY805" s="244" t="s">
        <v>231</v>
      </c>
    </row>
    <row r="806" s="2" customFormat="1" ht="33" customHeight="1">
      <c r="A806" s="41"/>
      <c r="B806" s="42"/>
      <c r="C806" s="215" t="s">
        <v>1309</v>
      </c>
      <c r="D806" s="215" t="s">
        <v>233</v>
      </c>
      <c r="E806" s="216" t="s">
        <v>1310</v>
      </c>
      <c r="F806" s="217" t="s">
        <v>1311</v>
      </c>
      <c r="G806" s="218" t="s">
        <v>236</v>
      </c>
      <c r="H806" s="219">
        <v>560</v>
      </c>
      <c r="I806" s="220"/>
      <c r="J806" s="221">
        <f>ROUND(I806*H806,2)</f>
        <v>0</v>
      </c>
      <c r="K806" s="217" t="s">
        <v>237</v>
      </c>
      <c r="L806" s="47"/>
      <c r="M806" s="222" t="s">
        <v>19</v>
      </c>
      <c r="N806" s="223" t="s">
        <v>47</v>
      </c>
      <c r="O806" s="87"/>
      <c r="P806" s="224">
        <f>O806*H806</f>
        <v>0</v>
      </c>
      <c r="Q806" s="224">
        <v>0</v>
      </c>
      <c r="R806" s="224">
        <f>Q806*H806</f>
        <v>0</v>
      </c>
      <c r="S806" s="224">
        <v>0</v>
      </c>
      <c r="T806" s="225">
        <f>S806*H806</f>
        <v>0</v>
      </c>
      <c r="U806" s="41"/>
      <c r="V806" s="41"/>
      <c r="W806" s="41"/>
      <c r="X806" s="41"/>
      <c r="Y806" s="41"/>
      <c r="Z806" s="41"/>
      <c r="AA806" s="41"/>
      <c r="AB806" s="41"/>
      <c r="AC806" s="41"/>
      <c r="AD806" s="41"/>
      <c r="AE806" s="41"/>
      <c r="AR806" s="226" t="s">
        <v>336</v>
      </c>
      <c r="AT806" s="226" t="s">
        <v>233</v>
      </c>
      <c r="AU806" s="226" t="s">
        <v>86</v>
      </c>
      <c r="AY806" s="20" t="s">
        <v>231</v>
      </c>
      <c r="BE806" s="227">
        <f>IF(N806="základní",J806,0)</f>
        <v>0</v>
      </c>
      <c r="BF806" s="227">
        <f>IF(N806="snížená",J806,0)</f>
        <v>0</v>
      </c>
      <c r="BG806" s="227">
        <f>IF(N806="zákl. přenesená",J806,0)</f>
        <v>0</v>
      </c>
      <c r="BH806" s="227">
        <f>IF(N806="sníž. přenesená",J806,0)</f>
        <v>0</v>
      </c>
      <c r="BI806" s="227">
        <f>IF(N806="nulová",J806,0)</f>
        <v>0</v>
      </c>
      <c r="BJ806" s="20" t="s">
        <v>84</v>
      </c>
      <c r="BK806" s="227">
        <f>ROUND(I806*H806,2)</f>
        <v>0</v>
      </c>
      <c r="BL806" s="20" t="s">
        <v>336</v>
      </c>
      <c r="BM806" s="226" t="s">
        <v>1312</v>
      </c>
    </row>
    <row r="807" s="2" customFormat="1">
      <c r="A807" s="41"/>
      <c r="B807" s="42"/>
      <c r="C807" s="43"/>
      <c r="D807" s="228" t="s">
        <v>240</v>
      </c>
      <c r="E807" s="43"/>
      <c r="F807" s="229" t="s">
        <v>1313</v>
      </c>
      <c r="G807" s="43"/>
      <c r="H807" s="43"/>
      <c r="I807" s="230"/>
      <c r="J807" s="43"/>
      <c r="K807" s="43"/>
      <c r="L807" s="47"/>
      <c r="M807" s="231"/>
      <c r="N807" s="232"/>
      <c r="O807" s="87"/>
      <c r="P807" s="87"/>
      <c r="Q807" s="87"/>
      <c r="R807" s="87"/>
      <c r="S807" s="87"/>
      <c r="T807" s="88"/>
      <c r="U807" s="41"/>
      <c r="V807" s="41"/>
      <c r="W807" s="41"/>
      <c r="X807" s="41"/>
      <c r="Y807" s="41"/>
      <c r="Z807" s="41"/>
      <c r="AA807" s="41"/>
      <c r="AB807" s="41"/>
      <c r="AC807" s="41"/>
      <c r="AD807" s="41"/>
      <c r="AE807" s="41"/>
      <c r="AT807" s="20" t="s">
        <v>240</v>
      </c>
      <c r="AU807" s="20" t="s">
        <v>86</v>
      </c>
    </row>
    <row r="808" s="13" customFormat="1">
      <c r="A808" s="13"/>
      <c r="B808" s="233"/>
      <c r="C808" s="234"/>
      <c r="D808" s="235" t="s">
        <v>242</v>
      </c>
      <c r="E808" s="236" t="s">
        <v>19</v>
      </c>
      <c r="F808" s="237" t="s">
        <v>1225</v>
      </c>
      <c r="G808" s="234"/>
      <c r="H808" s="238">
        <v>560</v>
      </c>
      <c r="I808" s="239"/>
      <c r="J808" s="234"/>
      <c r="K808" s="234"/>
      <c r="L808" s="240"/>
      <c r="M808" s="241"/>
      <c r="N808" s="242"/>
      <c r="O808" s="242"/>
      <c r="P808" s="242"/>
      <c r="Q808" s="242"/>
      <c r="R808" s="242"/>
      <c r="S808" s="242"/>
      <c r="T808" s="243"/>
      <c r="U808" s="13"/>
      <c r="V808" s="13"/>
      <c r="W808" s="13"/>
      <c r="X808" s="13"/>
      <c r="Y808" s="13"/>
      <c r="Z808" s="13"/>
      <c r="AA808" s="13"/>
      <c r="AB808" s="13"/>
      <c r="AC808" s="13"/>
      <c r="AD808" s="13"/>
      <c r="AE808" s="13"/>
      <c r="AT808" s="244" t="s">
        <v>242</v>
      </c>
      <c r="AU808" s="244" t="s">
        <v>86</v>
      </c>
      <c r="AV808" s="13" t="s">
        <v>86</v>
      </c>
      <c r="AW808" s="13" t="s">
        <v>37</v>
      </c>
      <c r="AX808" s="13" t="s">
        <v>84</v>
      </c>
      <c r="AY808" s="244" t="s">
        <v>231</v>
      </c>
    </row>
    <row r="809" s="2" customFormat="1" ht="16.5" customHeight="1">
      <c r="A809" s="41"/>
      <c r="B809" s="42"/>
      <c r="C809" s="277" t="s">
        <v>1314</v>
      </c>
      <c r="D809" s="277" t="s">
        <v>605</v>
      </c>
      <c r="E809" s="278" t="s">
        <v>1315</v>
      </c>
      <c r="F809" s="279" t="s">
        <v>1316</v>
      </c>
      <c r="G809" s="280" t="s">
        <v>236</v>
      </c>
      <c r="H809" s="281">
        <v>644</v>
      </c>
      <c r="I809" s="282"/>
      <c r="J809" s="283">
        <f>ROUND(I809*H809,2)</f>
        <v>0</v>
      </c>
      <c r="K809" s="279" t="s">
        <v>237</v>
      </c>
      <c r="L809" s="284"/>
      <c r="M809" s="285" t="s">
        <v>19</v>
      </c>
      <c r="N809" s="286" t="s">
        <v>47</v>
      </c>
      <c r="O809" s="87"/>
      <c r="P809" s="224">
        <f>O809*H809</f>
        <v>0</v>
      </c>
      <c r="Q809" s="224">
        <v>0.010999999999999999</v>
      </c>
      <c r="R809" s="224">
        <f>Q809*H809</f>
        <v>7.0839999999999996</v>
      </c>
      <c r="S809" s="224">
        <v>0</v>
      </c>
      <c r="T809" s="225">
        <f>S809*H809</f>
        <v>0</v>
      </c>
      <c r="U809" s="41"/>
      <c r="V809" s="41"/>
      <c r="W809" s="41"/>
      <c r="X809" s="41"/>
      <c r="Y809" s="41"/>
      <c r="Z809" s="41"/>
      <c r="AA809" s="41"/>
      <c r="AB809" s="41"/>
      <c r="AC809" s="41"/>
      <c r="AD809" s="41"/>
      <c r="AE809" s="41"/>
      <c r="AR809" s="226" t="s">
        <v>442</v>
      </c>
      <c r="AT809" s="226" t="s">
        <v>605</v>
      </c>
      <c r="AU809" s="226" t="s">
        <v>86</v>
      </c>
      <c r="AY809" s="20" t="s">
        <v>231</v>
      </c>
      <c r="BE809" s="227">
        <f>IF(N809="základní",J809,0)</f>
        <v>0</v>
      </c>
      <c r="BF809" s="227">
        <f>IF(N809="snížená",J809,0)</f>
        <v>0</v>
      </c>
      <c r="BG809" s="227">
        <f>IF(N809="zákl. přenesená",J809,0)</f>
        <v>0</v>
      </c>
      <c r="BH809" s="227">
        <f>IF(N809="sníž. přenesená",J809,0)</f>
        <v>0</v>
      </c>
      <c r="BI809" s="227">
        <f>IF(N809="nulová",J809,0)</f>
        <v>0</v>
      </c>
      <c r="BJ809" s="20" t="s">
        <v>84</v>
      </c>
      <c r="BK809" s="227">
        <f>ROUND(I809*H809,2)</f>
        <v>0</v>
      </c>
      <c r="BL809" s="20" t="s">
        <v>336</v>
      </c>
      <c r="BM809" s="226" t="s">
        <v>1317</v>
      </c>
    </row>
    <row r="810" s="13" customFormat="1">
      <c r="A810" s="13"/>
      <c r="B810" s="233"/>
      <c r="C810" s="234"/>
      <c r="D810" s="235" t="s">
        <v>242</v>
      </c>
      <c r="E810" s="234"/>
      <c r="F810" s="237" t="s">
        <v>1318</v>
      </c>
      <c r="G810" s="234"/>
      <c r="H810" s="238">
        <v>644</v>
      </c>
      <c r="I810" s="239"/>
      <c r="J810" s="234"/>
      <c r="K810" s="234"/>
      <c r="L810" s="240"/>
      <c r="M810" s="241"/>
      <c r="N810" s="242"/>
      <c r="O810" s="242"/>
      <c r="P810" s="242"/>
      <c r="Q810" s="242"/>
      <c r="R810" s="242"/>
      <c r="S810" s="242"/>
      <c r="T810" s="243"/>
      <c r="U810" s="13"/>
      <c r="V810" s="13"/>
      <c r="W810" s="13"/>
      <c r="X810" s="13"/>
      <c r="Y810" s="13"/>
      <c r="Z810" s="13"/>
      <c r="AA810" s="13"/>
      <c r="AB810" s="13"/>
      <c r="AC810" s="13"/>
      <c r="AD810" s="13"/>
      <c r="AE810" s="13"/>
      <c r="AT810" s="244" t="s">
        <v>242</v>
      </c>
      <c r="AU810" s="244" t="s">
        <v>86</v>
      </c>
      <c r="AV810" s="13" t="s">
        <v>86</v>
      </c>
      <c r="AW810" s="13" t="s">
        <v>4</v>
      </c>
      <c r="AX810" s="13" t="s">
        <v>84</v>
      </c>
      <c r="AY810" s="244" t="s">
        <v>231</v>
      </c>
    </row>
    <row r="811" s="2" customFormat="1" ht="33" customHeight="1">
      <c r="A811" s="41"/>
      <c r="B811" s="42"/>
      <c r="C811" s="215" t="s">
        <v>1319</v>
      </c>
      <c r="D811" s="215" t="s">
        <v>233</v>
      </c>
      <c r="E811" s="216" t="s">
        <v>1320</v>
      </c>
      <c r="F811" s="217" t="s">
        <v>1321</v>
      </c>
      <c r="G811" s="218" t="s">
        <v>310</v>
      </c>
      <c r="H811" s="219">
        <v>56.799999999999997</v>
      </c>
      <c r="I811" s="220"/>
      <c r="J811" s="221">
        <f>ROUND(I811*H811,2)</f>
        <v>0</v>
      </c>
      <c r="K811" s="217" t="s">
        <v>237</v>
      </c>
      <c r="L811" s="47"/>
      <c r="M811" s="222" t="s">
        <v>19</v>
      </c>
      <c r="N811" s="223" t="s">
        <v>47</v>
      </c>
      <c r="O811" s="87"/>
      <c r="P811" s="224">
        <f>O811*H811</f>
        <v>0</v>
      </c>
      <c r="Q811" s="224">
        <v>0</v>
      </c>
      <c r="R811" s="224">
        <f>Q811*H811</f>
        <v>0</v>
      </c>
      <c r="S811" s="224">
        <v>0</v>
      </c>
      <c r="T811" s="225">
        <f>S811*H811</f>
        <v>0</v>
      </c>
      <c r="U811" s="41"/>
      <c r="V811" s="41"/>
      <c r="W811" s="41"/>
      <c r="X811" s="41"/>
      <c r="Y811" s="41"/>
      <c r="Z811" s="41"/>
      <c r="AA811" s="41"/>
      <c r="AB811" s="41"/>
      <c r="AC811" s="41"/>
      <c r="AD811" s="41"/>
      <c r="AE811" s="41"/>
      <c r="AR811" s="226" t="s">
        <v>336</v>
      </c>
      <c r="AT811" s="226" t="s">
        <v>233</v>
      </c>
      <c r="AU811" s="226" t="s">
        <v>86</v>
      </c>
      <c r="AY811" s="20" t="s">
        <v>231</v>
      </c>
      <c r="BE811" s="227">
        <f>IF(N811="základní",J811,0)</f>
        <v>0</v>
      </c>
      <c r="BF811" s="227">
        <f>IF(N811="snížená",J811,0)</f>
        <v>0</v>
      </c>
      <c r="BG811" s="227">
        <f>IF(N811="zákl. přenesená",J811,0)</f>
        <v>0</v>
      </c>
      <c r="BH811" s="227">
        <f>IF(N811="sníž. přenesená",J811,0)</f>
        <v>0</v>
      </c>
      <c r="BI811" s="227">
        <f>IF(N811="nulová",J811,0)</f>
        <v>0</v>
      </c>
      <c r="BJ811" s="20" t="s">
        <v>84</v>
      </c>
      <c r="BK811" s="227">
        <f>ROUND(I811*H811,2)</f>
        <v>0</v>
      </c>
      <c r="BL811" s="20" t="s">
        <v>336</v>
      </c>
      <c r="BM811" s="226" t="s">
        <v>1322</v>
      </c>
    </row>
    <row r="812" s="2" customFormat="1">
      <c r="A812" s="41"/>
      <c r="B812" s="42"/>
      <c r="C812" s="43"/>
      <c r="D812" s="228" t="s">
        <v>240</v>
      </c>
      <c r="E812" s="43"/>
      <c r="F812" s="229" t="s">
        <v>1323</v>
      </c>
      <c r="G812" s="43"/>
      <c r="H812" s="43"/>
      <c r="I812" s="230"/>
      <c r="J812" s="43"/>
      <c r="K812" s="43"/>
      <c r="L812" s="47"/>
      <c r="M812" s="231"/>
      <c r="N812" s="232"/>
      <c r="O812" s="87"/>
      <c r="P812" s="87"/>
      <c r="Q812" s="87"/>
      <c r="R812" s="87"/>
      <c r="S812" s="87"/>
      <c r="T812" s="88"/>
      <c r="U812" s="41"/>
      <c r="V812" s="41"/>
      <c r="W812" s="41"/>
      <c r="X812" s="41"/>
      <c r="Y812" s="41"/>
      <c r="Z812" s="41"/>
      <c r="AA812" s="41"/>
      <c r="AB812" s="41"/>
      <c r="AC812" s="41"/>
      <c r="AD812" s="41"/>
      <c r="AE812" s="41"/>
      <c r="AT812" s="20" t="s">
        <v>240</v>
      </c>
      <c r="AU812" s="20" t="s">
        <v>86</v>
      </c>
    </row>
    <row r="813" s="13" customFormat="1">
      <c r="A813" s="13"/>
      <c r="B813" s="233"/>
      <c r="C813" s="234"/>
      <c r="D813" s="235" t="s">
        <v>242</v>
      </c>
      <c r="E813" s="236" t="s">
        <v>19</v>
      </c>
      <c r="F813" s="237" t="s">
        <v>1324</v>
      </c>
      <c r="G813" s="234"/>
      <c r="H813" s="238">
        <v>56.799999999999997</v>
      </c>
      <c r="I813" s="239"/>
      <c r="J813" s="234"/>
      <c r="K813" s="234"/>
      <c r="L813" s="240"/>
      <c r="M813" s="241"/>
      <c r="N813" s="242"/>
      <c r="O813" s="242"/>
      <c r="P813" s="242"/>
      <c r="Q813" s="242"/>
      <c r="R813" s="242"/>
      <c r="S813" s="242"/>
      <c r="T813" s="243"/>
      <c r="U813" s="13"/>
      <c r="V813" s="13"/>
      <c r="W813" s="13"/>
      <c r="X813" s="13"/>
      <c r="Y813" s="13"/>
      <c r="Z813" s="13"/>
      <c r="AA813" s="13"/>
      <c r="AB813" s="13"/>
      <c r="AC813" s="13"/>
      <c r="AD813" s="13"/>
      <c r="AE813" s="13"/>
      <c r="AT813" s="244" t="s">
        <v>242</v>
      </c>
      <c r="AU813" s="244" t="s">
        <v>86</v>
      </c>
      <c r="AV813" s="13" t="s">
        <v>86</v>
      </c>
      <c r="AW813" s="13" t="s">
        <v>37</v>
      </c>
      <c r="AX813" s="13" t="s">
        <v>84</v>
      </c>
      <c r="AY813" s="244" t="s">
        <v>231</v>
      </c>
    </row>
    <row r="814" s="2" customFormat="1" ht="21.75" customHeight="1">
      <c r="A814" s="41"/>
      <c r="B814" s="42"/>
      <c r="C814" s="277" t="s">
        <v>1325</v>
      </c>
      <c r="D814" s="277" t="s">
        <v>605</v>
      </c>
      <c r="E814" s="278" t="s">
        <v>1326</v>
      </c>
      <c r="F814" s="279" t="s">
        <v>1327</v>
      </c>
      <c r="G814" s="280" t="s">
        <v>310</v>
      </c>
      <c r="H814" s="281">
        <v>57.936</v>
      </c>
      <c r="I814" s="282"/>
      <c r="J814" s="283">
        <f>ROUND(I814*H814,2)</f>
        <v>0</v>
      </c>
      <c r="K814" s="279" t="s">
        <v>19</v>
      </c>
      <c r="L814" s="284"/>
      <c r="M814" s="285" t="s">
        <v>19</v>
      </c>
      <c r="N814" s="286" t="s">
        <v>47</v>
      </c>
      <c r="O814" s="87"/>
      <c r="P814" s="224">
        <f>O814*H814</f>
        <v>0</v>
      </c>
      <c r="Q814" s="224">
        <v>0.00050000000000000001</v>
      </c>
      <c r="R814" s="224">
        <f>Q814*H814</f>
        <v>0.028968000000000001</v>
      </c>
      <c r="S814" s="224">
        <v>0</v>
      </c>
      <c r="T814" s="225">
        <f>S814*H814</f>
        <v>0</v>
      </c>
      <c r="U814" s="41"/>
      <c r="V814" s="41"/>
      <c r="W814" s="41"/>
      <c r="X814" s="41"/>
      <c r="Y814" s="41"/>
      <c r="Z814" s="41"/>
      <c r="AA814" s="41"/>
      <c r="AB814" s="41"/>
      <c r="AC814" s="41"/>
      <c r="AD814" s="41"/>
      <c r="AE814" s="41"/>
      <c r="AR814" s="226" t="s">
        <v>442</v>
      </c>
      <c r="AT814" s="226" t="s">
        <v>605</v>
      </c>
      <c r="AU814" s="226" t="s">
        <v>86</v>
      </c>
      <c r="AY814" s="20" t="s">
        <v>231</v>
      </c>
      <c r="BE814" s="227">
        <f>IF(N814="základní",J814,0)</f>
        <v>0</v>
      </c>
      <c r="BF814" s="227">
        <f>IF(N814="snížená",J814,0)</f>
        <v>0</v>
      </c>
      <c r="BG814" s="227">
        <f>IF(N814="zákl. přenesená",J814,0)</f>
        <v>0</v>
      </c>
      <c r="BH814" s="227">
        <f>IF(N814="sníž. přenesená",J814,0)</f>
        <v>0</v>
      </c>
      <c r="BI814" s="227">
        <f>IF(N814="nulová",J814,0)</f>
        <v>0</v>
      </c>
      <c r="BJ814" s="20" t="s">
        <v>84</v>
      </c>
      <c r="BK814" s="227">
        <f>ROUND(I814*H814,2)</f>
        <v>0</v>
      </c>
      <c r="BL814" s="20" t="s">
        <v>336</v>
      </c>
      <c r="BM814" s="226" t="s">
        <v>1328</v>
      </c>
    </row>
    <row r="815" s="13" customFormat="1">
      <c r="A815" s="13"/>
      <c r="B815" s="233"/>
      <c r="C815" s="234"/>
      <c r="D815" s="235" t="s">
        <v>242</v>
      </c>
      <c r="E815" s="234"/>
      <c r="F815" s="237" t="s">
        <v>1329</v>
      </c>
      <c r="G815" s="234"/>
      <c r="H815" s="238">
        <v>57.936</v>
      </c>
      <c r="I815" s="239"/>
      <c r="J815" s="234"/>
      <c r="K815" s="234"/>
      <c r="L815" s="240"/>
      <c r="M815" s="241"/>
      <c r="N815" s="242"/>
      <c r="O815" s="242"/>
      <c r="P815" s="242"/>
      <c r="Q815" s="242"/>
      <c r="R815" s="242"/>
      <c r="S815" s="242"/>
      <c r="T815" s="243"/>
      <c r="U815" s="13"/>
      <c r="V815" s="13"/>
      <c r="W815" s="13"/>
      <c r="X815" s="13"/>
      <c r="Y815" s="13"/>
      <c r="Z815" s="13"/>
      <c r="AA815" s="13"/>
      <c r="AB815" s="13"/>
      <c r="AC815" s="13"/>
      <c r="AD815" s="13"/>
      <c r="AE815" s="13"/>
      <c r="AT815" s="244" t="s">
        <v>242</v>
      </c>
      <c r="AU815" s="244" t="s">
        <v>86</v>
      </c>
      <c r="AV815" s="13" t="s">
        <v>86</v>
      </c>
      <c r="AW815" s="13" t="s">
        <v>4</v>
      </c>
      <c r="AX815" s="13" t="s">
        <v>84</v>
      </c>
      <c r="AY815" s="244" t="s">
        <v>231</v>
      </c>
    </row>
    <row r="816" s="2" customFormat="1" ht="16.5" customHeight="1">
      <c r="A816" s="41"/>
      <c r="B816" s="42"/>
      <c r="C816" s="215" t="s">
        <v>1330</v>
      </c>
      <c r="D816" s="215" t="s">
        <v>233</v>
      </c>
      <c r="E816" s="216" t="s">
        <v>1331</v>
      </c>
      <c r="F816" s="217" t="s">
        <v>1332</v>
      </c>
      <c r="G816" s="218" t="s">
        <v>369</v>
      </c>
      <c r="H816" s="219">
        <v>2</v>
      </c>
      <c r="I816" s="220"/>
      <c r="J816" s="221">
        <f>ROUND(I816*H816,2)</f>
        <v>0</v>
      </c>
      <c r="K816" s="217" t="s">
        <v>19</v>
      </c>
      <c r="L816" s="47"/>
      <c r="M816" s="222" t="s">
        <v>19</v>
      </c>
      <c r="N816" s="223" t="s">
        <v>47</v>
      </c>
      <c r="O816" s="87"/>
      <c r="P816" s="224">
        <f>O816*H816</f>
        <v>0</v>
      </c>
      <c r="Q816" s="224">
        <v>0.00010000000000000001</v>
      </c>
      <c r="R816" s="224">
        <f>Q816*H816</f>
        <v>0.00020000000000000001</v>
      </c>
      <c r="S816" s="224">
        <v>0</v>
      </c>
      <c r="T816" s="225">
        <f>S816*H816</f>
        <v>0</v>
      </c>
      <c r="U816" s="41"/>
      <c r="V816" s="41"/>
      <c r="W816" s="41"/>
      <c r="X816" s="41"/>
      <c r="Y816" s="41"/>
      <c r="Z816" s="41"/>
      <c r="AA816" s="41"/>
      <c r="AB816" s="41"/>
      <c r="AC816" s="41"/>
      <c r="AD816" s="41"/>
      <c r="AE816" s="41"/>
      <c r="AR816" s="226" t="s">
        <v>336</v>
      </c>
      <c r="AT816" s="226" t="s">
        <v>233</v>
      </c>
      <c r="AU816" s="226" t="s">
        <v>86</v>
      </c>
      <c r="AY816" s="20" t="s">
        <v>231</v>
      </c>
      <c r="BE816" s="227">
        <f>IF(N816="základní",J816,0)</f>
        <v>0</v>
      </c>
      <c r="BF816" s="227">
        <f>IF(N816="snížená",J816,0)</f>
        <v>0</v>
      </c>
      <c r="BG816" s="227">
        <f>IF(N816="zákl. přenesená",J816,0)</f>
        <v>0</v>
      </c>
      <c r="BH816" s="227">
        <f>IF(N816="sníž. přenesená",J816,0)</f>
        <v>0</v>
      </c>
      <c r="BI816" s="227">
        <f>IF(N816="nulová",J816,0)</f>
        <v>0</v>
      </c>
      <c r="BJ816" s="20" t="s">
        <v>84</v>
      </c>
      <c r="BK816" s="227">
        <f>ROUND(I816*H816,2)</f>
        <v>0</v>
      </c>
      <c r="BL816" s="20" t="s">
        <v>336</v>
      </c>
      <c r="BM816" s="226" t="s">
        <v>1333</v>
      </c>
    </row>
    <row r="817" s="14" customFormat="1">
      <c r="A817" s="14"/>
      <c r="B817" s="245"/>
      <c r="C817" s="246"/>
      <c r="D817" s="235" t="s">
        <v>242</v>
      </c>
      <c r="E817" s="247" t="s">
        <v>19</v>
      </c>
      <c r="F817" s="248" t="s">
        <v>1334</v>
      </c>
      <c r="G817" s="246"/>
      <c r="H817" s="247" t="s">
        <v>19</v>
      </c>
      <c r="I817" s="249"/>
      <c r="J817" s="246"/>
      <c r="K817" s="246"/>
      <c r="L817" s="250"/>
      <c r="M817" s="251"/>
      <c r="N817" s="252"/>
      <c r="O817" s="252"/>
      <c r="P817" s="252"/>
      <c r="Q817" s="252"/>
      <c r="R817" s="252"/>
      <c r="S817" s="252"/>
      <c r="T817" s="253"/>
      <c r="U817" s="14"/>
      <c r="V817" s="14"/>
      <c r="W817" s="14"/>
      <c r="X817" s="14"/>
      <c r="Y817" s="14"/>
      <c r="Z817" s="14"/>
      <c r="AA817" s="14"/>
      <c r="AB817" s="14"/>
      <c r="AC817" s="14"/>
      <c r="AD817" s="14"/>
      <c r="AE817" s="14"/>
      <c r="AT817" s="254" t="s">
        <v>242</v>
      </c>
      <c r="AU817" s="254" t="s">
        <v>86</v>
      </c>
      <c r="AV817" s="14" t="s">
        <v>84</v>
      </c>
      <c r="AW817" s="14" t="s">
        <v>37</v>
      </c>
      <c r="AX817" s="14" t="s">
        <v>76</v>
      </c>
      <c r="AY817" s="254" t="s">
        <v>231</v>
      </c>
    </row>
    <row r="818" s="13" customFormat="1">
      <c r="A818" s="13"/>
      <c r="B818" s="233"/>
      <c r="C818" s="234"/>
      <c r="D818" s="235" t="s">
        <v>242</v>
      </c>
      <c r="E818" s="236" t="s">
        <v>19</v>
      </c>
      <c r="F818" s="237" t="s">
        <v>1335</v>
      </c>
      <c r="G818" s="234"/>
      <c r="H818" s="238">
        <v>1</v>
      </c>
      <c r="I818" s="239"/>
      <c r="J818" s="234"/>
      <c r="K818" s="234"/>
      <c r="L818" s="240"/>
      <c r="M818" s="241"/>
      <c r="N818" s="242"/>
      <c r="O818" s="242"/>
      <c r="P818" s="242"/>
      <c r="Q818" s="242"/>
      <c r="R818" s="242"/>
      <c r="S818" s="242"/>
      <c r="T818" s="243"/>
      <c r="U818" s="13"/>
      <c r="V818" s="13"/>
      <c r="W818" s="13"/>
      <c r="X818" s="13"/>
      <c r="Y818" s="13"/>
      <c r="Z818" s="13"/>
      <c r="AA818" s="13"/>
      <c r="AB818" s="13"/>
      <c r="AC818" s="13"/>
      <c r="AD818" s="13"/>
      <c r="AE818" s="13"/>
      <c r="AT818" s="244" t="s">
        <v>242</v>
      </c>
      <c r="AU818" s="244" t="s">
        <v>86</v>
      </c>
      <c r="AV818" s="13" t="s">
        <v>86</v>
      </c>
      <c r="AW818" s="13" t="s">
        <v>37</v>
      </c>
      <c r="AX818" s="13" t="s">
        <v>76</v>
      </c>
      <c r="AY818" s="244" t="s">
        <v>231</v>
      </c>
    </row>
    <row r="819" s="13" customFormat="1">
      <c r="A819" s="13"/>
      <c r="B819" s="233"/>
      <c r="C819" s="234"/>
      <c r="D819" s="235" t="s">
        <v>242</v>
      </c>
      <c r="E819" s="236" t="s">
        <v>19</v>
      </c>
      <c r="F819" s="237" t="s">
        <v>1336</v>
      </c>
      <c r="G819" s="234"/>
      <c r="H819" s="238">
        <v>1</v>
      </c>
      <c r="I819" s="239"/>
      <c r="J819" s="234"/>
      <c r="K819" s="234"/>
      <c r="L819" s="240"/>
      <c r="M819" s="241"/>
      <c r="N819" s="242"/>
      <c r="O819" s="242"/>
      <c r="P819" s="242"/>
      <c r="Q819" s="242"/>
      <c r="R819" s="242"/>
      <c r="S819" s="242"/>
      <c r="T819" s="243"/>
      <c r="U819" s="13"/>
      <c r="V819" s="13"/>
      <c r="W819" s="13"/>
      <c r="X819" s="13"/>
      <c r="Y819" s="13"/>
      <c r="Z819" s="13"/>
      <c r="AA819" s="13"/>
      <c r="AB819" s="13"/>
      <c r="AC819" s="13"/>
      <c r="AD819" s="13"/>
      <c r="AE819" s="13"/>
      <c r="AT819" s="244" t="s">
        <v>242</v>
      </c>
      <c r="AU819" s="244" t="s">
        <v>86</v>
      </c>
      <c r="AV819" s="13" t="s">
        <v>86</v>
      </c>
      <c r="AW819" s="13" t="s">
        <v>37</v>
      </c>
      <c r="AX819" s="13" t="s">
        <v>76</v>
      </c>
      <c r="AY819" s="244" t="s">
        <v>231</v>
      </c>
    </row>
    <row r="820" s="15" customFormat="1">
      <c r="A820" s="15"/>
      <c r="B820" s="255"/>
      <c r="C820" s="256"/>
      <c r="D820" s="235" t="s">
        <v>242</v>
      </c>
      <c r="E820" s="257" t="s">
        <v>19</v>
      </c>
      <c r="F820" s="258" t="s">
        <v>335</v>
      </c>
      <c r="G820" s="256"/>
      <c r="H820" s="259">
        <v>2</v>
      </c>
      <c r="I820" s="260"/>
      <c r="J820" s="256"/>
      <c r="K820" s="256"/>
      <c r="L820" s="261"/>
      <c r="M820" s="262"/>
      <c r="N820" s="263"/>
      <c r="O820" s="263"/>
      <c r="P820" s="263"/>
      <c r="Q820" s="263"/>
      <c r="R820" s="263"/>
      <c r="S820" s="263"/>
      <c r="T820" s="264"/>
      <c r="U820" s="15"/>
      <c r="V820" s="15"/>
      <c r="W820" s="15"/>
      <c r="X820" s="15"/>
      <c r="Y820" s="15"/>
      <c r="Z820" s="15"/>
      <c r="AA820" s="15"/>
      <c r="AB820" s="15"/>
      <c r="AC820" s="15"/>
      <c r="AD820" s="15"/>
      <c r="AE820" s="15"/>
      <c r="AT820" s="265" t="s">
        <v>242</v>
      </c>
      <c r="AU820" s="265" t="s">
        <v>86</v>
      </c>
      <c r="AV820" s="15" t="s">
        <v>238</v>
      </c>
      <c r="AW820" s="15" t="s">
        <v>37</v>
      </c>
      <c r="AX820" s="15" t="s">
        <v>84</v>
      </c>
      <c r="AY820" s="265" t="s">
        <v>231</v>
      </c>
    </row>
    <row r="821" s="2" customFormat="1" ht="24.15" customHeight="1">
      <c r="A821" s="41"/>
      <c r="B821" s="42"/>
      <c r="C821" s="277" t="s">
        <v>1337</v>
      </c>
      <c r="D821" s="277" t="s">
        <v>605</v>
      </c>
      <c r="E821" s="278" t="s">
        <v>1338</v>
      </c>
      <c r="F821" s="279" t="s">
        <v>1339</v>
      </c>
      <c r="G821" s="280" t="s">
        <v>369</v>
      </c>
      <c r="H821" s="281">
        <v>1</v>
      </c>
      <c r="I821" s="282"/>
      <c r="J821" s="283">
        <f>ROUND(I821*H821,2)</f>
        <v>0</v>
      </c>
      <c r="K821" s="279" t="s">
        <v>19</v>
      </c>
      <c r="L821" s="284"/>
      <c r="M821" s="285" t="s">
        <v>19</v>
      </c>
      <c r="N821" s="286" t="s">
        <v>47</v>
      </c>
      <c r="O821" s="87"/>
      <c r="P821" s="224">
        <f>O821*H821</f>
        <v>0</v>
      </c>
      <c r="Q821" s="224">
        <v>0.001</v>
      </c>
      <c r="R821" s="224">
        <f>Q821*H821</f>
        <v>0.001</v>
      </c>
      <c r="S821" s="224">
        <v>0</v>
      </c>
      <c r="T821" s="225">
        <f>S821*H821</f>
        <v>0</v>
      </c>
      <c r="U821" s="41"/>
      <c r="V821" s="41"/>
      <c r="W821" s="41"/>
      <c r="X821" s="41"/>
      <c r="Y821" s="41"/>
      <c r="Z821" s="41"/>
      <c r="AA821" s="41"/>
      <c r="AB821" s="41"/>
      <c r="AC821" s="41"/>
      <c r="AD821" s="41"/>
      <c r="AE821" s="41"/>
      <c r="AR821" s="226" t="s">
        <v>442</v>
      </c>
      <c r="AT821" s="226" t="s">
        <v>605</v>
      </c>
      <c r="AU821" s="226" t="s">
        <v>86</v>
      </c>
      <c r="AY821" s="20" t="s">
        <v>231</v>
      </c>
      <c r="BE821" s="227">
        <f>IF(N821="základní",J821,0)</f>
        <v>0</v>
      </c>
      <c r="BF821" s="227">
        <f>IF(N821="snížená",J821,0)</f>
        <v>0</v>
      </c>
      <c r="BG821" s="227">
        <f>IF(N821="zákl. přenesená",J821,0)</f>
        <v>0</v>
      </c>
      <c r="BH821" s="227">
        <f>IF(N821="sníž. přenesená",J821,0)</f>
        <v>0</v>
      </c>
      <c r="BI821" s="227">
        <f>IF(N821="nulová",J821,0)</f>
        <v>0</v>
      </c>
      <c r="BJ821" s="20" t="s">
        <v>84</v>
      </c>
      <c r="BK821" s="227">
        <f>ROUND(I821*H821,2)</f>
        <v>0</v>
      </c>
      <c r="BL821" s="20" t="s">
        <v>336</v>
      </c>
      <c r="BM821" s="226" t="s">
        <v>1340</v>
      </c>
    </row>
    <row r="822" s="13" customFormat="1">
      <c r="A822" s="13"/>
      <c r="B822" s="233"/>
      <c r="C822" s="234"/>
      <c r="D822" s="235" t="s">
        <v>242</v>
      </c>
      <c r="E822" s="236" t="s">
        <v>19</v>
      </c>
      <c r="F822" s="237" t="s">
        <v>1335</v>
      </c>
      <c r="G822" s="234"/>
      <c r="H822" s="238">
        <v>1</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242</v>
      </c>
      <c r="AU822" s="244" t="s">
        <v>86</v>
      </c>
      <c r="AV822" s="13" t="s">
        <v>86</v>
      </c>
      <c r="AW822" s="13" t="s">
        <v>37</v>
      </c>
      <c r="AX822" s="13" t="s">
        <v>84</v>
      </c>
      <c r="AY822" s="244" t="s">
        <v>231</v>
      </c>
    </row>
    <row r="823" s="2" customFormat="1" ht="24.15" customHeight="1">
      <c r="A823" s="41"/>
      <c r="B823" s="42"/>
      <c r="C823" s="277" t="s">
        <v>1341</v>
      </c>
      <c r="D823" s="277" t="s">
        <v>605</v>
      </c>
      <c r="E823" s="278" t="s">
        <v>1342</v>
      </c>
      <c r="F823" s="279" t="s">
        <v>1343</v>
      </c>
      <c r="G823" s="280" t="s">
        <v>369</v>
      </c>
      <c r="H823" s="281">
        <v>1</v>
      </c>
      <c r="I823" s="282"/>
      <c r="J823" s="283">
        <f>ROUND(I823*H823,2)</f>
        <v>0</v>
      </c>
      <c r="K823" s="279" t="s">
        <v>19</v>
      </c>
      <c r="L823" s="284"/>
      <c r="M823" s="285" t="s">
        <v>19</v>
      </c>
      <c r="N823" s="286" t="s">
        <v>47</v>
      </c>
      <c r="O823" s="87"/>
      <c r="P823" s="224">
        <f>O823*H823</f>
        <v>0</v>
      </c>
      <c r="Q823" s="224">
        <v>0.001</v>
      </c>
      <c r="R823" s="224">
        <f>Q823*H823</f>
        <v>0.001</v>
      </c>
      <c r="S823" s="224">
        <v>0</v>
      </c>
      <c r="T823" s="225">
        <f>S823*H823</f>
        <v>0</v>
      </c>
      <c r="U823" s="41"/>
      <c r="V823" s="41"/>
      <c r="W823" s="41"/>
      <c r="X823" s="41"/>
      <c r="Y823" s="41"/>
      <c r="Z823" s="41"/>
      <c r="AA823" s="41"/>
      <c r="AB823" s="41"/>
      <c r="AC823" s="41"/>
      <c r="AD823" s="41"/>
      <c r="AE823" s="41"/>
      <c r="AR823" s="226" t="s">
        <v>442</v>
      </c>
      <c r="AT823" s="226" t="s">
        <v>605</v>
      </c>
      <c r="AU823" s="226" t="s">
        <v>86</v>
      </c>
      <c r="AY823" s="20" t="s">
        <v>231</v>
      </c>
      <c r="BE823" s="227">
        <f>IF(N823="základní",J823,0)</f>
        <v>0</v>
      </c>
      <c r="BF823" s="227">
        <f>IF(N823="snížená",J823,0)</f>
        <v>0</v>
      </c>
      <c r="BG823" s="227">
        <f>IF(N823="zákl. přenesená",J823,0)</f>
        <v>0</v>
      </c>
      <c r="BH823" s="227">
        <f>IF(N823="sníž. přenesená",J823,0)</f>
        <v>0</v>
      </c>
      <c r="BI823" s="227">
        <f>IF(N823="nulová",J823,0)</f>
        <v>0</v>
      </c>
      <c r="BJ823" s="20" t="s">
        <v>84</v>
      </c>
      <c r="BK823" s="227">
        <f>ROUND(I823*H823,2)</f>
        <v>0</v>
      </c>
      <c r="BL823" s="20" t="s">
        <v>336</v>
      </c>
      <c r="BM823" s="226" t="s">
        <v>1344</v>
      </c>
    </row>
    <row r="824" s="13" customFormat="1">
      <c r="A824" s="13"/>
      <c r="B824" s="233"/>
      <c r="C824" s="234"/>
      <c r="D824" s="235" t="s">
        <v>242</v>
      </c>
      <c r="E824" s="236" t="s">
        <v>19</v>
      </c>
      <c r="F824" s="237" t="s">
        <v>1336</v>
      </c>
      <c r="G824" s="234"/>
      <c r="H824" s="238">
        <v>1</v>
      </c>
      <c r="I824" s="239"/>
      <c r="J824" s="234"/>
      <c r="K824" s="234"/>
      <c r="L824" s="240"/>
      <c r="M824" s="241"/>
      <c r="N824" s="242"/>
      <c r="O824" s="242"/>
      <c r="P824" s="242"/>
      <c r="Q824" s="242"/>
      <c r="R824" s="242"/>
      <c r="S824" s="242"/>
      <c r="T824" s="243"/>
      <c r="U824" s="13"/>
      <c r="V824" s="13"/>
      <c r="W824" s="13"/>
      <c r="X824" s="13"/>
      <c r="Y824" s="13"/>
      <c r="Z824" s="13"/>
      <c r="AA824" s="13"/>
      <c r="AB824" s="13"/>
      <c r="AC824" s="13"/>
      <c r="AD824" s="13"/>
      <c r="AE824" s="13"/>
      <c r="AT824" s="244" t="s">
        <v>242</v>
      </c>
      <c r="AU824" s="244" t="s">
        <v>86</v>
      </c>
      <c r="AV824" s="13" t="s">
        <v>86</v>
      </c>
      <c r="AW824" s="13" t="s">
        <v>37</v>
      </c>
      <c r="AX824" s="13" t="s">
        <v>84</v>
      </c>
      <c r="AY824" s="244" t="s">
        <v>231</v>
      </c>
    </row>
    <row r="825" s="2" customFormat="1" ht="44.25" customHeight="1">
      <c r="A825" s="41"/>
      <c r="B825" s="42"/>
      <c r="C825" s="215" t="s">
        <v>1345</v>
      </c>
      <c r="D825" s="215" t="s">
        <v>233</v>
      </c>
      <c r="E825" s="216" t="s">
        <v>1346</v>
      </c>
      <c r="F825" s="217" t="s">
        <v>1347</v>
      </c>
      <c r="G825" s="218" t="s">
        <v>1244</v>
      </c>
      <c r="H825" s="287"/>
      <c r="I825" s="220"/>
      <c r="J825" s="221">
        <f>ROUND(I825*H825,2)</f>
        <v>0</v>
      </c>
      <c r="K825" s="217" t="s">
        <v>237</v>
      </c>
      <c r="L825" s="47"/>
      <c r="M825" s="222" t="s">
        <v>19</v>
      </c>
      <c r="N825" s="223" t="s">
        <v>47</v>
      </c>
      <c r="O825" s="87"/>
      <c r="P825" s="224">
        <f>O825*H825</f>
        <v>0</v>
      </c>
      <c r="Q825" s="224">
        <v>0</v>
      </c>
      <c r="R825" s="224">
        <f>Q825*H825</f>
        <v>0</v>
      </c>
      <c r="S825" s="224">
        <v>0</v>
      </c>
      <c r="T825" s="225">
        <f>S825*H825</f>
        <v>0</v>
      </c>
      <c r="U825" s="41"/>
      <c r="V825" s="41"/>
      <c r="W825" s="41"/>
      <c r="X825" s="41"/>
      <c r="Y825" s="41"/>
      <c r="Z825" s="41"/>
      <c r="AA825" s="41"/>
      <c r="AB825" s="41"/>
      <c r="AC825" s="41"/>
      <c r="AD825" s="41"/>
      <c r="AE825" s="41"/>
      <c r="AR825" s="226" t="s">
        <v>336</v>
      </c>
      <c r="AT825" s="226" t="s">
        <v>233</v>
      </c>
      <c r="AU825" s="226" t="s">
        <v>86</v>
      </c>
      <c r="AY825" s="20" t="s">
        <v>231</v>
      </c>
      <c r="BE825" s="227">
        <f>IF(N825="základní",J825,0)</f>
        <v>0</v>
      </c>
      <c r="BF825" s="227">
        <f>IF(N825="snížená",J825,0)</f>
        <v>0</v>
      </c>
      <c r="BG825" s="227">
        <f>IF(N825="zákl. přenesená",J825,0)</f>
        <v>0</v>
      </c>
      <c r="BH825" s="227">
        <f>IF(N825="sníž. přenesená",J825,0)</f>
        <v>0</v>
      </c>
      <c r="BI825" s="227">
        <f>IF(N825="nulová",J825,0)</f>
        <v>0</v>
      </c>
      <c r="BJ825" s="20" t="s">
        <v>84</v>
      </c>
      <c r="BK825" s="227">
        <f>ROUND(I825*H825,2)</f>
        <v>0</v>
      </c>
      <c r="BL825" s="20" t="s">
        <v>336</v>
      </c>
      <c r="BM825" s="226" t="s">
        <v>1348</v>
      </c>
    </row>
    <row r="826" s="2" customFormat="1">
      <c r="A826" s="41"/>
      <c r="B826" s="42"/>
      <c r="C826" s="43"/>
      <c r="D826" s="228" t="s">
        <v>240</v>
      </c>
      <c r="E826" s="43"/>
      <c r="F826" s="229" t="s">
        <v>1349</v>
      </c>
      <c r="G826" s="43"/>
      <c r="H826" s="43"/>
      <c r="I826" s="230"/>
      <c r="J826" s="43"/>
      <c r="K826" s="43"/>
      <c r="L826" s="47"/>
      <c r="M826" s="231"/>
      <c r="N826" s="232"/>
      <c r="O826" s="87"/>
      <c r="P826" s="87"/>
      <c r="Q826" s="87"/>
      <c r="R826" s="87"/>
      <c r="S826" s="87"/>
      <c r="T826" s="88"/>
      <c r="U826" s="41"/>
      <c r="V826" s="41"/>
      <c r="W826" s="41"/>
      <c r="X826" s="41"/>
      <c r="Y826" s="41"/>
      <c r="Z826" s="41"/>
      <c r="AA826" s="41"/>
      <c r="AB826" s="41"/>
      <c r="AC826" s="41"/>
      <c r="AD826" s="41"/>
      <c r="AE826" s="41"/>
      <c r="AT826" s="20" t="s">
        <v>240</v>
      </c>
      <c r="AU826" s="20" t="s">
        <v>86</v>
      </c>
    </row>
    <row r="827" s="12" customFormat="1" ht="22.8" customHeight="1">
      <c r="A827" s="12"/>
      <c r="B827" s="199"/>
      <c r="C827" s="200"/>
      <c r="D827" s="201" t="s">
        <v>75</v>
      </c>
      <c r="E827" s="213" t="s">
        <v>1350</v>
      </c>
      <c r="F827" s="213" t="s">
        <v>1351</v>
      </c>
      <c r="G827" s="200"/>
      <c r="H827" s="200"/>
      <c r="I827" s="203"/>
      <c r="J827" s="214">
        <f>BK827</f>
        <v>0</v>
      </c>
      <c r="K827" s="200"/>
      <c r="L827" s="205"/>
      <c r="M827" s="206"/>
      <c r="N827" s="207"/>
      <c r="O827" s="207"/>
      <c r="P827" s="208">
        <f>SUM(P828:P919)</f>
        <v>0</v>
      </c>
      <c r="Q827" s="207"/>
      <c r="R827" s="208">
        <f>SUM(R828:R919)</f>
        <v>20.64707559</v>
      </c>
      <c r="S827" s="207"/>
      <c r="T827" s="209">
        <f>SUM(T828:T919)</f>
        <v>0</v>
      </c>
      <c r="U827" s="12"/>
      <c r="V827" s="12"/>
      <c r="W827" s="12"/>
      <c r="X827" s="12"/>
      <c r="Y827" s="12"/>
      <c r="Z827" s="12"/>
      <c r="AA827" s="12"/>
      <c r="AB827" s="12"/>
      <c r="AC827" s="12"/>
      <c r="AD827" s="12"/>
      <c r="AE827" s="12"/>
      <c r="AR827" s="210" t="s">
        <v>86</v>
      </c>
      <c r="AT827" s="211" t="s">
        <v>75</v>
      </c>
      <c r="AU827" s="211" t="s">
        <v>84</v>
      </c>
      <c r="AY827" s="210" t="s">
        <v>231</v>
      </c>
      <c r="BK827" s="212">
        <f>SUM(BK828:BK919)</f>
        <v>0</v>
      </c>
    </row>
    <row r="828" s="2" customFormat="1" ht="37.8" customHeight="1">
      <c r="A828" s="41"/>
      <c r="B828" s="42"/>
      <c r="C828" s="215" t="s">
        <v>1352</v>
      </c>
      <c r="D828" s="215" t="s">
        <v>233</v>
      </c>
      <c r="E828" s="216" t="s">
        <v>1353</v>
      </c>
      <c r="F828" s="217" t="s">
        <v>1354</v>
      </c>
      <c r="G828" s="218" t="s">
        <v>236</v>
      </c>
      <c r="H828" s="219">
        <v>601.85400000000004</v>
      </c>
      <c r="I828" s="220"/>
      <c r="J828" s="221">
        <f>ROUND(I828*H828,2)</f>
        <v>0</v>
      </c>
      <c r="K828" s="217" t="s">
        <v>237</v>
      </c>
      <c r="L828" s="47"/>
      <c r="M828" s="222" t="s">
        <v>19</v>
      </c>
      <c r="N828" s="223" t="s">
        <v>47</v>
      </c>
      <c r="O828" s="87"/>
      <c r="P828" s="224">
        <f>O828*H828</f>
        <v>0</v>
      </c>
      <c r="Q828" s="224">
        <v>0</v>
      </c>
      <c r="R828" s="224">
        <f>Q828*H828</f>
        <v>0</v>
      </c>
      <c r="S828" s="224">
        <v>0</v>
      </c>
      <c r="T828" s="225">
        <f>S828*H828</f>
        <v>0</v>
      </c>
      <c r="U828" s="41"/>
      <c r="V828" s="41"/>
      <c r="W828" s="41"/>
      <c r="X828" s="41"/>
      <c r="Y828" s="41"/>
      <c r="Z828" s="41"/>
      <c r="AA828" s="41"/>
      <c r="AB828" s="41"/>
      <c r="AC828" s="41"/>
      <c r="AD828" s="41"/>
      <c r="AE828" s="41"/>
      <c r="AR828" s="226" t="s">
        <v>336</v>
      </c>
      <c r="AT828" s="226" t="s">
        <v>233</v>
      </c>
      <c r="AU828" s="226" t="s">
        <v>86</v>
      </c>
      <c r="AY828" s="20" t="s">
        <v>231</v>
      </c>
      <c r="BE828" s="227">
        <f>IF(N828="základní",J828,0)</f>
        <v>0</v>
      </c>
      <c r="BF828" s="227">
        <f>IF(N828="snížená",J828,0)</f>
        <v>0</v>
      </c>
      <c r="BG828" s="227">
        <f>IF(N828="zákl. přenesená",J828,0)</f>
        <v>0</v>
      </c>
      <c r="BH828" s="227">
        <f>IF(N828="sníž. přenesená",J828,0)</f>
        <v>0</v>
      </c>
      <c r="BI828" s="227">
        <f>IF(N828="nulová",J828,0)</f>
        <v>0</v>
      </c>
      <c r="BJ828" s="20" t="s">
        <v>84</v>
      </c>
      <c r="BK828" s="227">
        <f>ROUND(I828*H828,2)</f>
        <v>0</v>
      </c>
      <c r="BL828" s="20" t="s">
        <v>336</v>
      </c>
      <c r="BM828" s="226" t="s">
        <v>1355</v>
      </c>
    </row>
    <row r="829" s="2" customFormat="1">
      <c r="A829" s="41"/>
      <c r="B829" s="42"/>
      <c r="C829" s="43"/>
      <c r="D829" s="228" t="s">
        <v>240</v>
      </c>
      <c r="E829" s="43"/>
      <c r="F829" s="229" t="s">
        <v>1356</v>
      </c>
      <c r="G829" s="43"/>
      <c r="H829" s="43"/>
      <c r="I829" s="230"/>
      <c r="J829" s="43"/>
      <c r="K829" s="43"/>
      <c r="L829" s="47"/>
      <c r="M829" s="231"/>
      <c r="N829" s="232"/>
      <c r="O829" s="87"/>
      <c r="P829" s="87"/>
      <c r="Q829" s="87"/>
      <c r="R829" s="87"/>
      <c r="S829" s="87"/>
      <c r="T829" s="88"/>
      <c r="U829" s="41"/>
      <c r="V829" s="41"/>
      <c r="W829" s="41"/>
      <c r="X829" s="41"/>
      <c r="Y829" s="41"/>
      <c r="Z829" s="41"/>
      <c r="AA829" s="41"/>
      <c r="AB829" s="41"/>
      <c r="AC829" s="41"/>
      <c r="AD829" s="41"/>
      <c r="AE829" s="41"/>
      <c r="AT829" s="20" t="s">
        <v>240</v>
      </c>
      <c r="AU829" s="20" t="s">
        <v>86</v>
      </c>
    </row>
    <row r="830" s="13" customFormat="1">
      <c r="A830" s="13"/>
      <c r="B830" s="233"/>
      <c r="C830" s="234"/>
      <c r="D830" s="235" t="s">
        <v>242</v>
      </c>
      <c r="E830" s="236" t="s">
        <v>19</v>
      </c>
      <c r="F830" s="237" t="s">
        <v>1053</v>
      </c>
      <c r="G830" s="234"/>
      <c r="H830" s="238">
        <v>20.66</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242</v>
      </c>
      <c r="AU830" s="244" t="s">
        <v>86</v>
      </c>
      <c r="AV830" s="13" t="s">
        <v>86</v>
      </c>
      <c r="AW830" s="13" t="s">
        <v>37</v>
      </c>
      <c r="AX830" s="13" t="s">
        <v>76</v>
      </c>
      <c r="AY830" s="244" t="s">
        <v>231</v>
      </c>
    </row>
    <row r="831" s="13" customFormat="1">
      <c r="A831" s="13"/>
      <c r="B831" s="233"/>
      <c r="C831" s="234"/>
      <c r="D831" s="235" t="s">
        <v>242</v>
      </c>
      <c r="E831" s="236" t="s">
        <v>19</v>
      </c>
      <c r="F831" s="237" t="s">
        <v>925</v>
      </c>
      <c r="G831" s="234"/>
      <c r="H831" s="238">
        <v>5.0599999999999996</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242</v>
      </c>
      <c r="AU831" s="244" t="s">
        <v>86</v>
      </c>
      <c r="AV831" s="13" t="s">
        <v>86</v>
      </c>
      <c r="AW831" s="13" t="s">
        <v>37</v>
      </c>
      <c r="AX831" s="13" t="s">
        <v>76</v>
      </c>
      <c r="AY831" s="244" t="s">
        <v>231</v>
      </c>
    </row>
    <row r="832" s="13" customFormat="1">
      <c r="A832" s="13"/>
      <c r="B832" s="233"/>
      <c r="C832" s="234"/>
      <c r="D832" s="235" t="s">
        <v>242</v>
      </c>
      <c r="E832" s="236" t="s">
        <v>19</v>
      </c>
      <c r="F832" s="237" t="s">
        <v>926</v>
      </c>
      <c r="G832" s="234"/>
      <c r="H832" s="238">
        <v>3.5699999999999998</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242</v>
      </c>
      <c r="AU832" s="244" t="s">
        <v>86</v>
      </c>
      <c r="AV832" s="13" t="s">
        <v>86</v>
      </c>
      <c r="AW832" s="13" t="s">
        <v>37</v>
      </c>
      <c r="AX832" s="13" t="s">
        <v>76</v>
      </c>
      <c r="AY832" s="244" t="s">
        <v>231</v>
      </c>
    </row>
    <row r="833" s="13" customFormat="1">
      <c r="A833" s="13"/>
      <c r="B833" s="233"/>
      <c r="C833" s="234"/>
      <c r="D833" s="235" t="s">
        <v>242</v>
      </c>
      <c r="E833" s="236" t="s">
        <v>19</v>
      </c>
      <c r="F833" s="237" t="s">
        <v>927</v>
      </c>
      <c r="G833" s="234"/>
      <c r="H833" s="238">
        <v>15.91</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242</v>
      </c>
      <c r="AU833" s="244" t="s">
        <v>86</v>
      </c>
      <c r="AV833" s="13" t="s">
        <v>86</v>
      </c>
      <c r="AW833" s="13" t="s">
        <v>37</v>
      </c>
      <c r="AX833" s="13" t="s">
        <v>76</v>
      </c>
      <c r="AY833" s="244" t="s">
        <v>231</v>
      </c>
    </row>
    <row r="834" s="13" customFormat="1">
      <c r="A834" s="13"/>
      <c r="B834" s="233"/>
      <c r="C834" s="234"/>
      <c r="D834" s="235" t="s">
        <v>242</v>
      </c>
      <c r="E834" s="236" t="s">
        <v>19</v>
      </c>
      <c r="F834" s="237" t="s">
        <v>928</v>
      </c>
      <c r="G834" s="234"/>
      <c r="H834" s="238">
        <v>20.43</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242</v>
      </c>
      <c r="AU834" s="244" t="s">
        <v>86</v>
      </c>
      <c r="AV834" s="13" t="s">
        <v>86</v>
      </c>
      <c r="AW834" s="13" t="s">
        <v>37</v>
      </c>
      <c r="AX834" s="13" t="s">
        <v>76</v>
      </c>
      <c r="AY834" s="244" t="s">
        <v>231</v>
      </c>
    </row>
    <row r="835" s="13" customFormat="1">
      <c r="A835" s="13"/>
      <c r="B835" s="233"/>
      <c r="C835" s="234"/>
      <c r="D835" s="235" t="s">
        <v>242</v>
      </c>
      <c r="E835" s="236" t="s">
        <v>19</v>
      </c>
      <c r="F835" s="237" t="s">
        <v>929</v>
      </c>
      <c r="G835" s="234"/>
      <c r="H835" s="238">
        <v>8.3399999999999999</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242</v>
      </c>
      <c r="AU835" s="244" t="s">
        <v>86</v>
      </c>
      <c r="AV835" s="13" t="s">
        <v>86</v>
      </c>
      <c r="AW835" s="13" t="s">
        <v>37</v>
      </c>
      <c r="AX835" s="13" t="s">
        <v>76</v>
      </c>
      <c r="AY835" s="244" t="s">
        <v>231</v>
      </c>
    </row>
    <row r="836" s="13" customFormat="1">
      <c r="A836" s="13"/>
      <c r="B836" s="233"/>
      <c r="C836" s="234"/>
      <c r="D836" s="235" t="s">
        <v>242</v>
      </c>
      <c r="E836" s="236" t="s">
        <v>19</v>
      </c>
      <c r="F836" s="237" t="s">
        <v>930</v>
      </c>
      <c r="G836" s="234"/>
      <c r="H836" s="238">
        <v>4.1600000000000001</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242</v>
      </c>
      <c r="AU836" s="244" t="s">
        <v>86</v>
      </c>
      <c r="AV836" s="13" t="s">
        <v>86</v>
      </c>
      <c r="AW836" s="13" t="s">
        <v>37</v>
      </c>
      <c r="AX836" s="13" t="s">
        <v>76</v>
      </c>
      <c r="AY836" s="244" t="s">
        <v>231</v>
      </c>
    </row>
    <row r="837" s="13" customFormat="1">
      <c r="A837" s="13"/>
      <c r="B837" s="233"/>
      <c r="C837" s="234"/>
      <c r="D837" s="235" t="s">
        <v>242</v>
      </c>
      <c r="E837" s="236" t="s">
        <v>19</v>
      </c>
      <c r="F837" s="237" t="s">
        <v>931</v>
      </c>
      <c r="G837" s="234"/>
      <c r="H837" s="238">
        <v>14.02</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242</v>
      </c>
      <c r="AU837" s="244" t="s">
        <v>86</v>
      </c>
      <c r="AV837" s="13" t="s">
        <v>86</v>
      </c>
      <c r="AW837" s="13" t="s">
        <v>37</v>
      </c>
      <c r="AX837" s="13" t="s">
        <v>76</v>
      </c>
      <c r="AY837" s="244" t="s">
        <v>231</v>
      </c>
    </row>
    <row r="838" s="13" customFormat="1">
      <c r="A838" s="13"/>
      <c r="B838" s="233"/>
      <c r="C838" s="234"/>
      <c r="D838" s="235" t="s">
        <v>242</v>
      </c>
      <c r="E838" s="236" t="s">
        <v>19</v>
      </c>
      <c r="F838" s="237" t="s">
        <v>932</v>
      </c>
      <c r="G838" s="234"/>
      <c r="H838" s="238">
        <v>13.050000000000001</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242</v>
      </c>
      <c r="AU838" s="244" t="s">
        <v>86</v>
      </c>
      <c r="AV838" s="13" t="s">
        <v>86</v>
      </c>
      <c r="AW838" s="13" t="s">
        <v>37</v>
      </c>
      <c r="AX838" s="13" t="s">
        <v>76</v>
      </c>
      <c r="AY838" s="244" t="s">
        <v>231</v>
      </c>
    </row>
    <row r="839" s="13" customFormat="1">
      <c r="A839" s="13"/>
      <c r="B839" s="233"/>
      <c r="C839" s="234"/>
      <c r="D839" s="235" t="s">
        <v>242</v>
      </c>
      <c r="E839" s="236" t="s">
        <v>19</v>
      </c>
      <c r="F839" s="237" t="s">
        <v>933</v>
      </c>
      <c r="G839" s="234"/>
      <c r="H839" s="238">
        <v>24.079999999999998</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242</v>
      </c>
      <c r="AU839" s="244" t="s">
        <v>86</v>
      </c>
      <c r="AV839" s="13" t="s">
        <v>86</v>
      </c>
      <c r="AW839" s="13" t="s">
        <v>37</v>
      </c>
      <c r="AX839" s="13" t="s">
        <v>76</v>
      </c>
      <c r="AY839" s="244" t="s">
        <v>231</v>
      </c>
    </row>
    <row r="840" s="13" customFormat="1">
      <c r="A840" s="13"/>
      <c r="B840" s="233"/>
      <c r="C840" s="234"/>
      <c r="D840" s="235" t="s">
        <v>242</v>
      </c>
      <c r="E840" s="236" t="s">
        <v>19</v>
      </c>
      <c r="F840" s="237" t="s">
        <v>934</v>
      </c>
      <c r="G840" s="234"/>
      <c r="H840" s="238">
        <v>16.25</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242</v>
      </c>
      <c r="AU840" s="244" t="s">
        <v>86</v>
      </c>
      <c r="AV840" s="13" t="s">
        <v>86</v>
      </c>
      <c r="AW840" s="13" t="s">
        <v>37</v>
      </c>
      <c r="AX840" s="13" t="s">
        <v>76</v>
      </c>
      <c r="AY840" s="244" t="s">
        <v>231</v>
      </c>
    </row>
    <row r="841" s="13" customFormat="1">
      <c r="A841" s="13"/>
      <c r="B841" s="233"/>
      <c r="C841" s="234"/>
      <c r="D841" s="235" t="s">
        <v>242</v>
      </c>
      <c r="E841" s="236" t="s">
        <v>19</v>
      </c>
      <c r="F841" s="237" t="s">
        <v>935</v>
      </c>
      <c r="G841" s="234"/>
      <c r="H841" s="238">
        <v>8.7599999999999998</v>
      </c>
      <c r="I841" s="239"/>
      <c r="J841" s="234"/>
      <c r="K841" s="234"/>
      <c r="L841" s="240"/>
      <c r="M841" s="241"/>
      <c r="N841" s="242"/>
      <c r="O841" s="242"/>
      <c r="P841" s="242"/>
      <c r="Q841" s="242"/>
      <c r="R841" s="242"/>
      <c r="S841" s="242"/>
      <c r="T841" s="243"/>
      <c r="U841" s="13"/>
      <c r="V841" s="13"/>
      <c r="W841" s="13"/>
      <c r="X841" s="13"/>
      <c r="Y841" s="13"/>
      <c r="Z841" s="13"/>
      <c r="AA841" s="13"/>
      <c r="AB841" s="13"/>
      <c r="AC841" s="13"/>
      <c r="AD841" s="13"/>
      <c r="AE841" s="13"/>
      <c r="AT841" s="244" t="s">
        <v>242</v>
      </c>
      <c r="AU841" s="244" t="s">
        <v>86</v>
      </c>
      <c r="AV841" s="13" t="s">
        <v>86</v>
      </c>
      <c r="AW841" s="13" t="s">
        <v>37</v>
      </c>
      <c r="AX841" s="13" t="s">
        <v>76</v>
      </c>
      <c r="AY841" s="244" t="s">
        <v>231</v>
      </c>
    </row>
    <row r="842" s="13" customFormat="1">
      <c r="A842" s="13"/>
      <c r="B842" s="233"/>
      <c r="C842" s="234"/>
      <c r="D842" s="235" t="s">
        <v>242</v>
      </c>
      <c r="E842" s="236" t="s">
        <v>19</v>
      </c>
      <c r="F842" s="237" t="s">
        <v>936</v>
      </c>
      <c r="G842" s="234"/>
      <c r="H842" s="238">
        <v>2.2000000000000002</v>
      </c>
      <c r="I842" s="239"/>
      <c r="J842" s="234"/>
      <c r="K842" s="234"/>
      <c r="L842" s="240"/>
      <c r="M842" s="241"/>
      <c r="N842" s="242"/>
      <c r="O842" s="242"/>
      <c r="P842" s="242"/>
      <c r="Q842" s="242"/>
      <c r="R842" s="242"/>
      <c r="S842" s="242"/>
      <c r="T842" s="243"/>
      <c r="U842" s="13"/>
      <c r="V842" s="13"/>
      <c r="W842" s="13"/>
      <c r="X842" s="13"/>
      <c r="Y842" s="13"/>
      <c r="Z842" s="13"/>
      <c r="AA842" s="13"/>
      <c r="AB842" s="13"/>
      <c r="AC842" s="13"/>
      <c r="AD842" s="13"/>
      <c r="AE842" s="13"/>
      <c r="AT842" s="244" t="s">
        <v>242</v>
      </c>
      <c r="AU842" s="244" t="s">
        <v>86</v>
      </c>
      <c r="AV842" s="13" t="s">
        <v>86</v>
      </c>
      <c r="AW842" s="13" t="s">
        <v>37</v>
      </c>
      <c r="AX842" s="13" t="s">
        <v>76</v>
      </c>
      <c r="AY842" s="244" t="s">
        <v>231</v>
      </c>
    </row>
    <row r="843" s="13" customFormat="1">
      <c r="A843" s="13"/>
      <c r="B843" s="233"/>
      <c r="C843" s="234"/>
      <c r="D843" s="235" t="s">
        <v>242</v>
      </c>
      <c r="E843" s="236" t="s">
        <v>19</v>
      </c>
      <c r="F843" s="237" t="s">
        <v>937</v>
      </c>
      <c r="G843" s="234"/>
      <c r="H843" s="238">
        <v>6.7599999999999998</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242</v>
      </c>
      <c r="AU843" s="244" t="s">
        <v>86</v>
      </c>
      <c r="AV843" s="13" t="s">
        <v>86</v>
      </c>
      <c r="AW843" s="13" t="s">
        <v>37</v>
      </c>
      <c r="AX843" s="13" t="s">
        <v>76</v>
      </c>
      <c r="AY843" s="244" t="s">
        <v>231</v>
      </c>
    </row>
    <row r="844" s="13" customFormat="1">
      <c r="A844" s="13"/>
      <c r="B844" s="233"/>
      <c r="C844" s="234"/>
      <c r="D844" s="235" t="s">
        <v>242</v>
      </c>
      <c r="E844" s="236" t="s">
        <v>19</v>
      </c>
      <c r="F844" s="237" t="s">
        <v>938</v>
      </c>
      <c r="G844" s="234"/>
      <c r="H844" s="238">
        <v>4.4900000000000002</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242</v>
      </c>
      <c r="AU844" s="244" t="s">
        <v>86</v>
      </c>
      <c r="AV844" s="13" t="s">
        <v>86</v>
      </c>
      <c r="AW844" s="13" t="s">
        <v>37</v>
      </c>
      <c r="AX844" s="13" t="s">
        <v>76</v>
      </c>
      <c r="AY844" s="244" t="s">
        <v>231</v>
      </c>
    </row>
    <row r="845" s="13" customFormat="1">
      <c r="A845" s="13"/>
      <c r="B845" s="233"/>
      <c r="C845" s="234"/>
      <c r="D845" s="235" t="s">
        <v>242</v>
      </c>
      <c r="E845" s="236" t="s">
        <v>19</v>
      </c>
      <c r="F845" s="237" t="s">
        <v>939</v>
      </c>
      <c r="G845" s="234"/>
      <c r="H845" s="238">
        <v>3.9399999999999999</v>
      </c>
      <c r="I845" s="239"/>
      <c r="J845" s="234"/>
      <c r="K845" s="234"/>
      <c r="L845" s="240"/>
      <c r="M845" s="241"/>
      <c r="N845" s="242"/>
      <c r="O845" s="242"/>
      <c r="P845" s="242"/>
      <c r="Q845" s="242"/>
      <c r="R845" s="242"/>
      <c r="S845" s="242"/>
      <c r="T845" s="243"/>
      <c r="U845" s="13"/>
      <c r="V845" s="13"/>
      <c r="W845" s="13"/>
      <c r="X845" s="13"/>
      <c r="Y845" s="13"/>
      <c r="Z845" s="13"/>
      <c r="AA845" s="13"/>
      <c r="AB845" s="13"/>
      <c r="AC845" s="13"/>
      <c r="AD845" s="13"/>
      <c r="AE845" s="13"/>
      <c r="AT845" s="244" t="s">
        <v>242</v>
      </c>
      <c r="AU845" s="244" t="s">
        <v>86</v>
      </c>
      <c r="AV845" s="13" t="s">
        <v>86</v>
      </c>
      <c r="AW845" s="13" t="s">
        <v>37</v>
      </c>
      <c r="AX845" s="13" t="s">
        <v>76</v>
      </c>
      <c r="AY845" s="244" t="s">
        <v>231</v>
      </c>
    </row>
    <row r="846" s="13" customFormat="1">
      <c r="A846" s="13"/>
      <c r="B846" s="233"/>
      <c r="C846" s="234"/>
      <c r="D846" s="235" t="s">
        <v>242</v>
      </c>
      <c r="E846" s="236" t="s">
        <v>19</v>
      </c>
      <c r="F846" s="237" t="s">
        <v>940</v>
      </c>
      <c r="G846" s="234"/>
      <c r="H846" s="238">
        <v>11.119999999999999</v>
      </c>
      <c r="I846" s="239"/>
      <c r="J846" s="234"/>
      <c r="K846" s="234"/>
      <c r="L846" s="240"/>
      <c r="M846" s="241"/>
      <c r="N846" s="242"/>
      <c r="O846" s="242"/>
      <c r="P846" s="242"/>
      <c r="Q846" s="242"/>
      <c r="R846" s="242"/>
      <c r="S846" s="242"/>
      <c r="T846" s="243"/>
      <c r="U846" s="13"/>
      <c r="V846" s="13"/>
      <c r="W846" s="13"/>
      <c r="X846" s="13"/>
      <c r="Y846" s="13"/>
      <c r="Z846" s="13"/>
      <c r="AA846" s="13"/>
      <c r="AB846" s="13"/>
      <c r="AC846" s="13"/>
      <c r="AD846" s="13"/>
      <c r="AE846" s="13"/>
      <c r="AT846" s="244" t="s">
        <v>242</v>
      </c>
      <c r="AU846" s="244" t="s">
        <v>86</v>
      </c>
      <c r="AV846" s="13" t="s">
        <v>86</v>
      </c>
      <c r="AW846" s="13" t="s">
        <v>37</v>
      </c>
      <c r="AX846" s="13" t="s">
        <v>76</v>
      </c>
      <c r="AY846" s="244" t="s">
        <v>231</v>
      </c>
    </row>
    <row r="847" s="16" customFormat="1">
      <c r="A847" s="16"/>
      <c r="B847" s="266"/>
      <c r="C847" s="267"/>
      <c r="D847" s="235" t="s">
        <v>242</v>
      </c>
      <c r="E847" s="268" t="s">
        <v>19</v>
      </c>
      <c r="F847" s="269" t="s">
        <v>530</v>
      </c>
      <c r="G847" s="267"/>
      <c r="H847" s="270">
        <v>182.80000000000001</v>
      </c>
      <c r="I847" s="271"/>
      <c r="J847" s="267"/>
      <c r="K847" s="267"/>
      <c r="L847" s="272"/>
      <c r="M847" s="273"/>
      <c r="N847" s="274"/>
      <c r="O847" s="274"/>
      <c r="P847" s="274"/>
      <c r="Q847" s="274"/>
      <c r="R847" s="274"/>
      <c r="S847" s="274"/>
      <c r="T847" s="275"/>
      <c r="U847" s="16"/>
      <c r="V847" s="16"/>
      <c r="W847" s="16"/>
      <c r="X847" s="16"/>
      <c r="Y847" s="16"/>
      <c r="Z847" s="16"/>
      <c r="AA847" s="16"/>
      <c r="AB847" s="16"/>
      <c r="AC847" s="16"/>
      <c r="AD847" s="16"/>
      <c r="AE847" s="16"/>
      <c r="AT847" s="276" t="s">
        <v>242</v>
      </c>
      <c r="AU847" s="276" t="s">
        <v>86</v>
      </c>
      <c r="AV847" s="16" t="s">
        <v>248</v>
      </c>
      <c r="AW847" s="16" t="s">
        <v>37</v>
      </c>
      <c r="AX847" s="16" t="s">
        <v>76</v>
      </c>
      <c r="AY847" s="276" t="s">
        <v>231</v>
      </c>
    </row>
    <row r="848" s="13" customFormat="1">
      <c r="A848" s="13"/>
      <c r="B848" s="233"/>
      <c r="C848" s="234"/>
      <c r="D848" s="235" t="s">
        <v>242</v>
      </c>
      <c r="E848" s="236" t="s">
        <v>19</v>
      </c>
      <c r="F848" s="237" t="s">
        <v>1357</v>
      </c>
      <c r="G848" s="234"/>
      <c r="H848" s="238">
        <v>419.05399999999997</v>
      </c>
      <c r="I848" s="239"/>
      <c r="J848" s="234"/>
      <c r="K848" s="234"/>
      <c r="L848" s="240"/>
      <c r="M848" s="241"/>
      <c r="N848" s="242"/>
      <c r="O848" s="242"/>
      <c r="P848" s="242"/>
      <c r="Q848" s="242"/>
      <c r="R848" s="242"/>
      <c r="S848" s="242"/>
      <c r="T848" s="243"/>
      <c r="U848" s="13"/>
      <c r="V848" s="13"/>
      <c r="W848" s="13"/>
      <c r="X848" s="13"/>
      <c r="Y848" s="13"/>
      <c r="Z848" s="13"/>
      <c r="AA848" s="13"/>
      <c r="AB848" s="13"/>
      <c r="AC848" s="13"/>
      <c r="AD848" s="13"/>
      <c r="AE848" s="13"/>
      <c r="AT848" s="244" t="s">
        <v>242</v>
      </c>
      <c r="AU848" s="244" t="s">
        <v>86</v>
      </c>
      <c r="AV848" s="13" t="s">
        <v>86</v>
      </c>
      <c r="AW848" s="13" t="s">
        <v>37</v>
      </c>
      <c r="AX848" s="13" t="s">
        <v>76</v>
      </c>
      <c r="AY848" s="244" t="s">
        <v>231</v>
      </c>
    </row>
    <row r="849" s="15" customFormat="1">
      <c r="A849" s="15"/>
      <c r="B849" s="255"/>
      <c r="C849" s="256"/>
      <c r="D849" s="235" t="s">
        <v>242</v>
      </c>
      <c r="E849" s="257" t="s">
        <v>19</v>
      </c>
      <c r="F849" s="258" t="s">
        <v>335</v>
      </c>
      <c r="G849" s="256"/>
      <c r="H849" s="259">
        <v>601.85400000000004</v>
      </c>
      <c r="I849" s="260"/>
      <c r="J849" s="256"/>
      <c r="K849" s="256"/>
      <c r="L849" s="261"/>
      <c r="M849" s="262"/>
      <c r="N849" s="263"/>
      <c r="O849" s="263"/>
      <c r="P849" s="263"/>
      <c r="Q849" s="263"/>
      <c r="R849" s="263"/>
      <c r="S849" s="263"/>
      <c r="T849" s="264"/>
      <c r="U849" s="15"/>
      <c r="V849" s="15"/>
      <c r="W849" s="15"/>
      <c r="X849" s="15"/>
      <c r="Y849" s="15"/>
      <c r="Z849" s="15"/>
      <c r="AA849" s="15"/>
      <c r="AB849" s="15"/>
      <c r="AC849" s="15"/>
      <c r="AD849" s="15"/>
      <c r="AE849" s="15"/>
      <c r="AT849" s="265" t="s">
        <v>242</v>
      </c>
      <c r="AU849" s="265" t="s">
        <v>86</v>
      </c>
      <c r="AV849" s="15" t="s">
        <v>238</v>
      </c>
      <c r="AW849" s="15" t="s">
        <v>37</v>
      </c>
      <c r="AX849" s="15" t="s">
        <v>84</v>
      </c>
      <c r="AY849" s="265" t="s">
        <v>231</v>
      </c>
    </row>
    <row r="850" s="2" customFormat="1" ht="24.15" customHeight="1">
      <c r="A850" s="41"/>
      <c r="B850" s="42"/>
      <c r="C850" s="277" t="s">
        <v>1358</v>
      </c>
      <c r="D850" s="277" t="s">
        <v>605</v>
      </c>
      <c r="E850" s="278" t="s">
        <v>1359</v>
      </c>
      <c r="F850" s="279" t="s">
        <v>1360</v>
      </c>
      <c r="G850" s="280" t="s">
        <v>236</v>
      </c>
      <c r="H850" s="281">
        <v>418.99099999999999</v>
      </c>
      <c r="I850" s="282"/>
      <c r="J850" s="283">
        <f>ROUND(I850*H850,2)</f>
        <v>0</v>
      </c>
      <c r="K850" s="279" t="s">
        <v>237</v>
      </c>
      <c r="L850" s="284"/>
      <c r="M850" s="285" t="s">
        <v>19</v>
      </c>
      <c r="N850" s="286" t="s">
        <v>47</v>
      </c>
      <c r="O850" s="87"/>
      <c r="P850" s="224">
        <f>O850*H850</f>
        <v>0</v>
      </c>
      <c r="Q850" s="224">
        <v>0.00038999999999999999</v>
      </c>
      <c r="R850" s="224">
        <f>Q850*H850</f>
        <v>0.16340648999999999</v>
      </c>
      <c r="S850" s="224">
        <v>0</v>
      </c>
      <c r="T850" s="225">
        <f>S850*H850</f>
        <v>0</v>
      </c>
      <c r="U850" s="41"/>
      <c r="V850" s="41"/>
      <c r="W850" s="41"/>
      <c r="X850" s="41"/>
      <c r="Y850" s="41"/>
      <c r="Z850" s="41"/>
      <c r="AA850" s="41"/>
      <c r="AB850" s="41"/>
      <c r="AC850" s="41"/>
      <c r="AD850" s="41"/>
      <c r="AE850" s="41"/>
      <c r="AR850" s="226" t="s">
        <v>442</v>
      </c>
      <c r="AT850" s="226" t="s">
        <v>605</v>
      </c>
      <c r="AU850" s="226" t="s">
        <v>86</v>
      </c>
      <c r="AY850" s="20" t="s">
        <v>231</v>
      </c>
      <c r="BE850" s="227">
        <f>IF(N850="základní",J850,0)</f>
        <v>0</v>
      </c>
      <c r="BF850" s="227">
        <f>IF(N850="snížená",J850,0)</f>
        <v>0</v>
      </c>
      <c r="BG850" s="227">
        <f>IF(N850="zákl. přenesená",J850,0)</f>
        <v>0</v>
      </c>
      <c r="BH850" s="227">
        <f>IF(N850="sníž. přenesená",J850,0)</f>
        <v>0</v>
      </c>
      <c r="BI850" s="227">
        <f>IF(N850="nulová",J850,0)</f>
        <v>0</v>
      </c>
      <c r="BJ850" s="20" t="s">
        <v>84</v>
      </c>
      <c r="BK850" s="227">
        <f>ROUND(I850*H850,2)</f>
        <v>0</v>
      </c>
      <c r="BL850" s="20" t="s">
        <v>336</v>
      </c>
      <c r="BM850" s="226" t="s">
        <v>1361</v>
      </c>
    </row>
    <row r="851" s="13" customFormat="1">
      <c r="A851" s="13"/>
      <c r="B851" s="233"/>
      <c r="C851" s="234"/>
      <c r="D851" s="235" t="s">
        <v>242</v>
      </c>
      <c r="E851" s="236" t="s">
        <v>19</v>
      </c>
      <c r="F851" s="237" t="s">
        <v>1362</v>
      </c>
      <c r="G851" s="234"/>
      <c r="H851" s="238">
        <v>364.33999999999998</v>
      </c>
      <c r="I851" s="239"/>
      <c r="J851" s="234"/>
      <c r="K851" s="234"/>
      <c r="L851" s="240"/>
      <c r="M851" s="241"/>
      <c r="N851" s="242"/>
      <c r="O851" s="242"/>
      <c r="P851" s="242"/>
      <c r="Q851" s="242"/>
      <c r="R851" s="242"/>
      <c r="S851" s="242"/>
      <c r="T851" s="243"/>
      <c r="U851" s="13"/>
      <c r="V851" s="13"/>
      <c r="W851" s="13"/>
      <c r="X851" s="13"/>
      <c r="Y851" s="13"/>
      <c r="Z851" s="13"/>
      <c r="AA851" s="13"/>
      <c r="AB851" s="13"/>
      <c r="AC851" s="13"/>
      <c r="AD851" s="13"/>
      <c r="AE851" s="13"/>
      <c r="AT851" s="244" t="s">
        <v>242</v>
      </c>
      <c r="AU851" s="244" t="s">
        <v>86</v>
      </c>
      <c r="AV851" s="13" t="s">
        <v>86</v>
      </c>
      <c r="AW851" s="13" t="s">
        <v>37</v>
      </c>
      <c r="AX851" s="13" t="s">
        <v>84</v>
      </c>
      <c r="AY851" s="244" t="s">
        <v>231</v>
      </c>
    </row>
    <row r="852" s="13" customFormat="1">
      <c r="A852" s="13"/>
      <c r="B852" s="233"/>
      <c r="C852" s="234"/>
      <c r="D852" s="235" t="s">
        <v>242</v>
      </c>
      <c r="E852" s="234"/>
      <c r="F852" s="237" t="s">
        <v>1363</v>
      </c>
      <c r="G852" s="234"/>
      <c r="H852" s="238">
        <v>418.99099999999999</v>
      </c>
      <c r="I852" s="239"/>
      <c r="J852" s="234"/>
      <c r="K852" s="234"/>
      <c r="L852" s="240"/>
      <c r="M852" s="241"/>
      <c r="N852" s="242"/>
      <c r="O852" s="242"/>
      <c r="P852" s="242"/>
      <c r="Q852" s="242"/>
      <c r="R852" s="242"/>
      <c r="S852" s="242"/>
      <c r="T852" s="243"/>
      <c r="U852" s="13"/>
      <c r="V852" s="13"/>
      <c r="W852" s="13"/>
      <c r="X852" s="13"/>
      <c r="Y852" s="13"/>
      <c r="Z852" s="13"/>
      <c r="AA852" s="13"/>
      <c r="AB852" s="13"/>
      <c r="AC852" s="13"/>
      <c r="AD852" s="13"/>
      <c r="AE852" s="13"/>
      <c r="AT852" s="244" t="s">
        <v>242</v>
      </c>
      <c r="AU852" s="244" t="s">
        <v>86</v>
      </c>
      <c r="AV852" s="13" t="s">
        <v>86</v>
      </c>
      <c r="AW852" s="13" t="s">
        <v>4</v>
      </c>
      <c r="AX852" s="13" t="s">
        <v>84</v>
      </c>
      <c r="AY852" s="244" t="s">
        <v>231</v>
      </c>
    </row>
    <row r="853" s="2" customFormat="1" ht="24.15" customHeight="1">
      <c r="A853" s="41"/>
      <c r="B853" s="42"/>
      <c r="C853" s="277" t="s">
        <v>1364</v>
      </c>
      <c r="D853" s="277" t="s">
        <v>605</v>
      </c>
      <c r="E853" s="278" t="s">
        <v>1365</v>
      </c>
      <c r="F853" s="279" t="s">
        <v>1366</v>
      </c>
      <c r="G853" s="280" t="s">
        <v>236</v>
      </c>
      <c r="H853" s="281">
        <v>23.759</v>
      </c>
      <c r="I853" s="282"/>
      <c r="J853" s="283">
        <f>ROUND(I853*H853,2)</f>
        <v>0</v>
      </c>
      <c r="K853" s="279" t="s">
        <v>237</v>
      </c>
      <c r="L853" s="284"/>
      <c r="M853" s="285" t="s">
        <v>19</v>
      </c>
      <c r="N853" s="286" t="s">
        <v>47</v>
      </c>
      <c r="O853" s="87"/>
      <c r="P853" s="224">
        <f>O853*H853</f>
        <v>0</v>
      </c>
      <c r="Q853" s="224">
        <v>0.0048999999999999998</v>
      </c>
      <c r="R853" s="224">
        <f>Q853*H853</f>
        <v>0.1164191</v>
      </c>
      <c r="S853" s="224">
        <v>0</v>
      </c>
      <c r="T853" s="225">
        <f>S853*H853</f>
        <v>0</v>
      </c>
      <c r="U853" s="41"/>
      <c r="V853" s="41"/>
      <c r="W853" s="41"/>
      <c r="X853" s="41"/>
      <c r="Y853" s="41"/>
      <c r="Z853" s="41"/>
      <c r="AA853" s="41"/>
      <c r="AB853" s="41"/>
      <c r="AC853" s="41"/>
      <c r="AD853" s="41"/>
      <c r="AE853" s="41"/>
      <c r="AR853" s="226" t="s">
        <v>442</v>
      </c>
      <c r="AT853" s="226" t="s">
        <v>605</v>
      </c>
      <c r="AU853" s="226" t="s">
        <v>86</v>
      </c>
      <c r="AY853" s="20" t="s">
        <v>231</v>
      </c>
      <c r="BE853" s="227">
        <f>IF(N853="základní",J853,0)</f>
        <v>0</v>
      </c>
      <c r="BF853" s="227">
        <f>IF(N853="snížená",J853,0)</f>
        <v>0</v>
      </c>
      <c r="BG853" s="227">
        <f>IF(N853="zákl. přenesená",J853,0)</f>
        <v>0</v>
      </c>
      <c r="BH853" s="227">
        <f>IF(N853="sníž. přenesená",J853,0)</f>
        <v>0</v>
      </c>
      <c r="BI853" s="227">
        <f>IF(N853="nulová",J853,0)</f>
        <v>0</v>
      </c>
      <c r="BJ853" s="20" t="s">
        <v>84</v>
      </c>
      <c r="BK853" s="227">
        <f>ROUND(I853*H853,2)</f>
        <v>0</v>
      </c>
      <c r="BL853" s="20" t="s">
        <v>336</v>
      </c>
      <c r="BM853" s="226" t="s">
        <v>1367</v>
      </c>
    </row>
    <row r="854" s="13" customFormat="1">
      <c r="A854" s="13"/>
      <c r="B854" s="233"/>
      <c r="C854" s="234"/>
      <c r="D854" s="235" t="s">
        <v>242</v>
      </c>
      <c r="E854" s="236" t="s">
        <v>19</v>
      </c>
      <c r="F854" s="237" t="s">
        <v>1368</v>
      </c>
      <c r="G854" s="234"/>
      <c r="H854" s="238">
        <v>20.66</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242</v>
      </c>
      <c r="AU854" s="244" t="s">
        <v>86</v>
      </c>
      <c r="AV854" s="13" t="s">
        <v>86</v>
      </c>
      <c r="AW854" s="13" t="s">
        <v>37</v>
      </c>
      <c r="AX854" s="13" t="s">
        <v>84</v>
      </c>
      <c r="AY854" s="244" t="s">
        <v>231</v>
      </c>
    </row>
    <row r="855" s="13" customFormat="1">
      <c r="A855" s="13"/>
      <c r="B855" s="233"/>
      <c r="C855" s="234"/>
      <c r="D855" s="235" t="s">
        <v>242</v>
      </c>
      <c r="E855" s="234"/>
      <c r="F855" s="237" t="s">
        <v>1369</v>
      </c>
      <c r="G855" s="234"/>
      <c r="H855" s="238">
        <v>23.759</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242</v>
      </c>
      <c r="AU855" s="244" t="s">
        <v>86</v>
      </c>
      <c r="AV855" s="13" t="s">
        <v>86</v>
      </c>
      <c r="AW855" s="13" t="s">
        <v>4</v>
      </c>
      <c r="AX855" s="13" t="s">
        <v>84</v>
      </c>
      <c r="AY855" s="244" t="s">
        <v>231</v>
      </c>
    </row>
    <row r="856" s="2" customFormat="1" ht="24.15" customHeight="1">
      <c r="A856" s="41"/>
      <c r="B856" s="42"/>
      <c r="C856" s="277" t="s">
        <v>1370</v>
      </c>
      <c r="D856" s="277" t="s">
        <v>605</v>
      </c>
      <c r="E856" s="278" t="s">
        <v>1371</v>
      </c>
      <c r="F856" s="279" t="s">
        <v>1372</v>
      </c>
      <c r="G856" s="280" t="s">
        <v>236</v>
      </c>
      <c r="H856" s="281">
        <v>186.46100000000001</v>
      </c>
      <c r="I856" s="282"/>
      <c r="J856" s="283">
        <f>ROUND(I856*H856,2)</f>
        <v>0</v>
      </c>
      <c r="K856" s="279" t="s">
        <v>237</v>
      </c>
      <c r="L856" s="284"/>
      <c r="M856" s="285" t="s">
        <v>19</v>
      </c>
      <c r="N856" s="286" t="s">
        <v>47</v>
      </c>
      <c r="O856" s="87"/>
      <c r="P856" s="224">
        <f>O856*H856</f>
        <v>0</v>
      </c>
      <c r="Q856" s="224">
        <v>0.0055999999999999999</v>
      </c>
      <c r="R856" s="224">
        <f>Q856*H856</f>
        <v>1.0441816000000002</v>
      </c>
      <c r="S856" s="224">
        <v>0</v>
      </c>
      <c r="T856" s="225">
        <f>S856*H856</f>
        <v>0</v>
      </c>
      <c r="U856" s="41"/>
      <c r="V856" s="41"/>
      <c r="W856" s="41"/>
      <c r="X856" s="41"/>
      <c r="Y856" s="41"/>
      <c r="Z856" s="41"/>
      <c r="AA856" s="41"/>
      <c r="AB856" s="41"/>
      <c r="AC856" s="41"/>
      <c r="AD856" s="41"/>
      <c r="AE856" s="41"/>
      <c r="AR856" s="226" t="s">
        <v>442</v>
      </c>
      <c r="AT856" s="226" t="s">
        <v>605</v>
      </c>
      <c r="AU856" s="226" t="s">
        <v>86</v>
      </c>
      <c r="AY856" s="20" t="s">
        <v>231</v>
      </c>
      <c r="BE856" s="227">
        <f>IF(N856="základní",J856,0)</f>
        <v>0</v>
      </c>
      <c r="BF856" s="227">
        <f>IF(N856="snížená",J856,0)</f>
        <v>0</v>
      </c>
      <c r="BG856" s="227">
        <f>IF(N856="zákl. přenesená",J856,0)</f>
        <v>0</v>
      </c>
      <c r="BH856" s="227">
        <f>IF(N856="sníž. přenesená",J856,0)</f>
        <v>0</v>
      </c>
      <c r="BI856" s="227">
        <f>IF(N856="nulová",J856,0)</f>
        <v>0</v>
      </c>
      <c r="BJ856" s="20" t="s">
        <v>84</v>
      </c>
      <c r="BK856" s="227">
        <f>ROUND(I856*H856,2)</f>
        <v>0</v>
      </c>
      <c r="BL856" s="20" t="s">
        <v>336</v>
      </c>
      <c r="BM856" s="226" t="s">
        <v>1373</v>
      </c>
    </row>
    <row r="857" s="14" customFormat="1">
      <c r="A857" s="14"/>
      <c r="B857" s="245"/>
      <c r="C857" s="246"/>
      <c r="D857" s="235" t="s">
        <v>242</v>
      </c>
      <c r="E857" s="247" t="s">
        <v>19</v>
      </c>
      <c r="F857" s="248" t="s">
        <v>1374</v>
      </c>
      <c r="G857" s="246"/>
      <c r="H857" s="247" t="s">
        <v>19</v>
      </c>
      <c r="I857" s="249"/>
      <c r="J857" s="246"/>
      <c r="K857" s="246"/>
      <c r="L857" s="250"/>
      <c r="M857" s="251"/>
      <c r="N857" s="252"/>
      <c r="O857" s="252"/>
      <c r="P857" s="252"/>
      <c r="Q857" s="252"/>
      <c r="R857" s="252"/>
      <c r="S857" s="252"/>
      <c r="T857" s="253"/>
      <c r="U857" s="14"/>
      <c r="V857" s="14"/>
      <c r="W857" s="14"/>
      <c r="X857" s="14"/>
      <c r="Y857" s="14"/>
      <c r="Z857" s="14"/>
      <c r="AA857" s="14"/>
      <c r="AB857" s="14"/>
      <c r="AC857" s="14"/>
      <c r="AD857" s="14"/>
      <c r="AE857" s="14"/>
      <c r="AT857" s="254" t="s">
        <v>242</v>
      </c>
      <c r="AU857" s="254" t="s">
        <v>86</v>
      </c>
      <c r="AV857" s="14" t="s">
        <v>84</v>
      </c>
      <c r="AW857" s="14" t="s">
        <v>37</v>
      </c>
      <c r="AX857" s="14" t="s">
        <v>76</v>
      </c>
      <c r="AY857" s="254" t="s">
        <v>231</v>
      </c>
    </row>
    <row r="858" s="13" customFormat="1">
      <c r="A858" s="13"/>
      <c r="B858" s="233"/>
      <c r="C858" s="234"/>
      <c r="D858" s="235" t="s">
        <v>242</v>
      </c>
      <c r="E858" s="236" t="s">
        <v>19</v>
      </c>
      <c r="F858" s="237" t="s">
        <v>925</v>
      </c>
      <c r="G858" s="234"/>
      <c r="H858" s="238">
        <v>5.0599999999999996</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242</v>
      </c>
      <c r="AU858" s="244" t="s">
        <v>86</v>
      </c>
      <c r="AV858" s="13" t="s">
        <v>86</v>
      </c>
      <c r="AW858" s="13" t="s">
        <v>37</v>
      </c>
      <c r="AX858" s="13" t="s">
        <v>76</v>
      </c>
      <c r="AY858" s="244" t="s">
        <v>231</v>
      </c>
    </row>
    <row r="859" s="13" customFormat="1">
      <c r="A859" s="13"/>
      <c r="B859" s="233"/>
      <c r="C859" s="234"/>
      <c r="D859" s="235" t="s">
        <v>242</v>
      </c>
      <c r="E859" s="236" t="s">
        <v>19</v>
      </c>
      <c r="F859" s="237" t="s">
        <v>926</v>
      </c>
      <c r="G859" s="234"/>
      <c r="H859" s="238">
        <v>3.5699999999999998</v>
      </c>
      <c r="I859" s="239"/>
      <c r="J859" s="234"/>
      <c r="K859" s="234"/>
      <c r="L859" s="240"/>
      <c r="M859" s="241"/>
      <c r="N859" s="242"/>
      <c r="O859" s="242"/>
      <c r="P859" s="242"/>
      <c r="Q859" s="242"/>
      <c r="R859" s="242"/>
      <c r="S859" s="242"/>
      <c r="T859" s="243"/>
      <c r="U859" s="13"/>
      <c r="V859" s="13"/>
      <c r="W859" s="13"/>
      <c r="X859" s="13"/>
      <c r="Y859" s="13"/>
      <c r="Z859" s="13"/>
      <c r="AA859" s="13"/>
      <c r="AB859" s="13"/>
      <c r="AC859" s="13"/>
      <c r="AD859" s="13"/>
      <c r="AE859" s="13"/>
      <c r="AT859" s="244" t="s">
        <v>242</v>
      </c>
      <c r="AU859" s="244" t="s">
        <v>86</v>
      </c>
      <c r="AV859" s="13" t="s">
        <v>86</v>
      </c>
      <c r="AW859" s="13" t="s">
        <v>37</v>
      </c>
      <c r="AX859" s="13" t="s">
        <v>76</v>
      </c>
      <c r="AY859" s="244" t="s">
        <v>231</v>
      </c>
    </row>
    <row r="860" s="13" customFormat="1">
      <c r="A860" s="13"/>
      <c r="B860" s="233"/>
      <c r="C860" s="234"/>
      <c r="D860" s="235" t="s">
        <v>242</v>
      </c>
      <c r="E860" s="236" t="s">
        <v>19</v>
      </c>
      <c r="F860" s="237" t="s">
        <v>927</v>
      </c>
      <c r="G860" s="234"/>
      <c r="H860" s="238">
        <v>15.91</v>
      </c>
      <c r="I860" s="239"/>
      <c r="J860" s="234"/>
      <c r="K860" s="234"/>
      <c r="L860" s="240"/>
      <c r="M860" s="241"/>
      <c r="N860" s="242"/>
      <c r="O860" s="242"/>
      <c r="P860" s="242"/>
      <c r="Q860" s="242"/>
      <c r="R860" s="242"/>
      <c r="S860" s="242"/>
      <c r="T860" s="243"/>
      <c r="U860" s="13"/>
      <c r="V860" s="13"/>
      <c r="W860" s="13"/>
      <c r="X860" s="13"/>
      <c r="Y860" s="13"/>
      <c r="Z860" s="13"/>
      <c r="AA860" s="13"/>
      <c r="AB860" s="13"/>
      <c r="AC860" s="13"/>
      <c r="AD860" s="13"/>
      <c r="AE860" s="13"/>
      <c r="AT860" s="244" t="s">
        <v>242</v>
      </c>
      <c r="AU860" s="244" t="s">
        <v>86</v>
      </c>
      <c r="AV860" s="13" t="s">
        <v>86</v>
      </c>
      <c r="AW860" s="13" t="s">
        <v>37</v>
      </c>
      <c r="AX860" s="13" t="s">
        <v>76</v>
      </c>
      <c r="AY860" s="244" t="s">
        <v>231</v>
      </c>
    </row>
    <row r="861" s="13" customFormat="1">
      <c r="A861" s="13"/>
      <c r="B861" s="233"/>
      <c r="C861" s="234"/>
      <c r="D861" s="235" t="s">
        <v>242</v>
      </c>
      <c r="E861" s="236" t="s">
        <v>19</v>
      </c>
      <c r="F861" s="237" t="s">
        <v>928</v>
      </c>
      <c r="G861" s="234"/>
      <c r="H861" s="238">
        <v>20.43</v>
      </c>
      <c r="I861" s="239"/>
      <c r="J861" s="234"/>
      <c r="K861" s="234"/>
      <c r="L861" s="240"/>
      <c r="M861" s="241"/>
      <c r="N861" s="242"/>
      <c r="O861" s="242"/>
      <c r="P861" s="242"/>
      <c r="Q861" s="242"/>
      <c r="R861" s="242"/>
      <c r="S861" s="242"/>
      <c r="T861" s="243"/>
      <c r="U861" s="13"/>
      <c r="V861" s="13"/>
      <c r="W861" s="13"/>
      <c r="X861" s="13"/>
      <c r="Y861" s="13"/>
      <c r="Z861" s="13"/>
      <c r="AA861" s="13"/>
      <c r="AB861" s="13"/>
      <c r="AC861" s="13"/>
      <c r="AD861" s="13"/>
      <c r="AE861" s="13"/>
      <c r="AT861" s="244" t="s">
        <v>242</v>
      </c>
      <c r="AU861" s="244" t="s">
        <v>86</v>
      </c>
      <c r="AV861" s="13" t="s">
        <v>86</v>
      </c>
      <c r="AW861" s="13" t="s">
        <v>37</v>
      </c>
      <c r="AX861" s="13" t="s">
        <v>76</v>
      </c>
      <c r="AY861" s="244" t="s">
        <v>231</v>
      </c>
    </row>
    <row r="862" s="13" customFormat="1">
      <c r="A862" s="13"/>
      <c r="B862" s="233"/>
      <c r="C862" s="234"/>
      <c r="D862" s="235" t="s">
        <v>242</v>
      </c>
      <c r="E862" s="236" t="s">
        <v>19</v>
      </c>
      <c r="F862" s="237" t="s">
        <v>929</v>
      </c>
      <c r="G862" s="234"/>
      <c r="H862" s="238">
        <v>8.3399999999999999</v>
      </c>
      <c r="I862" s="239"/>
      <c r="J862" s="234"/>
      <c r="K862" s="234"/>
      <c r="L862" s="240"/>
      <c r="M862" s="241"/>
      <c r="N862" s="242"/>
      <c r="O862" s="242"/>
      <c r="P862" s="242"/>
      <c r="Q862" s="242"/>
      <c r="R862" s="242"/>
      <c r="S862" s="242"/>
      <c r="T862" s="243"/>
      <c r="U862" s="13"/>
      <c r="V862" s="13"/>
      <c r="W862" s="13"/>
      <c r="X862" s="13"/>
      <c r="Y862" s="13"/>
      <c r="Z862" s="13"/>
      <c r="AA862" s="13"/>
      <c r="AB862" s="13"/>
      <c r="AC862" s="13"/>
      <c r="AD862" s="13"/>
      <c r="AE862" s="13"/>
      <c r="AT862" s="244" t="s">
        <v>242</v>
      </c>
      <c r="AU862" s="244" t="s">
        <v>86</v>
      </c>
      <c r="AV862" s="13" t="s">
        <v>86</v>
      </c>
      <c r="AW862" s="13" t="s">
        <v>37</v>
      </c>
      <c r="AX862" s="13" t="s">
        <v>76</v>
      </c>
      <c r="AY862" s="244" t="s">
        <v>231</v>
      </c>
    </row>
    <row r="863" s="13" customFormat="1">
      <c r="A863" s="13"/>
      <c r="B863" s="233"/>
      <c r="C863" s="234"/>
      <c r="D863" s="235" t="s">
        <v>242</v>
      </c>
      <c r="E863" s="236" t="s">
        <v>19</v>
      </c>
      <c r="F863" s="237" t="s">
        <v>930</v>
      </c>
      <c r="G863" s="234"/>
      <c r="H863" s="238">
        <v>4.1600000000000001</v>
      </c>
      <c r="I863" s="239"/>
      <c r="J863" s="234"/>
      <c r="K863" s="234"/>
      <c r="L863" s="240"/>
      <c r="M863" s="241"/>
      <c r="N863" s="242"/>
      <c r="O863" s="242"/>
      <c r="P863" s="242"/>
      <c r="Q863" s="242"/>
      <c r="R863" s="242"/>
      <c r="S863" s="242"/>
      <c r="T863" s="243"/>
      <c r="U863" s="13"/>
      <c r="V863" s="13"/>
      <c r="W863" s="13"/>
      <c r="X863" s="13"/>
      <c r="Y863" s="13"/>
      <c r="Z863" s="13"/>
      <c r="AA863" s="13"/>
      <c r="AB863" s="13"/>
      <c r="AC863" s="13"/>
      <c r="AD863" s="13"/>
      <c r="AE863" s="13"/>
      <c r="AT863" s="244" t="s">
        <v>242</v>
      </c>
      <c r="AU863" s="244" t="s">
        <v>86</v>
      </c>
      <c r="AV863" s="13" t="s">
        <v>86</v>
      </c>
      <c r="AW863" s="13" t="s">
        <v>37</v>
      </c>
      <c r="AX863" s="13" t="s">
        <v>76</v>
      </c>
      <c r="AY863" s="244" t="s">
        <v>231</v>
      </c>
    </row>
    <row r="864" s="13" customFormat="1">
      <c r="A864" s="13"/>
      <c r="B864" s="233"/>
      <c r="C864" s="234"/>
      <c r="D864" s="235" t="s">
        <v>242</v>
      </c>
      <c r="E864" s="236" t="s">
        <v>19</v>
      </c>
      <c r="F864" s="237" t="s">
        <v>931</v>
      </c>
      <c r="G864" s="234"/>
      <c r="H864" s="238">
        <v>14.02</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242</v>
      </c>
      <c r="AU864" s="244" t="s">
        <v>86</v>
      </c>
      <c r="AV864" s="13" t="s">
        <v>86</v>
      </c>
      <c r="AW864" s="13" t="s">
        <v>37</v>
      </c>
      <c r="AX864" s="13" t="s">
        <v>76</v>
      </c>
      <c r="AY864" s="244" t="s">
        <v>231</v>
      </c>
    </row>
    <row r="865" s="13" customFormat="1">
      <c r="A865" s="13"/>
      <c r="B865" s="233"/>
      <c r="C865" s="234"/>
      <c r="D865" s="235" t="s">
        <v>242</v>
      </c>
      <c r="E865" s="236" t="s">
        <v>19</v>
      </c>
      <c r="F865" s="237" t="s">
        <v>932</v>
      </c>
      <c r="G865" s="234"/>
      <c r="H865" s="238">
        <v>13.050000000000001</v>
      </c>
      <c r="I865" s="239"/>
      <c r="J865" s="234"/>
      <c r="K865" s="234"/>
      <c r="L865" s="240"/>
      <c r="M865" s="241"/>
      <c r="N865" s="242"/>
      <c r="O865" s="242"/>
      <c r="P865" s="242"/>
      <c r="Q865" s="242"/>
      <c r="R865" s="242"/>
      <c r="S865" s="242"/>
      <c r="T865" s="243"/>
      <c r="U865" s="13"/>
      <c r="V865" s="13"/>
      <c r="W865" s="13"/>
      <c r="X865" s="13"/>
      <c r="Y865" s="13"/>
      <c r="Z865" s="13"/>
      <c r="AA865" s="13"/>
      <c r="AB865" s="13"/>
      <c r="AC865" s="13"/>
      <c r="AD865" s="13"/>
      <c r="AE865" s="13"/>
      <c r="AT865" s="244" t="s">
        <v>242</v>
      </c>
      <c r="AU865" s="244" t="s">
        <v>86</v>
      </c>
      <c r="AV865" s="13" t="s">
        <v>86</v>
      </c>
      <c r="AW865" s="13" t="s">
        <v>37</v>
      </c>
      <c r="AX865" s="13" t="s">
        <v>76</v>
      </c>
      <c r="AY865" s="244" t="s">
        <v>231</v>
      </c>
    </row>
    <row r="866" s="13" customFormat="1">
      <c r="A866" s="13"/>
      <c r="B866" s="233"/>
      <c r="C866" s="234"/>
      <c r="D866" s="235" t="s">
        <v>242</v>
      </c>
      <c r="E866" s="236" t="s">
        <v>19</v>
      </c>
      <c r="F866" s="237" t="s">
        <v>933</v>
      </c>
      <c r="G866" s="234"/>
      <c r="H866" s="238">
        <v>24.079999999999998</v>
      </c>
      <c r="I866" s="239"/>
      <c r="J866" s="234"/>
      <c r="K866" s="234"/>
      <c r="L866" s="240"/>
      <c r="M866" s="241"/>
      <c r="N866" s="242"/>
      <c r="O866" s="242"/>
      <c r="P866" s="242"/>
      <c r="Q866" s="242"/>
      <c r="R866" s="242"/>
      <c r="S866" s="242"/>
      <c r="T866" s="243"/>
      <c r="U866" s="13"/>
      <c r="V866" s="13"/>
      <c r="W866" s="13"/>
      <c r="X866" s="13"/>
      <c r="Y866" s="13"/>
      <c r="Z866" s="13"/>
      <c r="AA866" s="13"/>
      <c r="AB866" s="13"/>
      <c r="AC866" s="13"/>
      <c r="AD866" s="13"/>
      <c r="AE866" s="13"/>
      <c r="AT866" s="244" t="s">
        <v>242</v>
      </c>
      <c r="AU866" s="244" t="s">
        <v>86</v>
      </c>
      <c r="AV866" s="13" t="s">
        <v>86</v>
      </c>
      <c r="AW866" s="13" t="s">
        <v>37</v>
      </c>
      <c r="AX866" s="13" t="s">
        <v>76</v>
      </c>
      <c r="AY866" s="244" t="s">
        <v>231</v>
      </c>
    </row>
    <row r="867" s="13" customFormat="1">
      <c r="A867" s="13"/>
      <c r="B867" s="233"/>
      <c r="C867" s="234"/>
      <c r="D867" s="235" t="s">
        <v>242</v>
      </c>
      <c r="E867" s="236" t="s">
        <v>19</v>
      </c>
      <c r="F867" s="237" t="s">
        <v>934</v>
      </c>
      <c r="G867" s="234"/>
      <c r="H867" s="238">
        <v>16.25</v>
      </c>
      <c r="I867" s="239"/>
      <c r="J867" s="234"/>
      <c r="K867" s="234"/>
      <c r="L867" s="240"/>
      <c r="M867" s="241"/>
      <c r="N867" s="242"/>
      <c r="O867" s="242"/>
      <c r="P867" s="242"/>
      <c r="Q867" s="242"/>
      <c r="R867" s="242"/>
      <c r="S867" s="242"/>
      <c r="T867" s="243"/>
      <c r="U867" s="13"/>
      <c r="V867" s="13"/>
      <c r="W867" s="13"/>
      <c r="X867" s="13"/>
      <c r="Y867" s="13"/>
      <c r="Z867" s="13"/>
      <c r="AA867" s="13"/>
      <c r="AB867" s="13"/>
      <c r="AC867" s="13"/>
      <c r="AD867" s="13"/>
      <c r="AE867" s="13"/>
      <c r="AT867" s="244" t="s">
        <v>242</v>
      </c>
      <c r="AU867" s="244" t="s">
        <v>86</v>
      </c>
      <c r="AV867" s="13" t="s">
        <v>86</v>
      </c>
      <c r="AW867" s="13" t="s">
        <v>37</v>
      </c>
      <c r="AX867" s="13" t="s">
        <v>76</v>
      </c>
      <c r="AY867" s="244" t="s">
        <v>231</v>
      </c>
    </row>
    <row r="868" s="13" customFormat="1">
      <c r="A868" s="13"/>
      <c r="B868" s="233"/>
      <c r="C868" s="234"/>
      <c r="D868" s="235" t="s">
        <v>242</v>
      </c>
      <c r="E868" s="236" t="s">
        <v>19</v>
      </c>
      <c r="F868" s="237" t="s">
        <v>935</v>
      </c>
      <c r="G868" s="234"/>
      <c r="H868" s="238">
        <v>8.7599999999999998</v>
      </c>
      <c r="I868" s="239"/>
      <c r="J868" s="234"/>
      <c r="K868" s="234"/>
      <c r="L868" s="240"/>
      <c r="M868" s="241"/>
      <c r="N868" s="242"/>
      <c r="O868" s="242"/>
      <c r="P868" s="242"/>
      <c r="Q868" s="242"/>
      <c r="R868" s="242"/>
      <c r="S868" s="242"/>
      <c r="T868" s="243"/>
      <c r="U868" s="13"/>
      <c r="V868" s="13"/>
      <c r="W868" s="13"/>
      <c r="X868" s="13"/>
      <c r="Y868" s="13"/>
      <c r="Z868" s="13"/>
      <c r="AA868" s="13"/>
      <c r="AB868" s="13"/>
      <c r="AC868" s="13"/>
      <c r="AD868" s="13"/>
      <c r="AE868" s="13"/>
      <c r="AT868" s="244" t="s">
        <v>242</v>
      </c>
      <c r="AU868" s="244" t="s">
        <v>86</v>
      </c>
      <c r="AV868" s="13" t="s">
        <v>86</v>
      </c>
      <c r="AW868" s="13" t="s">
        <v>37</v>
      </c>
      <c r="AX868" s="13" t="s">
        <v>76</v>
      </c>
      <c r="AY868" s="244" t="s">
        <v>231</v>
      </c>
    </row>
    <row r="869" s="13" customFormat="1">
      <c r="A869" s="13"/>
      <c r="B869" s="233"/>
      <c r="C869" s="234"/>
      <c r="D869" s="235" t="s">
        <v>242</v>
      </c>
      <c r="E869" s="236" t="s">
        <v>19</v>
      </c>
      <c r="F869" s="237" t="s">
        <v>936</v>
      </c>
      <c r="G869" s="234"/>
      <c r="H869" s="238">
        <v>2.2000000000000002</v>
      </c>
      <c r="I869" s="239"/>
      <c r="J869" s="234"/>
      <c r="K869" s="234"/>
      <c r="L869" s="240"/>
      <c r="M869" s="241"/>
      <c r="N869" s="242"/>
      <c r="O869" s="242"/>
      <c r="P869" s="242"/>
      <c r="Q869" s="242"/>
      <c r="R869" s="242"/>
      <c r="S869" s="242"/>
      <c r="T869" s="243"/>
      <c r="U869" s="13"/>
      <c r="V869" s="13"/>
      <c r="W869" s="13"/>
      <c r="X869" s="13"/>
      <c r="Y869" s="13"/>
      <c r="Z869" s="13"/>
      <c r="AA869" s="13"/>
      <c r="AB869" s="13"/>
      <c r="AC869" s="13"/>
      <c r="AD869" s="13"/>
      <c r="AE869" s="13"/>
      <c r="AT869" s="244" t="s">
        <v>242</v>
      </c>
      <c r="AU869" s="244" t="s">
        <v>86</v>
      </c>
      <c r="AV869" s="13" t="s">
        <v>86</v>
      </c>
      <c r="AW869" s="13" t="s">
        <v>37</v>
      </c>
      <c r="AX869" s="13" t="s">
        <v>76</v>
      </c>
      <c r="AY869" s="244" t="s">
        <v>231</v>
      </c>
    </row>
    <row r="870" s="13" customFormat="1">
      <c r="A870" s="13"/>
      <c r="B870" s="233"/>
      <c r="C870" s="234"/>
      <c r="D870" s="235" t="s">
        <v>242</v>
      </c>
      <c r="E870" s="236" t="s">
        <v>19</v>
      </c>
      <c r="F870" s="237" t="s">
        <v>937</v>
      </c>
      <c r="G870" s="234"/>
      <c r="H870" s="238">
        <v>6.7599999999999998</v>
      </c>
      <c r="I870" s="239"/>
      <c r="J870" s="234"/>
      <c r="K870" s="234"/>
      <c r="L870" s="240"/>
      <c r="M870" s="241"/>
      <c r="N870" s="242"/>
      <c r="O870" s="242"/>
      <c r="P870" s="242"/>
      <c r="Q870" s="242"/>
      <c r="R870" s="242"/>
      <c r="S870" s="242"/>
      <c r="T870" s="243"/>
      <c r="U870" s="13"/>
      <c r="V870" s="13"/>
      <c r="W870" s="13"/>
      <c r="X870" s="13"/>
      <c r="Y870" s="13"/>
      <c r="Z870" s="13"/>
      <c r="AA870" s="13"/>
      <c r="AB870" s="13"/>
      <c r="AC870" s="13"/>
      <c r="AD870" s="13"/>
      <c r="AE870" s="13"/>
      <c r="AT870" s="244" t="s">
        <v>242</v>
      </c>
      <c r="AU870" s="244" t="s">
        <v>86</v>
      </c>
      <c r="AV870" s="13" t="s">
        <v>86</v>
      </c>
      <c r="AW870" s="13" t="s">
        <v>37</v>
      </c>
      <c r="AX870" s="13" t="s">
        <v>76</v>
      </c>
      <c r="AY870" s="244" t="s">
        <v>231</v>
      </c>
    </row>
    <row r="871" s="13" customFormat="1">
      <c r="A871" s="13"/>
      <c r="B871" s="233"/>
      <c r="C871" s="234"/>
      <c r="D871" s="235" t="s">
        <v>242</v>
      </c>
      <c r="E871" s="236" t="s">
        <v>19</v>
      </c>
      <c r="F871" s="237" t="s">
        <v>938</v>
      </c>
      <c r="G871" s="234"/>
      <c r="H871" s="238">
        <v>4.4900000000000002</v>
      </c>
      <c r="I871" s="239"/>
      <c r="J871" s="234"/>
      <c r="K871" s="234"/>
      <c r="L871" s="240"/>
      <c r="M871" s="241"/>
      <c r="N871" s="242"/>
      <c r="O871" s="242"/>
      <c r="P871" s="242"/>
      <c r="Q871" s="242"/>
      <c r="R871" s="242"/>
      <c r="S871" s="242"/>
      <c r="T871" s="243"/>
      <c r="U871" s="13"/>
      <c r="V871" s="13"/>
      <c r="W871" s="13"/>
      <c r="X871" s="13"/>
      <c r="Y871" s="13"/>
      <c r="Z871" s="13"/>
      <c r="AA871" s="13"/>
      <c r="AB871" s="13"/>
      <c r="AC871" s="13"/>
      <c r="AD871" s="13"/>
      <c r="AE871" s="13"/>
      <c r="AT871" s="244" t="s">
        <v>242</v>
      </c>
      <c r="AU871" s="244" t="s">
        <v>86</v>
      </c>
      <c r="AV871" s="13" t="s">
        <v>86</v>
      </c>
      <c r="AW871" s="13" t="s">
        <v>37</v>
      </c>
      <c r="AX871" s="13" t="s">
        <v>76</v>
      </c>
      <c r="AY871" s="244" t="s">
        <v>231</v>
      </c>
    </row>
    <row r="872" s="13" customFormat="1">
      <c r="A872" s="13"/>
      <c r="B872" s="233"/>
      <c r="C872" s="234"/>
      <c r="D872" s="235" t="s">
        <v>242</v>
      </c>
      <c r="E872" s="236" t="s">
        <v>19</v>
      </c>
      <c r="F872" s="237" t="s">
        <v>939</v>
      </c>
      <c r="G872" s="234"/>
      <c r="H872" s="238">
        <v>3.9399999999999999</v>
      </c>
      <c r="I872" s="239"/>
      <c r="J872" s="234"/>
      <c r="K872" s="234"/>
      <c r="L872" s="240"/>
      <c r="M872" s="241"/>
      <c r="N872" s="242"/>
      <c r="O872" s="242"/>
      <c r="P872" s="242"/>
      <c r="Q872" s="242"/>
      <c r="R872" s="242"/>
      <c r="S872" s="242"/>
      <c r="T872" s="243"/>
      <c r="U872" s="13"/>
      <c r="V872" s="13"/>
      <c r="W872" s="13"/>
      <c r="X872" s="13"/>
      <c r="Y872" s="13"/>
      <c r="Z872" s="13"/>
      <c r="AA872" s="13"/>
      <c r="AB872" s="13"/>
      <c r="AC872" s="13"/>
      <c r="AD872" s="13"/>
      <c r="AE872" s="13"/>
      <c r="AT872" s="244" t="s">
        <v>242</v>
      </c>
      <c r="AU872" s="244" t="s">
        <v>86</v>
      </c>
      <c r="AV872" s="13" t="s">
        <v>86</v>
      </c>
      <c r="AW872" s="13" t="s">
        <v>37</v>
      </c>
      <c r="AX872" s="13" t="s">
        <v>76</v>
      </c>
      <c r="AY872" s="244" t="s">
        <v>231</v>
      </c>
    </row>
    <row r="873" s="13" customFormat="1">
      <c r="A873" s="13"/>
      <c r="B873" s="233"/>
      <c r="C873" s="234"/>
      <c r="D873" s="235" t="s">
        <v>242</v>
      </c>
      <c r="E873" s="236" t="s">
        <v>19</v>
      </c>
      <c r="F873" s="237" t="s">
        <v>940</v>
      </c>
      <c r="G873" s="234"/>
      <c r="H873" s="238">
        <v>11.119999999999999</v>
      </c>
      <c r="I873" s="239"/>
      <c r="J873" s="234"/>
      <c r="K873" s="234"/>
      <c r="L873" s="240"/>
      <c r="M873" s="241"/>
      <c r="N873" s="242"/>
      <c r="O873" s="242"/>
      <c r="P873" s="242"/>
      <c r="Q873" s="242"/>
      <c r="R873" s="242"/>
      <c r="S873" s="242"/>
      <c r="T873" s="243"/>
      <c r="U873" s="13"/>
      <c r="V873" s="13"/>
      <c r="W873" s="13"/>
      <c r="X873" s="13"/>
      <c r="Y873" s="13"/>
      <c r="Z873" s="13"/>
      <c r="AA873" s="13"/>
      <c r="AB873" s="13"/>
      <c r="AC873" s="13"/>
      <c r="AD873" s="13"/>
      <c r="AE873" s="13"/>
      <c r="AT873" s="244" t="s">
        <v>242</v>
      </c>
      <c r="AU873" s="244" t="s">
        <v>86</v>
      </c>
      <c r="AV873" s="13" t="s">
        <v>86</v>
      </c>
      <c r="AW873" s="13" t="s">
        <v>37</v>
      </c>
      <c r="AX873" s="13" t="s">
        <v>76</v>
      </c>
      <c r="AY873" s="244" t="s">
        <v>231</v>
      </c>
    </row>
    <row r="874" s="15" customFormat="1">
      <c r="A874" s="15"/>
      <c r="B874" s="255"/>
      <c r="C874" s="256"/>
      <c r="D874" s="235" t="s">
        <v>242</v>
      </c>
      <c r="E874" s="257" t="s">
        <v>19</v>
      </c>
      <c r="F874" s="258" t="s">
        <v>335</v>
      </c>
      <c r="G874" s="256"/>
      <c r="H874" s="259">
        <v>162.13999999999999</v>
      </c>
      <c r="I874" s="260"/>
      <c r="J874" s="256"/>
      <c r="K874" s="256"/>
      <c r="L874" s="261"/>
      <c r="M874" s="262"/>
      <c r="N874" s="263"/>
      <c r="O874" s="263"/>
      <c r="P874" s="263"/>
      <c r="Q874" s="263"/>
      <c r="R874" s="263"/>
      <c r="S874" s="263"/>
      <c r="T874" s="264"/>
      <c r="U874" s="15"/>
      <c r="V874" s="15"/>
      <c r="W874" s="15"/>
      <c r="X874" s="15"/>
      <c r="Y874" s="15"/>
      <c r="Z874" s="15"/>
      <c r="AA874" s="15"/>
      <c r="AB874" s="15"/>
      <c r="AC874" s="15"/>
      <c r="AD874" s="15"/>
      <c r="AE874" s="15"/>
      <c r="AT874" s="265" t="s">
        <v>242</v>
      </c>
      <c r="AU874" s="265" t="s">
        <v>86</v>
      </c>
      <c r="AV874" s="15" t="s">
        <v>238</v>
      </c>
      <c r="AW874" s="15" t="s">
        <v>37</v>
      </c>
      <c r="AX874" s="15" t="s">
        <v>84</v>
      </c>
      <c r="AY874" s="265" t="s">
        <v>231</v>
      </c>
    </row>
    <row r="875" s="13" customFormat="1">
      <c r="A875" s="13"/>
      <c r="B875" s="233"/>
      <c r="C875" s="234"/>
      <c r="D875" s="235" t="s">
        <v>242</v>
      </c>
      <c r="E875" s="234"/>
      <c r="F875" s="237" t="s">
        <v>1375</v>
      </c>
      <c r="G875" s="234"/>
      <c r="H875" s="238">
        <v>186.46100000000001</v>
      </c>
      <c r="I875" s="239"/>
      <c r="J875" s="234"/>
      <c r="K875" s="234"/>
      <c r="L875" s="240"/>
      <c r="M875" s="241"/>
      <c r="N875" s="242"/>
      <c r="O875" s="242"/>
      <c r="P875" s="242"/>
      <c r="Q875" s="242"/>
      <c r="R875" s="242"/>
      <c r="S875" s="242"/>
      <c r="T875" s="243"/>
      <c r="U875" s="13"/>
      <c r="V875" s="13"/>
      <c r="W875" s="13"/>
      <c r="X875" s="13"/>
      <c r="Y875" s="13"/>
      <c r="Z875" s="13"/>
      <c r="AA875" s="13"/>
      <c r="AB875" s="13"/>
      <c r="AC875" s="13"/>
      <c r="AD875" s="13"/>
      <c r="AE875" s="13"/>
      <c r="AT875" s="244" t="s">
        <v>242</v>
      </c>
      <c r="AU875" s="244" t="s">
        <v>86</v>
      </c>
      <c r="AV875" s="13" t="s">
        <v>86</v>
      </c>
      <c r="AW875" s="13" t="s">
        <v>4</v>
      </c>
      <c r="AX875" s="13" t="s">
        <v>84</v>
      </c>
      <c r="AY875" s="244" t="s">
        <v>231</v>
      </c>
    </row>
    <row r="876" s="2" customFormat="1" ht="37.8" customHeight="1">
      <c r="A876" s="41"/>
      <c r="B876" s="42"/>
      <c r="C876" s="215" t="s">
        <v>1376</v>
      </c>
      <c r="D876" s="215" t="s">
        <v>233</v>
      </c>
      <c r="E876" s="216" t="s">
        <v>1377</v>
      </c>
      <c r="F876" s="217" t="s">
        <v>1378</v>
      </c>
      <c r="G876" s="218" t="s">
        <v>236</v>
      </c>
      <c r="H876" s="219">
        <v>280.68700000000001</v>
      </c>
      <c r="I876" s="220"/>
      <c r="J876" s="221">
        <f>ROUND(I876*H876,2)</f>
        <v>0</v>
      </c>
      <c r="K876" s="217" t="s">
        <v>237</v>
      </c>
      <c r="L876" s="47"/>
      <c r="M876" s="222" t="s">
        <v>19</v>
      </c>
      <c r="N876" s="223" t="s">
        <v>47</v>
      </c>
      <c r="O876" s="87"/>
      <c r="P876" s="224">
        <f>O876*H876</f>
        <v>0</v>
      </c>
      <c r="Q876" s="224">
        <v>0</v>
      </c>
      <c r="R876" s="224">
        <f>Q876*H876</f>
        <v>0</v>
      </c>
      <c r="S876" s="224">
        <v>0</v>
      </c>
      <c r="T876" s="225">
        <f>S876*H876</f>
        <v>0</v>
      </c>
      <c r="U876" s="41"/>
      <c r="V876" s="41"/>
      <c r="W876" s="41"/>
      <c r="X876" s="41"/>
      <c r="Y876" s="41"/>
      <c r="Z876" s="41"/>
      <c r="AA876" s="41"/>
      <c r="AB876" s="41"/>
      <c r="AC876" s="41"/>
      <c r="AD876" s="41"/>
      <c r="AE876" s="41"/>
      <c r="AR876" s="226" t="s">
        <v>336</v>
      </c>
      <c r="AT876" s="226" t="s">
        <v>233</v>
      </c>
      <c r="AU876" s="226" t="s">
        <v>86</v>
      </c>
      <c r="AY876" s="20" t="s">
        <v>231</v>
      </c>
      <c r="BE876" s="227">
        <f>IF(N876="základní",J876,0)</f>
        <v>0</v>
      </c>
      <c r="BF876" s="227">
        <f>IF(N876="snížená",J876,0)</f>
        <v>0</v>
      </c>
      <c r="BG876" s="227">
        <f>IF(N876="zákl. přenesená",J876,0)</f>
        <v>0</v>
      </c>
      <c r="BH876" s="227">
        <f>IF(N876="sníž. přenesená",J876,0)</f>
        <v>0</v>
      </c>
      <c r="BI876" s="227">
        <f>IF(N876="nulová",J876,0)</f>
        <v>0</v>
      </c>
      <c r="BJ876" s="20" t="s">
        <v>84</v>
      </c>
      <c r="BK876" s="227">
        <f>ROUND(I876*H876,2)</f>
        <v>0</v>
      </c>
      <c r="BL876" s="20" t="s">
        <v>336</v>
      </c>
      <c r="BM876" s="226" t="s">
        <v>1379</v>
      </c>
    </row>
    <row r="877" s="2" customFormat="1">
      <c r="A877" s="41"/>
      <c r="B877" s="42"/>
      <c r="C877" s="43"/>
      <c r="D877" s="228" t="s">
        <v>240</v>
      </c>
      <c r="E877" s="43"/>
      <c r="F877" s="229" t="s">
        <v>1380</v>
      </c>
      <c r="G877" s="43"/>
      <c r="H877" s="43"/>
      <c r="I877" s="230"/>
      <c r="J877" s="43"/>
      <c r="K877" s="43"/>
      <c r="L877" s="47"/>
      <c r="M877" s="231"/>
      <c r="N877" s="232"/>
      <c r="O877" s="87"/>
      <c r="P877" s="87"/>
      <c r="Q877" s="87"/>
      <c r="R877" s="87"/>
      <c r="S877" s="87"/>
      <c r="T877" s="88"/>
      <c r="U877" s="41"/>
      <c r="V877" s="41"/>
      <c r="W877" s="41"/>
      <c r="X877" s="41"/>
      <c r="Y877" s="41"/>
      <c r="Z877" s="41"/>
      <c r="AA877" s="41"/>
      <c r="AB877" s="41"/>
      <c r="AC877" s="41"/>
      <c r="AD877" s="41"/>
      <c r="AE877" s="41"/>
      <c r="AT877" s="20" t="s">
        <v>240</v>
      </c>
      <c r="AU877" s="20" t="s">
        <v>86</v>
      </c>
    </row>
    <row r="878" s="14" customFormat="1">
      <c r="A878" s="14"/>
      <c r="B878" s="245"/>
      <c r="C878" s="246"/>
      <c r="D878" s="235" t="s">
        <v>242</v>
      </c>
      <c r="E878" s="247" t="s">
        <v>19</v>
      </c>
      <c r="F878" s="248" t="s">
        <v>1381</v>
      </c>
      <c r="G878" s="246"/>
      <c r="H878" s="247" t="s">
        <v>19</v>
      </c>
      <c r="I878" s="249"/>
      <c r="J878" s="246"/>
      <c r="K878" s="246"/>
      <c r="L878" s="250"/>
      <c r="M878" s="251"/>
      <c r="N878" s="252"/>
      <c r="O878" s="252"/>
      <c r="P878" s="252"/>
      <c r="Q878" s="252"/>
      <c r="R878" s="252"/>
      <c r="S878" s="252"/>
      <c r="T878" s="253"/>
      <c r="U878" s="14"/>
      <c r="V878" s="14"/>
      <c r="W878" s="14"/>
      <c r="X878" s="14"/>
      <c r="Y878" s="14"/>
      <c r="Z878" s="14"/>
      <c r="AA878" s="14"/>
      <c r="AB878" s="14"/>
      <c r="AC878" s="14"/>
      <c r="AD878" s="14"/>
      <c r="AE878" s="14"/>
      <c r="AT878" s="254" t="s">
        <v>242</v>
      </c>
      <c r="AU878" s="254" t="s">
        <v>86</v>
      </c>
      <c r="AV878" s="14" t="s">
        <v>84</v>
      </c>
      <c r="AW878" s="14" t="s">
        <v>37</v>
      </c>
      <c r="AX878" s="14" t="s">
        <v>76</v>
      </c>
      <c r="AY878" s="254" t="s">
        <v>231</v>
      </c>
    </row>
    <row r="879" s="13" customFormat="1">
      <c r="A879" s="13"/>
      <c r="B879" s="233"/>
      <c r="C879" s="234"/>
      <c r="D879" s="235" t="s">
        <v>242</v>
      </c>
      <c r="E879" s="236" t="s">
        <v>19</v>
      </c>
      <c r="F879" s="237" t="s">
        <v>1050</v>
      </c>
      <c r="G879" s="234"/>
      <c r="H879" s="238">
        <v>192.94</v>
      </c>
      <c r="I879" s="239"/>
      <c r="J879" s="234"/>
      <c r="K879" s="234"/>
      <c r="L879" s="240"/>
      <c r="M879" s="241"/>
      <c r="N879" s="242"/>
      <c r="O879" s="242"/>
      <c r="P879" s="242"/>
      <c r="Q879" s="242"/>
      <c r="R879" s="242"/>
      <c r="S879" s="242"/>
      <c r="T879" s="243"/>
      <c r="U879" s="13"/>
      <c r="V879" s="13"/>
      <c r="W879" s="13"/>
      <c r="X879" s="13"/>
      <c r="Y879" s="13"/>
      <c r="Z879" s="13"/>
      <c r="AA879" s="13"/>
      <c r="AB879" s="13"/>
      <c r="AC879" s="13"/>
      <c r="AD879" s="13"/>
      <c r="AE879" s="13"/>
      <c r="AT879" s="244" t="s">
        <v>242</v>
      </c>
      <c r="AU879" s="244" t="s">
        <v>86</v>
      </c>
      <c r="AV879" s="13" t="s">
        <v>86</v>
      </c>
      <c r="AW879" s="13" t="s">
        <v>37</v>
      </c>
      <c r="AX879" s="13" t="s">
        <v>76</v>
      </c>
      <c r="AY879" s="244" t="s">
        <v>231</v>
      </c>
    </row>
    <row r="880" s="13" customFormat="1">
      <c r="A880" s="13"/>
      <c r="B880" s="233"/>
      <c r="C880" s="234"/>
      <c r="D880" s="235" t="s">
        <v>242</v>
      </c>
      <c r="E880" s="236" t="s">
        <v>19</v>
      </c>
      <c r="F880" s="237" t="s">
        <v>1051</v>
      </c>
      <c r="G880" s="234"/>
      <c r="H880" s="238">
        <v>3.8999999999999999</v>
      </c>
      <c r="I880" s="239"/>
      <c r="J880" s="234"/>
      <c r="K880" s="234"/>
      <c r="L880" s="240"/>
      <c r="M880" s="241"/>
      <c r="N880" s="242"/>
      <c r="O880" s="242"/>
      <c r="P880" s="242"/>
      <c r="Q880" s="242"/>
      <c r="R880" s="242"/>
      <c r="S880" s="242"/>
      <c r="T880" s="243"/>
      <c r="U880" s="13"/>
      <c r="V880" s="13"/>
      <c r="W880" s="13"/>
      <c r="X880" s="13"/>
      <c r="Y880" s="13"/>
      <c r="Z880" s="13"/>
      <c r="AA880" s="13"/>
      <c r="AB880" s="13"/>
      <c r="AC880" s="13"/>
      <c r="AD880" s="13"/>
      <c r="AE880" s="13"/>
      <c r="AT880" s="244" t="s">
        <v>242</v>
      </c>
      <c r="AU880" s="244" t="s">
        <v>86</v>
      </c>
      <c r="AV880" s="13" t="s">
        <v>86</v>
      </c>
      <c r="AW880" s="13" t="s">
        <v>37</v>
      </c>
      <c r="AX880" s="13" t="s">
        <v>76</v>
      </c>
      <c r="AY880" s="244" t="s">
        <v>231</v>
      </c>
    </row>
    <row r="881" s="13" customFormat="1">
      <c r="A881" s="13"/>
      <c r="B881" s="233"/>
      <c r="C881" s="234"/>
      <c r="D881" s="235" t="s">
        <v>242</v>
      </c>
      <c r="E881" s="236" t="s">
        <v>19</v>
      </c>
      <c r="F881" s="237" t="s">
        <v>1052</v>
      </c>
      <c r="G881" s="234"/>
      <c r="H881" s="238">
        <v>6.21</v>
      </c>
      <c r="I881" s="239"/>
      <c r="J881" s="234"/>
      <c r="K881" s="234"/>
      <c r="L881" s="240"/>
      <c r="M881" s="241"/>
      <c r="N881" s="242"/>
      <c r="O881" s="242"/>
      <c r="P881" s="242"/>
      <c r="Q881" s="242"/>
      <c r="R881" s="242"/>
      <c r="S881" s="242"/>
      <c r="T881" s="243"/>
      <c r="U881" s="13"/>
      <c r="V881" s="13"/>
      <c r="W881" s="13"/>
      <c r="X881" s="13"/>
      <c r="Y881" s="13"/>
      <c r="Z881" s="13"/>
      <c r="AA881" s="13"/>
      <c r="AB881" s="13"/>
      <c r="AC881" s="13"/>
      <c r="AD881" s="13"/>
      <c r="AE881" s="13"/>
      <c r="AT881" s="244" t="s">
        <v>242</v>
      </c>
      <c r="AU881" s="244" t="s">
        <v>86</v>
      </c>
      <c r="AV881" s="13" t="s">
        <v>86</v>
      </c>
      <c r="AW881" s="13" t="s">
        <v>37</v>
      </c>
      <c r="AX881" s="13" t="s">
        <v>76</v>
      </c>
      <c r="AY881" s="244" t="s">
        <v>231</v>
      </c>
    </row>
    <row r="882" s="13" customFormat="1">
      <c r="A882" s="13"/>
      <c r="B882" s="233"/>
      <c r="C882" s="234"/>
      <c r="D882" s="235" t="s">
        <v>242</v>
      </c>
      <c r="E882" s="236" t="s">
        <v>19</v>
      </c>
      <c r="F882" s="237" t="s">
        <v>1054</v>
      </c>
      <c r="G882" s="234"/>
      <c r="H882" s="238">
        <v>2.5099999999999998</v>
      </c>
      <c r="I882" s="239"/>
      <c r="J882" s="234"/>
      <c r="K882" s="234"/>
      <c r="L882" s="240"/>
      <c r="M882" s="241"/>
      <c r="N882" s="242"/>
      <c r="O882" s="242"/>
      <c r="P882" s="242"/>
      <c r="Q882" s="242"/>
      <c r="R882" s="242"/>
      <c r="S882" s="242"/>
      <c r="T882" s="243"/>
      <c r="U882" s="13"/>
      <c r="V882" s="13"/>
      <c r="W882" s="13"/>
      <c r="X882" s="13"/>
      <c r="Y882" s="13"/>
      <c r="Z882" s="13"/>
      <c r="AA882" s="13"/>
      <c r="AB882" s="13"/>
      <c r="AC882" s="13"/>
      <c r="AD882" s="13"/>
      <c r="AE882" s="13"/>
      <c r="AT882" s="244" t="s">
        <v>242</v>
      </c>
      <c r="AU882" s="244" t="s">
        <v>86</v>
      </c>
      <c r="AV882" s="13" t="s">
        <v>86</v>
      </c>
      <c r="AW882" s="13" t="s">
        <v>37</v>
      </c>
      <c r="AX882" s="13" t="s">
        <v>76</v>
      </c>
      <c r="AY882" s="244" t="s">
        <v>231</v>
      </c>
    </row>
    <row r="883" s="13" customFormat="1">
      <c r="A883" s="13"/>
      <c r="B883" s="233"/>
      <c r="C883" s="234"/>
      <c r="D883" s="235" t="s">
        <v>242</v>
      </c>
      <c r="E883" s="236" t="s">
        <v>19</v>
      </c>
      <c r="F883" s="237" t="s">
        <v>1055</v>
      </c>
      <c r="G883" s="234"/>
      <c r="H883" s="238">
        <v>49.609999999999999</v>
      </c>
      <c r="I883" s="239"/>
      <c r="J883" s="234"/>
      <c r="K883" s="234"/>
      <c r="L883" s="240"/>
      <c r="M883" s="241"/>
      <c r="N883" s="242"/>
      <c r="O883" s="242"/>
      <c r="P883" s="242"/>
      <c r="Q883" s="242"/>
      <c r="R883" s="242"/>
      <c r="S883" s="242"/>
      <c r="T883" s="243"/>
      <c r="U883" s="13"/>
      <c r="V883" s="13"/>
      <c r="W883" s="13"/>
      <c r="X883" s="13"/>
      <c r="Y883" s="13"/>
      <c r="Z883" s="13"/>
      <c r="AA883" s="13"/>
      <c r="AB883" s="13"/>
      <c r="AC883" s="13"/>
      <c r="AD883" s="13"/>
      <c r="AE883" s="13"/>
      <c r="AT883" s="244" t="s">
        <v>242</v>
      </c>
      <c r="AU883" s="244" t="s">
        <v>86</v>
      </c>
      <c r="AV883" s="13" t="s">
        <v>86</v>
      </c>
      <c r="AW883" s="13" t="s">
        <v>37</v>
      </c>
      <c r="AX883" s="13" t="s">
        <v>76</v>
      </c>
      <c r="AY883" s="244" t="s">
        <v>231</v>
      </c>
    </row>
    <row r="884" s="15" customFormat="1">
      <c r="A884" s="15"/>
      <c r="B884" s="255"/>
      <c r="C884" s="256"/>
      <c r="D884" s="235" t="s">
        <v>242</v>
      </c>
      <c r="E884" s="257" t="s">
        <v>19</v>
      </c>
      <c r="F884" s="258" t="s">
        <v>335</v>
      </c>
      <c r="G884" s="256"/>
      <c r="H884" s="259">
        <v>255.16999999999999</v>
      </c>
      <c r="I884" s="260"/>
      <c r="J884" s="256"/>
      <c r="K884" s="256"/>
      <c r="L884" s="261"/>
      <c r="M884" s="262"/>
      <c r="N884" s="263"/>
      <c r="O884" s="263"/>
      <c r="P884" s="263"/>
      <c r="Q884" s="263"/>
      <c r="R884" s="263"/>
      <c r="S884" s="263"/>
      <c r="T884" s="264"/>
      <c r="U884" s="15"/>
      <c r="V884" s="15"/>
      <c r="W884" s="15"/>
      <c r="X884" s="15"/>
      <c r="Y884" s="15"/>
      <c r="Z884" s="15"/>
      <c r="AA884" s="15"/>
      <c r="AB884" s="15"/>
      <c r="AC884" s="15"/>
      <c r="AD884" s="15"/>
      <c r="AE884" s="15"/>
      <c r="AT884" s="265" t="s">
        <v>242</v>
      </c>
      <c r="AU884" s="265" t="s">
        <v>86</v>
      </c>
      <c r="AV884" s="15" t="s">
        <v>238</v>
      </c>
      <c r="AW884" s="15" t="s">
        <v>37</v>
      </c>
      <c r="AX884" s="15" t="s">
        <v>84</v>
      </c>
      <c r="AY884" s="265" t="s">
        <v>231</v>
      </c>
    </row>
    <row r="885" s="13" customFormat="1">
      <c r="A885" s="13"/>
      <c r="B885" s="233"/>
      <c r="C885" s="234"/>
      <c r="D885" s="235" t="s">
        <v>242</v>
      </c>
      <c r="E885" s="234"/>
      <c r="F885" s="237" t="s">
        <v>1382</v>
      </c>
      <c r="G885" s="234"/>
      <c r="H885" s="238">
        <v>280.68700000000001</v>
      </c>
      <c r="I885" s="239"/>
      <c r="J885" s="234"/>
      <c r="K885" s="234"/>
      <c r="L885" s="240"/>
      <c r="M885" s="241"/>
      <c r="N885" s="242"/>
      <c r="O885" s="242"/>
      <c r="P885" s="242"/>
      <c r="Q885" s="242"/>
      <c r="R885" s="242"/>
      <c r="S885" s="242"/>
      <c r="T885" s="243"/>
      <c r="U885" s="13"/>
      <c r="V885" s="13"/>
      <c r="W885" s="13"/>
      <c r="X885" s="13"/>
      <c r="Y885" s="13"/>
      <c r="Z885" s="13"/>
      <c r="AA885" s="13"/>
      <c r="AB885" s="13"/>
      <c r="AC885" s="13"/>
      <c r="AD885" s="13"/>
      <c r="AE885" s="13"/>
      <c r="AT885" s="244" t="s">
        <v>242</v>
      </c>
      <c r="AU885" s="244" t="s">
        <v>86</v>
      </c>
      <c r="AV885" s="13" t="s">
        <v>86</v>
      </c>
      <c r="AW885" s="13" t="s">
        <v>4</v>
      </c>
      <c r="AX885" s="13" t="s">
        <v>84</v>
      </c>
      <c r="AY885" s="244" t="s">
        <v>231</v>
      </c>
    </row>
    <row r="886" s="2" customFormat="1" ht="24.15" customHeight="1">
      <c r="A886" s="41"/>
      <c r="B886" s="42"/>
      <c r="C886" s="277" t="s">
        <v>1383</v>
      </c>
      <c r="D886" s="277" t="s">
        <v>605</v>
      </c>
      <c r="E886" s="278" t="s">
        <v>1384</v>
      </c>
      <c r="F886" s="279" t="s">
        <v>1385</v>
      </c>
      <c r="G886" s="280" t="s">
        <v>236</v>
      </c>
      <c r="H886" s="281">
        <v>645.58000000000004</v>
      </c>
      <c r="I886" s="282"/>
      <c r="J886" s="283">
        <f>ROUND(I886*H886,2)</f>
        <v>0</v>
      </c>
      <c r="K886" s="279" t="s">
        <v>237</v>
      </c>
      <c r="L886" s="284"/>
      <c r="M886" s="285" t="s">
        <v>19</v>
      </c>
      <c r="N886" s="286" t="s">
        <v>47</v>
      </c>
      <c r="O886" s="87"/>
      <c r="P886" s="224">
        <f>O886*H886</f>
        <v>0</v>
      </c>
      <c r="Q886" s="224">
        <v>0.0015</v>
      </c>
      <c r="R886" s="224">
        <f>Q886*H886</f>
        <v>0.96837000000000006</v>
      </c>
      <c r="S886" s="224">
        <v>0</v>
      </c>
      <c r="T886" s="225">
        <f>S886*H886</f>
        <v>0</v>
      </c>
      <c r="U886" s="41"/>
      <c r="V886" s="41"/>
      <c r="W886" s="41"/>
      <c r="X886" s="41"/>
      <c r="Y886" s="41"/>
      <c r="Z886" s="41"/>
      <c r="AA886" s="41"/>
      <c r="AB886" s="41"/>
      <c r="AC886" s="41"/>
      <c r="AD886" s="41"/>
      <c r="AE886" s="41"/>
      <c r="AR886" s="226" t="s">
        <v>442</v>
      </c>
      <c r="AT886" s="226" t="s">
        <v>605</v>
      </c>
      <c r="AU886" s="226" t="s">
        <v>86</v>
      </c>
      <c r="AY886" s="20" t="s">
        <v>231</v>
      </c>
      <c r="BE886" s="227">
        <f>IF(N886="základní",J886,0)</f>
        <v>0</v>
      </c>
      <c r="BF886" s="227">
        <f>IF(N886="snížená",J886,0)</f>
        <v>0</v>
      </c>
      <c r="BG886" s="227">
        <f>IF(N886="zákl. přenesená",J886,0)</f>
        <v>0</v>
      </c>
      <c r="BH886" s="227">
        <f>IF(N886="sníž. přenesená",J886,0)</f>
        <v>0</v>
      </c>
      <c r="BI886" s="227">
        <f>IF(N886="nulová",J886,0)</f>
        <v>0</v>
      </c>
      <c r="BJ886" s="20" t="s">
        <v>84</v>
      </c>
      <c r="BK886" s="227">
        <f>ROUND(I886*H886,2)</f>
        <v>0</v>
      </c>
      <c r="BL886" s="20" t="s">
        <v>336</v>
      </c>
      <c r="BM886" s="226" t="s">
        <v>1386</v>
      </c>
    </row>
    <row r="887" s="13" customFormat="1">
      <c r="A887" s="13"/>
      <c r="B887" s="233"/>
      <c r="C887" s="234"/>
      <c r="D887" s="235" t="s">
        <v>242</v>
      </c>
      <c r="E887" s="236" t="s">
        <v>19</v>
      </c>
      <c r="F887" s="237" t="s">
        <v>1387</v>
      </c>
      <c r="G887" s="234"/>
      <c r="H887" s="238">
        <v>561.37400000000002</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242</v>
      </c>
      <c r="AU887" s="244" t="s">
        <v>86</v>
      </c>
      <c r="AV887" s="13" t="s">
        <v>86</v>
      </c>
      <c r="AW887" s="13" t="s">
        <v>37</v>
      </c>
      <c r="AX887" s="13" t="s">
        <v>84</v>
      </c>
      <c r="AY887" s="244" t="s">
        <v>231</v>
      </c>
    </row>
    <row r="888" s="13" customFormat="1">
      <c r="A888" s="13"/>
      <c r="B888" s="233"/>
      <c r="C888" s="234"/>
      <c r="D888" s="235" t="s">
        <v>242</v>
      </c>
      <c r="E888" s="234"/>
      <c r="F888" s="237" t="s">
        <v>1388</v>
      </c>
      <c r="G888" s="234"/>
      <c r="H888" s="238">
        <v>645.58000000000004</v>
      </c>
      <c r="I888" s="239"/>
      <c r="J888" s="234"/>
      <c r="K888" s="234"/>
      <c r="L888" s="240"/>
      <c r="M888" s="241"/>
      <c r="N888" s="242"/>
      <c r="O888" s="242"/>
      <c r="P888" s="242"/>
      <c r="Q888" s="242"/>
      <c r="R888" s="242"/>
      <c r="S888" s="242"/>
      <c r="T888" s="243"/>
      <c r="U888" s="13"/>
      <c r="V888" s="13"/>
      <c r="W888" s="13"/>
      <c r="X888" s="13"/>
      <c r="Y888" s="13"/>
      <c r="Z888" s="13"/>
      <c r="AA888" s="13"/>
      <c r="AB888" s="13"/>
      <c r="AC888" s="13"/>
      <c r="AD888" s="13"/>
      <c r="AE888" s="13"/>
      <c r="AT888" s="244" t="s">
        <v>242</v>
      </c>
      <c r="AU888" s="244" t="s">
        <v>86</v>
      </c>
      <c r="AV888" s="13" t="s">
        <v>86</v>
      </c>
      <c r="AW888" s="13" t="s">
        <v>4</v>
      </c>
      <c r="AX888" s="13" t="s">
        <v>84</v>
      </c>
      <c r="AY888" s="244" t="s">
        <v>231</v>
      </c>
    </row>
    <row r="889" s="2" customFormat="1" ht="78" customHeight="1">
      <c r="A889" s="41"/>
      <c r="B889" s="42"/>
      <c r="C889" s="215" t="s">
        <v>1389</v>
      </c>
      <c r="D889" s="215" t="s">
        <v>233</v>
      </c>
      <c r="E889" s="216" t="s">
        <v>1390</v>
      </c>
      <c r="F889" s="217" t="s">
        <v>1391</v>
      </c>
      <c r="G889" s="218" t="s">
        <v>236</v>
      </c>
      <c r="H889" s="219">
        <v>507.00999999999999</v>
      </c>
      <c r="I889" s="220"/>
      <c r="J889" s="221">
        <f>ROUND(I889*H889,2)</f>
        <v>0</v>
      </c>
      <c r="K889" s="217" t="s">
        <v>237</v>
      </c>
      <c r="L889" s="47"/>
      <c r="M889" s="222" t="s">
        <v>19</v>
      </c>
      <c r="N889" s="223" t="s">
        <v>47</v>
      </c>
      <c r="O889" s="87"/>
      <c r="P889" s="224">
        <f>O889*H889</f>
        <v>0</v>
      </c>
      <c r="Q889" s="224">
        <v>0.01176</v>
      </c>
      <c r="R889" s="224">
        <f>Q889*H889</f>
        <v>5.9624375999999994</v>
      </c>
      <c r="S889" s="224">
        <v>0</v>
      </c>
      <c r="T889" s="225">
        <f>S889*H889</f>
        <v>0</v>
      </c>
      <c r="U889" s="41"/>
      <c r="V889" s="41"/>
      <c r="W889" s="41"/>
      <c r="X889" s="41"/>
      <c r="Y889" s="41"/>
      <c r="Z889" s="41"/>
      <c r="AA889" s="41"/>
      <c r="AB889" s="41"/>
      <c r="AC889" s="41"/>
      <c r="AD889" s="41"/>
      <c r="AE889" s="41"/>
      <c r="AR889" s="226" t="s">
        <v>336</v>
      </c>
      <c r="AT889" s="226" t="s">
        <v>233</v>
      </c>
      <c r="AU889" s="226" t="s">
        <v>86</v>
      </c>
      <c r="AY889" s="20" t="s">
        <v>231</v>
      </c>
      <c r="BE889" s="227">
        <f>IF(N889="základní",J889,0)</f>
        <v>0</v>
      </c>
      <c r="BF889" s="227">
        <f>IF(N889="snížená",J889,0)</f>
        <v>0</v>
      </c>
      <c r="BG889" s="227">
        <f>IF(N889="zákl. přenesená",J889,0)</f>
        <v>0</v>
      </c>
      <c r="BH889" s="227">
        <f>IF(N889="sníž. přenesená",J889,0)</f>
        <v>0</v>
      </c>
      <c r="BI889" s="227">
        <f>IF(N889="nulová",J889,0)</f>
        <v>0</v>
      </c>
      <c r="BJ889" s="20" t="s">
        <v>84</v>
      </c>
      <c r="BK889" s="227">
        <f>ROUND(I889*H889,2)</f>
        <v>0</v>
      </c>
      <c r="BL889" s="20" t="s">
        <v>336</v>
      </c>
      <c r="BM889" s="226" t="s">
        <v>1392</v>
      </c>
    </row>
    <row r="890" s="2" customFormat="1">
      <c r="A890" s="41"/>
      <c r="B890" s="42"/>
      <c r="C890" s="43"/>
      <c r="D890" s="228" t="s">
        <v>240</v>
      </c>
      <c r="E890" s="43"/>
      <c r="F890" s="229" t="s">
        <v>1393</v>
      </c>
      <c r="G890" s="43"/>
      <c r="H890" s="43"/>
      <c r="I890" s="230"/>
      <c r="J890" s="43"/>
      <c r="K890" s="43"/>
      <c r="L890" s="47"/>
      <c r="M890" s="231"/>
      <c r="N890" s="232"/>
      <c r="O890" s="87"/>
      <c r="P890" s="87"/>
      <c r="Q890" s="87"/>
      <c r="R890" s="87"/>
      <c r="S890" s="87"/>
      <c r="T890" s="88"/>
      <c r="U890" s="41"/>
      <c r="V890" s="41"/>
      <c r="W890" s="41"/>
      <c r="X890" s="41"/>
      <c r="Y890" s="41"/>
      <c r="Z890" s="41"/>
      <c r="AA890" s="41"/>
      <c r="AB890" s="41"/>
      <c r="AC890" s="41"/>
      <c r="AD890" s="41"/>
      <c r="AE890" s="41"/>
      <c r="AT890" s="20" t="s">
        <v>240</v>
      </c>
      <c r="AU890" s="20" t="s">
        <v>86</v>
      </c>
    </row>
    <row r="891" s="13" customFormat="1">
      <c r="A891" s="13"/>
      <c r="B891" s="233"/>
      <c r="C891" s="234"/>
      <c r="D891" s="235" t="s">
        <v>242</v>
      </c>
      <c r="E891" s="236" t="s">
        <v>19</v>
      </c>
      <c r="F891" s="237" t="s">
        <v>1394</v>
      </c>
      <c r="G891" s="234"/>
      <c r="H891" s="238">
        <v>573.75999999999999</v>
      </c>
      <c r="I891" s="239"/>
      <c r="J891" s="234"/>
      <c r="K891" s="234"/>
      <c r="L891" s="240"/>
      <c r="M891" s="241"/>
      <c r="N891" s="242"/>
      <c r="O891" s="242"/>
      <c r="P891" s="242"/>
      <c r="Q891" s="242"/>
      <c r="R891" s="242"/>
      <c r="S891" s="242"/>
      <c r="T891" s="243"/>
      <c r="U891" s="13"/>
      <c r="V891" s="13"/>
      <c r="W891" s="13"/>
      <c r="X891" s="13"/>
      <c r="Y891" s="13"/>
      <c r="Z891" s="13"/>
      <c r="AA891" s="13"/>
      <c r="AB891" s="13"/>
      <c r="AC891" s="13"/>
      <c r="AD891" s="13"/>
      <c r="AE891" s="13"/>
      <c r="AT891" s="244" t="s">
        <v>242</v>
      </c>
      <c r="AU891" s="244" t="s">
        <v>86</v>
      </c>
      <c r="AV891" s="13" t="s">
        <v>86</v>
      </c>
      <c r="AW891" s="13" t="s">
        <v>37</v>
      </c>
      <c r="AX891" s="13" t="s">
        <v>76</v>
      </c>
      <c r="AY891" s="244" t="s">
        <v>231</v>
      </c>
    </row>
    <row r="892" s="13" customFormat="1">
      <c r="A892" s="13"/>
      <c r="B892" s="233"/>
      <c r="C892" s="234"/>
      <c r="D892" s="235" t="s">
        <v>242</v>
      </c>
      <c r="E892" s="236" t="s">
        <v>19</v>
      </c>
      <c r="F892" s="237" t="s">
        <v>1395</v>
      </c>
      <c r="G892" s="234"/>
      <c r="H892" s="238">
        <v>-66.75</v>
      </c>
      <c r="I892" s="239"/>
      <c r="J892" s="234"/>
      <c r="K892" s="234"/>
      <c r="L892" s="240"/>
      <c r="M892" s="241"/>
      <c r="N892" s="242"/>
      <c r="O892" s="242"/>
      <c r="P892" s="242"/>
      <c r="Q892" s="242"/>
      <c r="R892" s="242"/>
      <c r="S892" s="242"/>
      <c r="T892" s="243"/>
      <c r="U892" s="13"/>
      <c r="V892" s="13"/>
      <c r="W892" s="13"/>
      <c r="X892" s="13"/>
      <c r="Y892" s="13"/>
      <c r="Z892" s="13"/>
      <c r="AA892" s="13"/>
      <c r="AB892" s="13"/>
      <c r="AC892" s="13"/>
      <c r="AD892" s="13"/>
      <c r="AE892" s="13"/>
      <c r="AT892" s="244" t="s">
        <v>242</v>
      </c>
      <c r="AU892" s="244" t="s">
        <v>86</v>
      </c>
      <c r="AV892" s="13" t="s">
        <v>86</v>
      </c>
      <c r="AW892" s="13" t="s">
        <v>37</v>
      </c>
      <c r="AX892" s="13" t="s">
        <v>76</v>
      </c>
      <c r="AY892" s="244" t="s">
        <v>231</v>
      </c>
    </row>
    <row r="893" s="15" customFormat="1">
      <c r="A893" s="15"/>
      <c r="B893" s="255"/>
      <c r="C893" s="256"/>
      <c r="D893" s="235" t="s">
        <v>242</v>
      </c>
      <c r="E893" s="257" t="s">
        <v>19</v>
      </c>
      <c r="F893" s="258" t="s">
        <v>335</v>
      </c>
      <c r="G893" s="256"/>
      <c r="H893" s="259">
        <v>507.00999999999999</v>
      </c>
      <c r="I893" s="260"/>
      <c r="J893" s="256"/>
      <c r="K893" s="256"/>
      <c r="L893" s="261"/>
      <c r="M893" s="262"/>
      <c r="N893" s="263"/>
      <c r="O893" s="263"/>
      <c r="P893" s="263"/>
      <c r="Q893" s="263"/>
      <c r="R893" s="263"/>
      <c r="S893" s="263"/>
      <c r="T893" s="264"/>
      <c r="U893" s="15"/>
      <c r="V893" s="15"/>
      <c r="W893" s="15"/>
      <c r="X893" s="15"/>
      <c r="Y893" s="15"/>
      <c r="Z893" s="15"/>
      <c r="AA893" s="15"/>
      <c r="AB893" s="15"/>
      <c r="AC893" s="15"/>
      <c r="AD893" s="15"/>
      <c r="AE893" s="15"/>
      <c r="AT893" s="265" t="s">
        <v>242</v>
      </c>
      <c r="AU893" s="265" t="s">
        <v>86</v>
      </c>
      <c r="AV893" s="15" t="s">
        <v>238</v>
      </c>
      <c r="AW893" s="15" t="s">
        <v>37</v>
      </c>
      <c r="AX893" s="15" t="s">
        <v>84</v>
      </c>
      <c r="AY893" s="265" t="s">
        <v>231</v>
      </c>
    </row>
    <row r="894" s="2" customFormat="1" ht="24.15" customHeight="1">
      <c r="A894" s="41"/>
      <c r="B894" s="42"/>
      <c r="C894" s="277" t="s">
        <v>1396</v>
      </c>
      <c r="D894" s="277" t="s">
        <v>605</v>
      </c>
      <c r="E894" s="278" t="s">
        <v>1397</v>
      </c>
      <c r="F894" s="279" t="s">
        <v>1398</v>
      </c>
      <c r="G894" s="280" t="s">
        <v>236</v>
      </c>
      <c r="H894" s="281">
        <v>583.06200000000001</v>
      </c>
      <c r="I894" s="282"/>
      <c r="J894" s="283">
        <f>ROUND(I894*H894,2)</f>
        <v>0</v>
      </c>
      <c r="K894" s="279" t="s">
        <v>237</v>
      </c>
      <c r="L894" s="284"/>
      <c r="M894" s="285" t="s">
        <v>19</v>
      </c>
      <c r="N894" s="286" t="s">
        <v>47</v>
      </c>
      <c r="O894" s="87"/>
      <c r="P894" s="224">
        <f>O894*H894</f>
        <v>0</v>
      </c>
      <c r="Q894" s="224">
        <v>0.01</v>
      </c>
      <c r="R894" s="224">
        <f>Q894*H894</f>
        <v>5.8306200000000006</v>
      </c>
      <c r="S894" s="224">
        <v>0</v>
      </c>
      <c r="T894" s="225">
        <f>S894*H894</f>
        <v>0</v>
      </c>
      <c r="U894" s="41"/>
      <c r="V894" s="41"/>
      <c r="W894" s="41"/>
      <c r="X894" s="41"/>
      <c r="Y894" s="41"/>
      <c r="Z894" s="41"/>
      <c r="AA894" s="41"/>
      <c r="AB894" s="41"/>
      <c r="AC894" s="41"/>
      <c r="AD894" s="41"/>
      <c r="AE894" s="41"/>
      <c r="AR894" s="226" t="s">
        <v>442</v>
      </c>
      <c r="AT894" s="226" t="s">
        <v>605</v>
      </c>
      <c r="AU894" s="226" t="s">
        <v>86</v>
      </c>
      <c r="AY894" s="20" t="s">
        <v>231</v>
      </c>
      <c r="BE894" s="227">
        <f>IF(N894="základní",J894,0)</f>
        <v>0</v>
      </c>
      <c r="BF894" s="227">
        <f>IF(N894="snížená",J894,0)</f>
        <v>0</v>
      </c>
      <c r="BG894" s="227">
        <f>IF(N894="zákl. přenesená",J894,0)</f>
        <v>0</v>
      </c>
      <c r="BH894" s="227">
        <f>IF(N894="sníž. přenesená",J894,0)</f>
        <v>0</v>
      </c>
      <c r="BI894" s="227">
        <f>IF(N894="nulová",J894,0)</f>
        <v>0</v>
      </c>
      <c r="BJ894" s="20" t="s">
        <v>84</v>
      </c>
      <c r="BK894" s="227">
        <f>ROUND(I894*H894,2)</f>
        <v>0</v>
      </c>
      <c r="BL894" s="20" t="s">
        <v>336</v>
      </c>
      <c r="BM894" s="226" t="s">
        <v>1399</v>
      </c>
    </row>
    <row r="895" s="13" customFormat="1">
      <c r="A895" s="13"/>
      <c r="B895" s="233"/>
      <c r="C895" s="234"/>
      <c r="D895" s="235" t="s">
        <v>242</v>
      </c>
      <c r="E895" s="234"/>
      <c r="F895" s="237" t="s">
        <v>1400</v>
      </c>
      <c r="G895" s="234"/>
      <c r="H895" s="238">
        <v>583.06200000000001</v>
      </c>
      <c r="I895" s="239"/>
      <c r="J895" s="234"/>
      <c r="K895" s="234"/>
      <c r="L895" s="240"/>
      <c r="M895" s="241"/>
      <c r="N895" s="242"/>
      <c r="O895" s="242"/>
      <c r="P895" s="242"/>
      <c r="Q895" s="242"/>
      <c r="R895" s="242"/>
      <c r="S895" s="242"/>
      <c r="T895" s="243"/>
      <c r="U895" s="13"/>
      <c r="V895" s="13"/>
      <c r="W895" s="13"/>
      <c r="X895" s="13"/>
      <c r="Y895" s="13"/>
      <c r="Z895" s="13"/>
      <c r="AA895" s="13"/>
      <c r="AB895" s="13"/>
      <c r="AC895" s="13"/>
      <c r="AD895" s="13"/>
      <c r="AE895" s="13"/>
      <c r="AT895" s="244" t="s">
        <v>242</v>
      </c>
      <c r="AU895" s="244" t="s">
        <v>86</v>
      </c>
      <c r="AV895" s="13" t="s">
        <v>86</v>
      </c>
      <c r="AW895" s="13" t="s">
        <v>4</v>
      </c>
      <c r="AX895" s="13" t="s">
        <v>84</v>
      </c>
      <c r="AY895" s="244" t="s">
        <v>231</v>
      </c>
    </row>
    <row r="896" s="2" customFormat="1" ht="37.8" customHeight="1">
      <c r="A896" s="41"/>
      <c r="B896" s="42"/>
      <c r="C896" s="215" t="s">
        <v>1401</v>
      </c>
      <c r="D896" s="215" t="s">
        <v>233</v>
      </c>
      <c r="E896" s="216" t="s">
        <v>1402</v>
      </c>
      <c r="F896" s="217" t="s">
        <v>1403</v>
      </c>
      <c r="G896" s="218" t="s">
        <v>236</v>
      </c>
      <c r="H896" s="219">
        <v>689.83199999999999</v>
      </c>
      <c r="I896" s="220"/>
      <c r="J896" s="221">
        <f>ROUND(I896*H896,2)</f>
        <v>0</v>
      </c>
      <c r="K896" s="217" t="s">
        <v>237</v>
      </c>
      <c r="L896" s="47"/>
      <c r="M896" s="222" t="s">
        <v>19</v>
      </c>
      <c r="N896" s="223" t="s">
        <v>47</v>
      </c>
      <c r="O896" s="87"/>
      <c r="P896" s="224">
        <f>O896*H896</f>
        <v>0</v>
      </c>
      <c r="Q896" s="224">
        <v>0</v>
      </c>
      <c r="R896" s="224">
        <f>Q896*H896</f>
        <v>0</v>
      </c>
      <c r="S896" s="224">
        <v>0</v>
      </c>
      <c r="T896" s="225">
        <f>S896*H896</f>
        <v>0</v>
      </c>
      <c r="U896" s="41"/>
      <c r="V896" s="41"/>
      <c r="W896" s="41"/>
      <c r="X896" s="41"/>
      <c r="Y896" s="41"/>
      <c r="Z896" s="41"/>
      <c r="AA896" s="41"/>
      <c r="AB896" s="41"/>
      <c r="AC896" s="41"/>
      <c r="AD896" s="41"/>
      <c r="AE896" s="41"/>
      <c r="AR896" s="226" t="s">
        <v>336</v>
      </c>
      <c r="AT896" s="226" t="s">
        <v>233</v>
      </c>
      <c r="AU896" s="226" t="s">
        <v>86</v>
      </c>
      <c r="AY896" s="20" t="s">
        <v>231</v>
      </c>
      <c r="BE896" s="227">
        <f>IF(N896="základní",J896,0)</f>
        <v>0</v>
      </c>
      <c r="BF896" s="227">
        <f>IF(N896="snížená",J896,0)</f>
        <v>0</v>
      </c>
      <c r="BG896" s="227">
        <f>IF(N896="zákl. přenesená",J896,0)</f>
        <v>0</v>
      </c>
      <c r="BH896" s="227">
        <f>IF(N896="sníž. přenesená",J896,0)</f>
        <v>0</v>
      </c>
      <c r="BI896" s="227">
        <f>IF(N896="nulová",J896,0)</f>
        <v>0</v>
      </c>
      <c r="BJ896" s="20" t="s">
        <v>84</v>
      </c>
      <c r="BK896" s="227">
        <f>ROUND(I896*H896,2)</f>
        <v>0</v>
      </c>
      <c r="BL896" s="20" t="s">
        <v>336</v>
      </c>
      <c r="BM896" s="226" t="s">
        <v>1404</v>
      </c>
    </row>
    <row r="897" s="2" customFormat="1">
      <c r="A897" s="41"/>
      <c r="B897" s="42"/>
      <c r="C897" s="43"/>
      <c r="D897" s="228" t="s">
        <v>240</v>
      </c>
      <c r="E897" s="43"/>
      <c r="F897" s="229" t="s">
        <v>1405</v>
      </c>
      <c r="G897" s="43"/>
      <c r="H897" s="43"/>
      <c r="I897" s="230"/>
      <c r="J897" s="43"/>
      <c r="K897" s="43"/>
      <c r="L897" s="47"/>
      <c r="M897" s="231"/>
      <c r="N897" s="232"/>
      <c r="O897" s="87"/>
      <c r="P897" s="87"/>
      <c r="Q897" s="87"/>
      <c r="R897" s="87"/>
      <c r="S897" s="87"/>
      <c r="T897" s="88"/>
      <c r="U897" s="41"/>
      <c r="V897" s="41"/>
      <c r="W897" s="41"/>
      <c r="X897" s="41"/>
      <c r="Y897" s="41"/>
      <c r="Z897" s="41"/>
      <c r="AA897" s="41"/>
      <c r="AB897" s="41"/>
      <c r="AC897" s="41"/>
      <c r="AD897" s="41"/>
      <c r="AE897" s="41"/>
      <c r="AT897" s="20" t="s">
        <v>240</v>
      </c>
      <c r="AU897" s="20" t="s">
        <v>86</v>
      </c>
    </row>
    <row r="898" s="13" customFormat="1">
      <c r="A898" s="13"/>
      <c r="B898" s="233"/>
      <c r="C898" s="234"/>
      <c r="D898" s="235" t="s">
        <v>242</v>
      </c>
      <c r="E898" s="236" t="s">
        <v>19</v>
      </c>
      <c r="F898" s="237" t="s">
        <v>1235</v>
      </c>
      <c r="G898" s="234"/>
      <c r="H898" s="238">
        <v>67.120000000000005</v>
      </c>
      <c r="I898" s="239"/>
      <c r="J898" s="234"/>
      <c r="K898" s="234"/>
      <c r="L898" s="240"/>
      <c r="M898" s="241"/>
      <c r="N898" s="242"/>
      <c r="O898" s="242"/>
      <c r="P898" s="242"/>
      <c r="Q898" s="242"/>
      <c r="R898" s="242"/>
      <c r="S898" s="242"/>
      <c r="T898" s="243"/>
      <c r="U898" s="13"/>
      <c r="V898" s="13"/>
      <c r="W898" s="13"/>
      <c r="X898" s="13"/>
      <c r="Y898" s="13"/>
      <c r="Z898" s="13"/>
      <c r="AA898" s="13"/>
      <c r="AB898" s="13"/>
      <c r="AC898" s="13"/>
      <c r="AD898" s="13"/>
      <c r="AE898" s="13"/>
      <c r="AT898" s="244" t="s">
        <v>242</v>
      </c>
      <c r="AU898" s="244" t="s">
        <v>86</v>
      </c>
      <c r="AV898" s="13" t="s">
        <v>86</v>
      </c>
      <c r="AW898" s="13" t="s">
        <v>37</v>
      </c>
      <c r="AX898" s="13" t="s">
        <v>76</v>
      </c>
      <c r="AY898" s="244" t="s">
        <v>231</v>
      </c>
    </row>
    <row r="899" s="13" customFormat="1">
      <c r="A899" s="13"/>
      <c r="B899" s="233"/>
      <c r="C899" s="234"/>
      <c r="D899" s="235" t="s">
        <v>242</v>
      </c>
      <c r="E899" s="236" t="s">
        <v>19</v>
      </c>
      <c r="F899" s="237" t="s">
        <v>1225</v>
      </c>
      <c r="G899" s="234"/>
      <c r="H899" s="238">
        <v>560</v>
      </c>
      <c r="I899" s="239"/>
      <c r="J899" s="234"/>
      <c r="K899" s="234"/>
      <c r="L899" s="240"/>
      <c r="M899" s="241"/>
      <c r="N899" s="242"/>
      <c r="O899" s="242"/>
      <c r="P899" s="242"/>
      <c r="Q899" s="242"/>
      <c r="R899" s="242"/>
      <c r="S899" s="242"/>
      <c r="T899" s="243"/>
      <c r="U899" s="13"/>
      <c r="V899" s="13"/>
      <c r="W899" s="13"/>
      <c r="X899" s="13"/>
      <c r="Y899" s="13"/>
      <c r="Z899" s="13"/>
      <c r="AA899" s="13"/>
      <c r="AB899" s="13"/>
      <c r="AC899" s="13"/>
      <c r="AD899" s="13"/>
      <c r="AE899" s="13"/>
      <c r="AT899" s="244" t="s">
        <v>242</v>
      </c>
      <c r="AU899" s="244" t="s">
        <v>86</v>
      </c>
      <c r="AV899" s="13" t="s">
        <v>86</v>
      </c>
      <c r="AW899" s="13" t="s">
        <v>37</v>
      </c>
      <c r="AX899" s="13" t="s">
        <v>76</v>
      </c>
      <c r="AY899" s="244" t="s">
        <v>231</v>
      </c>
    </row>
    <row r="900" s="13" customFormat="1">
      <c r="A900" s="13"/>
      <c r="B900" s="233"/>
      <c r="C900" s="234"/>
      <c r="D900" s="235" t="s">
        <v>242</v>
      </c>
      <c r="E900" s="236" t="s">
        <v>19</v>
      </c>
      <c r="F900" s="237" t="s">
        <v>1406</v>
      </c>
      <c r="G900" s="234"/>
      <c r="H900" s="238">
        <v>62.712000000000003</v>
      </c>
      <c r="I900" s="239"/>
      <c r="J900" s="234"/>
      <c r="K900" s="234"/>
      <c r="L900" s="240"/>
      <c r="M900" s="241"/>
      <c r="N900" s="242"/>
      <c r="O900" s="242"/>
      <c r="P900" s="242"/>
      <c r="Q900" s="242"/>
      <c r="R900" s="242"/>
      <c r="S900" s="242"/>
      <c r="T900" s="243"/>
      <c r="U900" s="13"/>
      <c r="V900" s="13"/>
      <c r="W900" s="13"/>
      <c r="X900" s="13"/>
      <c r="Y900" s="13"/>
      <c r="Z900" s="13"/>
      <c r="AA900" s="13"/>
      <c r="AB900" s="13"/>
      <c r="AC900" s="13"/>
      <c r="AD900" s="13"/>
      <c r="AE900" s="13"/>
      <c r="AT900" s="244" t="s">
        <v>242</v>
      </c>
      <c r="AU900" s="244" t="s">
        <v>86</v>
      </c>
      <c r="AV900" s="13" t="s">
        <v>86</v>
      </c>
      <c r="AW900" s="13" t="s">
        <v>37</v>
      </c>
      <c r="AX900" s="13" t="s">
        <v>76</v>
      </c>
      <c r="AY900" s="244" t="s">
        <v>231</v>
      </c>
    </row>
    <row r="901" s="15" customFormat="1">
      <c r="A901" s="15"/>
      <c r="B901" s="255"/>
      <c r="C901" s="256"/>
      <c r="D901" s="235" t="s">
        <v>242</v>
      </c>
      <c r="E901" s="257" t="s">
        <v>19</v>
      </c>
      <c r="F901" s="258" t="s">
        <v>335</v>
      </c>
      <c r="G901" s="256"/>
      <c r="H901" s="259">
        <v>689.83199999999999</v>
      </c>
      <c r="I901" s="260"/>
      <c r="J901" s="256"/>
      <c r="K901" s="256"/>
      <c r="L901" s="261"/>
      <c r="M901" s="262"/>
      <c r="N901" s="263"/>
      <c r="O901" s="263"/>
      <c r="P901" s="263"/>
      <c r="Q901" s="263"/>
      <c r="R901" s="263"/>
      <c r="S901" s="263"/>
      <c r="T901" s="264"/>
      <c r="U901" s="15"/>
      <c r="V901" s="15"/>
      <c r="W901" s="15"/>
      <c r="X901" s="15"/>
      <c r="Y901" s="15"/>
      <c r="Z901" s="15"/>
      <c r="AA901" s="15"/>
      <c r="AB901" s="15"/>
      <c r="AC901" s="15"/>
      <c r="AD901" s="15"/>
      <c r="AE901" s="15"/>
      <c r="AT901" s="265" t="s">
        <v>242</v>
      </c>
      <c r="AU901" s="265" t="s">
        <v>86</v>
      </c>
      <c r="AV901" s="15" t="s">
        <v>238</v>
      </c>
      <c r="AW901" s="15" t="s">
        <v>37</v>
      </c>
      <c r="AX901" s="15" t="s">
        <v>84</v>
      </c>
      <c r="AY901" s="265" t="s">
        <v>231</v>
      </c>
    </row>
    <row r="902" s="2" customFormat="1" ht="33" customHeight="1">
      <c r="A902" s="41"/>
      <c r="B902" s="42"/>
      <c r="C902" s="277" t="s">
        <v>1407</v>
      </c>
      <c r="D902" s="277" t="s">
        <v>605</v>
      </c>
      <c r="E902" s="278" t="s">
        <v>1408</v>
      </c>
      <c r="F902" s="279" t="s">
        <v>1409</v>
      </c>
      <c r="G902" s="280" t="s">
        <v>236</v>
      </c>
      <c r="H902" s="281">
        <v>644</v>
      </c>
      <c r="I902" s="282"/>
      <c r="J902" s="283">
        <f>ROUND(I902*H902,2)</f>
        <v>0</v>
      </c>
      <c r="K902" s="279" t="s">
        <v>237</v>
      </c>
      <c r="L902" s="284"/>
      <c r="M902" s="285" t="s">
        <v>19</v>
      </c>
      <c r="N902" s="286" t="s">
        <v>47</v>
      </c>
      <c r="O902" s="87"/>
      <c r="P902" s="224">
        <f>O902*H902</f>
        <v>0</v>
      </c>
      <c r="Q902" s="224">
        <v>0.0047999999999999996</v>
      </c>
      <c r="R902" s="224">
        <f>Q902*H902</f>
        <v>3.0911999999999997</v>
      </c>
      <c r="S902" s="224">
        <v>0</v>
      </c>
      <c r="T902" s="225">
        <f>S902*H902</f>
        <v>0</v>
      </c>
      <c r="U902" s="41"/>
      <c r="V902" s="41"/>
      <c r="W902" s="41"/>
      <c r="X902" s="41"/>
      <c r="Y902" s="41"/>
      <c r="Z902" s="41"/>
      <c r="AA902" s="41"/>
      <c r="AB902" s="41"/>
      <c r="AC902" s="41"/>
      <c r="AD902" s="41"/>
      <c r="AE902" s="41"/>
      <c r="AR902" s="226" t="s">
        <v>442</v>
      </c>
      <c r="AT902" s="226" t="s">
        <v>605</v>
      </c>
      <c r="AU902" s="226" t="s">
        <v>86</v>
      </c>
      <c r="AY902" s="20" t="s">
        <v>231</v>
      </c>
      <c r="BE902" s="227">
        <f>IF(N902="základní",J902,0)</f>
        <v>0</v>
      </c>
      <c r="BF902" s="227">
        <f>IF(N902="snížená",J902,0)</f>
        <v>0</v>
      </c>
      <c r="BG902" s="227">
        <f>IF(N902="zákl. přenesená",J902,0)</f>
        <v>0</v>
      </c>
      <c r="BH902" s="227">
        <f>IF(N902="sníž. přenesená",J902,0)</f>
        <v>0</v>
      </c>
      <c r="BI902" s="227">
        <f>IF(N902="nulová",J902,0)</f>
        <v>0</v>
      </c>
      <c r="BJ902" s="20" t="s">
        <v>84</v>
      </c>
      <c r="BK902" s="227">
        <f>ROUND(I902*H902,2)</f>
        <v>0</v>
      </c>
      <c r="BL902" s="20" t="s">
        <v>336</v>
      </c>
      <c r="BM902" s="226" t="s">
        <v>1410</v>
      </c>
    </row>
    <row r="903" s="13" customFormat="1">
      <c r="A903" s="13"/>
      <c r="B903" s="233"/>
      <c r="C903" s="234"/>
      <c r="D903" s="235" t="s">
        <v>242</v>
      </c>
      <c r="E903" s="236" t="s">
        <v>19</v>
      </c>
      <c r="F903" s="237" t="s">
        <v>1225</v>
      </c>
      <c r="G903" s="234"/>
      <c r="H903" s="238">
        <v>560</v>
      </c>
      <c r="I903" s="239"/>
      <c r="J903" s="234"/>
      <c r="K903" s="234"/>
      <c r="L903" s="240"/>
      <c r="M903" s="241"/>
      <c r="N903" s="242"/>
      <c r="O903" s="242"/>
      <c r="P903" s="242"/>
      <c r="Q903" s="242"/>
      <c r="R903" s="242"/>
      <c r="S903" s="242"/>
      <c r="T903" s="243"/>
      <c r="U903" s="13"/>
      <c r="V903" s="13"/>
      <c r="W903" s="13"/>
      <c r="X903" s="13"/>
      <c r="Y903" s="13"/>
      <c r="Z903" s="13"/>
      <c r="AA903" s="13"/>
      <c r="AB903" s="13"/>
      <c r="AC903" s="13"/>
      <c r="AD903" s="13"/>
      <c r="AE903" s="13"/>
      <c r="AT903" s="244" t="s">
        <v>242</v>
      </c>
      <c r="AU903" s="244" t="s">
        <v>86</v>
      </c>
      <c r="AV903" s="13" t="s">
        <v>86</v>
      </c>
      <c r="AW903" s="13" t="s">
        <v>37</v>
      </c>
      <c r="AX903" s="13" t="s">
        <v>84</v>
      </c>
      <c r="AY903" s="244" t="s">
        <v>231</v>
      </c>
    </row>
    <row r="904" s="13" customFormat="1">
      <c r="A904" s="13"/>
      <c r="B904" s="233"/>
      <c r="C904" s="234"/>
      <c r="D904" s="235" t="s">
        <v>242</v>
      </c>
      <c r="E904" s="234"/>
      <c r="F904" s="237" t="s">
        <v>1318</v>
      </c>
      <c r="G904" s="234"/>
      <c r="H904" s="238">
        <v>644</v>
      </c>
      <c r="I904" s="239"/>
      <c r="J904" s="234"/>
      <c r="K904" s="234"/>
      <c r="L904" s="240"/>
      <c r="M904" s="241"/>
      <c r="N904" s="242"/>
      <c r="O904" s="242"/>
      <c r="P904" s="242"/>
      <c r="Q904" s="242"/>
      <c r="R904" s="242"/>
      <c r="S904" s="242"/>
      <c r="T904" s="243"/>
      <c r="U904" s="13"/>
      <c r="V904" s="13"/>
      <c r="W904" s="13"/>
      <c r="X904" s="13"/>
      <c r="Y904" s="13"/>
      <c r="Z904" s="13"/>
      <c r="AA904" s="13"/>
      <c r="AB904" s="13"/>
      <c r="AC904" s="13"/>
      <c r="AD904" s="13"/>
      <c r="AE904" s="13"/>
      <c r="AT904" s="244" t="s">
        <v>242</v>
      </c>
      <c r="AU904" s="244" t="s">
        <v>86</v>
      </c>
      <c r="AV904" s="13" t="s">
        <v>86</v>
      </c>
      <c r="AW904" s="13" t="s">
        <v>4</v>
      </c>
      <c r="AX904" s="13" t="s">
        <v>84</v>
      </c>
      <c r="AY904" s="244" t="s">
        <v>231</v>
      </c>
    </row>
    <row r="905" s="2" customFormat="1" ht="33" customHeight="1">
      <c r="A905" s="41"/>
      <c r="B905" s="42"/>
      <c r="C905" s="277" t="s">
        <v>1411</v>
      </c>
      <c r="D905" s="277" t="s">
        <v>605</v>
      </c>
      <c r="E905" s="278" t="s">
        <v>1412</v>
      </c>
      <c r="F905" s="279" t="s">
        <v>1413</v>
      </c>
      <c r="G905" s="280" t="s">
        <v>236</v>
      </c>
      <c r="H905" s="281">
        <v>721.18799999999999</v>
      </c>
      <c r="I905" s="282"/>
      <c r="J905" s="283">
        <f>ROUND(I905*H905,2)</f>
        <v>0</v>
      </c>
      <c r="K905" s="279" t="s">
        <v>237</v>
      </c>
      <c r="L905" s="284"/>
      <c r="M905" s="285" t="s">
        <v>19</v>
      </c>
      <c r="N905" s="286" t="s">
        <v>47</v>
      </c>
      <c r="O905" s="87"/>
      <c r="P905" s="224">
        <f>O905*H905</f>
        <v>0</v>
      </c>
      <c r="Q905" s="224">
        <v>0.0030000000000000001</v>
      </c>
      <c r="R905" s="224">
        <f>Q905*H905</f>
        <v>2.163564</v>
      </c>
      <c r="S905" s="224">
        <v>0</v>
      </c>
      <c r="T905" s="225">
        <f>S905*H905</f>
        <v>0</v>
      </c>
      <c r="U905" s="41"/>
      <c r="V905" s="41"/>
      <c r="W905" s="41"/>
      <c r="X905" s="41"/>
      <c r="Y905" s="41"/>
      <c r="Z905" s="41"/>
      <c r="AA905" s="41"/>
      <c r="AB905" s="41"/>
      <c r="AC905" s="41"/>
      <c r="AD905" s="41"/>
      <c r="AE905" s="41"/>
      <c r="AR905" s="226" t="s">
        <v>442</v>
      </c>
      <c r="AT905" s="226" t="s">
        <v>605</v>
      </c>
      <c r="AU905" s="226" t="s">
        <v>86</v>
      </c>
      <c r="AY905" s="20" t="s">
        <v>231</v>
      </c>
      <c r="BE905" s="227">
        <f>IF(N905="základní",J905,0)</f>
        <v>0</v>
      </c>
      <c r="BF905" s="227">
        <f>IF(N905="snížená",J905,0)</f>
        <v>0</v>
      </c>
      <c r="BG905" s="227">
        <f>IF(N905="zákl. přenesená",J905,0)</f>
        <v>0</v>
      </c>
      <c r="BH905" s="227">
        <f>IF(N905="sníž. přenesená",J905,0)</f>
        <v>0</v>
      </c>
      <c r="BI905" s="227">
        <f>IF(N905="nulová",J905,0)</f>
        <v>0</v>
      </c>
      <c r="BJ905" s="20" t="s">
        <v>84</v>
      </c>
      <c r="BK905" s="227">
        <f>ROUND(I905*H905,2)</f>
        <v>0</v>
      </c>
      <c r="BL905" s="20" t="s">
        <v>336</v>
      </c>
      <c r="BM905" s="226" t="s">
        <v>1414</v>
      </c>
    </row>
    <row r="906" s="13" customFormat="1">
      <c r="A906" s="13"/>
      <c r="B906" s="233"/>
      <c r="C906" s="234"/>
      <c r="D906" s="235" t="s">
        <v>242</v>
      </c>
      <c r="E906" s="236" t="s">
        <v>19</v>
      </c>
      <c r="F906" s="237" t="s">
        <v>1235</v>
      </c>
      <c r="G906" s="234"/>
      <c r="H906" s="238">
        <v>67.120000000000005</v>
      </c>
      <c r="I906" s="239"/>
      <c r="J906" s="234"/>
      <c r="K906" s="234"/>
      <c r="L906" s="240"/>
      <c r="M906" s="241"/>
      <c r="N906" s="242"/>
      <c r="O906" s="242"/>
      <c r="P906" s="242"/>
      <c r="Q906" s="242"/>
      <c r="R906" s="242"/>
      <c r="S906" s="242"/>
      <c r="T906" s="243"/>
      <c r="U906" s="13"/>
      <c r="V906" s="13"/>
      <c r="W906" s="13"/>
      <c r="X906" s="13"/>
      <c r="Y906" s="13"/>
      <c r="Z906" s="13"/>
      <c r="AA906" s="13"/>
      <c r="AB906" s="13"/>
      <c r="AC906" s="13"/>
      <c r="AD906" s="13"/>
      <c r="AE906" s="13"/>
      <c r="AT906" s="244" t="s">
        <v>242</v>
      </c>
      <c r="AU906" s="244" t="s">
        <v>86</v>
      </c>
      <c r="AV906" s="13" t="s">
        <v>86</v>
      </c>
      <c r="AW906" s="13" t="s">
        <v>37</v>
      </c>
      <c r="AX906" s="13" t="s">
        <v>76</v>
      </c>
      <c r="AY906" s="244" t="s">
        <v>231</v>
      </c>
    </row>
    <row r="907" s="13" customFormat="1">
      <c r="A907" s="13"/>
      <c r="B907" s="233"/>
      <c r="C907" s="234"/>
      <c r="D907" s="235" t="s">
        <v>242</v>
      </c>
      <c r="E907" s="236" t="s">
        <v>19</v>
      </c>
      <c r="F907" s="237" t="s">
        <v>1225</v>
      </c>
      <c r="G907" s="234"/>
      <c r="H907" s="238">
        <v>560</v>
      </c>
      <c r="I907" s="239"/>
      <c r="J907" s="234"/>
      <c r="K907" s="234"/>
      <c r="L907" s="240"/>
      <c r="M907" s="241"/>
      <c r="N907" s="242"/>
      <c r="O907" s="242"/>
      <c r="P907" s="242"/>
      <c r="Q907" s="242"/>
      <c r="R907" s="242"/>
      <c r="S907" s="242"/>
      <c r="T907" s="243"/>
      <c r="U907" s="13"/>
      <c r="V907" s="13"/>
      <c r="W907" s="13"/>
      <c r="X907" s="13"/>
      <c r="Y907" s="13"/>
      <c r="Z907" s="13"/>
      <c r="AA907" s="13"/>
      <c r="AB907" s="13"/>
      <c r="AC907" s="13"/>
      <c r="AD907" s="13"/>
      <c r="AE907" s="13"/>
      <c r="AT907" s="244" t="s">
        <v>242</v>
      </c>
      <c r="AU907" s="244" t="s">
        <v>86</v>
      </c>
      <c r="AV907" s="13" t="s">
        <v>86</v>
      </c>
      <c r="AW907" s="13" t="s">
        <v>37</v>
      </c>
      <c r="AX907" s="13" t="s">
        <v>76</v>
      </c>
      <c r="AY907" s="244" t="s">
        <v>231</v>
      </c>
    </row>
    <row r="908" s="15" customFormat="1">
      <c r="A908" s="15"/>
      <c r="B908" s="255"/>
      <c r="C908" s="256"/>
      <c r="D908" s="235" t="s">
        <v>242</v>
      </c>
      <c r="E908" s="257" t="s">
        <v>19</v>
      </c>
      <c r="F908" s="258" t="s">
        <v>335</v>
      </c>
      <c r="G908" s="256"/>
      <c r="H908" s="259">
        <v>627.12</v>
      </c>
      <c r="I908" s="260"/>
      <c r="J908" s="256"/>
      <c r="K908" s="256"/>
      <c r="L908" s="261"/>
      <c r="M908" s="262"/>
      <c r="N908" s="263"/>
      <c r="O908" s="263"/>
      <c r="P908" s="263"/>
      <c r="Q908" s="263"/>
      <c r="R908" s="263"/>
      <c r="S908" s="263"/>
      <c r="T908" s="264"/>
      <c r="U908" s="15"/>
      <c r="V908" s="15"/>
      <c r="W908" s="15"/>
      <c r="X908" s="15"/>
      <c r="Y908" s="15"/>
      <c r="Z908" s="15"/>
      <c r="AA908" s="15"/>
      <c r="AB908" s="15"/>
      <c r="AC908" s="15"/>
      <c r="AD908" s="15"/>
      <c r="AE908" s="15"/>
      <c r="AT908" s="265" t="s">
        <v>242</v>
      </c>
      <c r="AU908" s="265" t="s">
        <v>86</v>
      </c>
      <c r="AV908" s="15" t="s">
        <v>238</v>
      </c>
      <c r="AW908" s="15" t="s">
        <v>37</v>
      </c>
      <c r="AX908" s="15" t="s">
        <v>84</v>
      </c>
      <c r="AY908" s="265" t="s">
        <v>231</v>
      </c>
    </row>
    <row r="909" s="13" customFormat="1">
      <c r="A909" s="13"/>
      <c r="B909" s="233"/>
      <c r="C909" s="234"/>
      <c r="D909" s="235" t="s">
        <v>242</v>
      </c>
      <c r="E909" s="234"/>
      <c r="F909" s="237" t="s">
        <v>1415</v>
      </c>
      <c r="G909" s="234"/>
      <c r="H909" s="238">
        <v>721.18799999999999</v>
      </c>
      <c r="I909" s="239"/>
      <c r="J909" s="234"/>
      <c r="K909" s="234"/>
      <c r="L909" s="240"/>
      <c r="M909" s="241"/>
      <c r="N909" s="242"/>
      <c r="O909" s="242"/>
      <c r="P909" s="242"/>
      <c r="Q909" s="242"/>
      <c r="R909" s="242"/>
      <c r="S909" s="242"/>
      <c r="T909" s="243"/>
      <c r="U909" s="13"/>
      <c r="V909" s="13"/>
      <c r="W909" s="13"/>
      <c r="X909" s="13"/>
      <c r="Y909" s="13"/>
      <c r="Z909" s="13"/>
      <c r="AA909" s="13"/>
      <c r="AB909" s="13"/>
      <c r="AC909" s="13"/>
      <c r="AD909" s="13"/>
      <c r="AE909" s="13"/>
      <c r="AT909" s="244" t="s">
        <v>242</v>
      </c>
      <c r="AU909" s="244" t="s">
        <v>86</v>
      </c>
      <c r="AV909" s="13" t="s">
        <v>86</v>
      </c>
      <c r="AW909" s="13" t="s">
        <v>4</v>
      </c>
      <c r="AX909" s="13" t="s">
        <v>84</v>
      </c>
      <c r="AY909" s="244" t="s">
        <v>231</v>
      </c>
    </row>
    <row r="910" s="2" customFormat="1" ht="33" customHeight="1">
      <c r="A910" s="41"/>
      <c r="B910" s="42"/>
      <c r="C910" s="277" t="s">
        <v>1416</v>
      </c>
      <c r="D910" s="277" t="s">
        <v>605</v>
      </c>
      <c r="E910" s="278" t="s">
        <v>1417</v>
      </c>
      <c r="F910" s="279" t="s">
        <v>1418</v>
      </c>
      <c r="G910" s="280" t="s">
        <v>236</v>
      </c>
      <c r="H910" s="281">
        <v>77.188000000000002</v>
      </c>
      <c r="I910" s="282"/>
      <c r="J910" s="283">
        <f>ROUND(I910*H910,2)</f>
        <v>0</v>
      </c>
      <c r="K910" s="279" t="s">
        <v>237</v>
      </c>
      <c r="L910" s="284"/>
      <c r="M910" s="285" t="s">
        <v>19</v>
      </c>
      <c r="N910" s="286" t="s">
        <v>47</v>
      </c>
      <c r="O910" s="87"/>
      <c r="P910" s="224">
        <f>O910*H910</f>
        <v>0</v>
      </c>
      <c r="Q910" s="224">
        <v>0.0035999999999999999</v>
      </c>
      <c r="R910" s="224">
        <f>Q910*H910</f>
        <v>0.27787679999999998</v>
      </c>
      <c r="S910" s="224">
        <v>0</v>
      </c>
      <c r="T910" s="225">
        <f>S910*H910</f>
        <v>0</v>
      </c>
      <c r="U910" s="41"/>
      <c r="V910" s="41"/>
      <c r="W910" s="41"/>
      <c r="X910" s="41"/>
      <c r="Y910" s="41"/>
      <c r="Z910" s="41"/>
      <c r="AA910" s="41"/>
      <c r="AB910" s="41"/>
      <c r="AC910" s="41"/>
      <c r="AD910" s="41"/>
      <c r="AE910" s="41"/>
      <c r="AR910" s="226" t="s">
        <v>442</v>
      </c>
      <c r="AT910" s="226" t="s">
        <v>605</v>
      </c>
      <c r="AU910" s="226" t="s">
        <v>86</v>
      </c>
      <c r="AY910" s="20" t="s">
        <v>231</v>
      </c>
      <c r="BE910" s="227">
        <f>IF(N910="základní",J910,0)</f>
        <v>0</v>
      </c>
      <c r="BF910" s="227">
        <f>IF(N910="snížená",J910,0)</f>
        <v>0</v>
      </c>
      <c r="BG910" s="227">
        <f>IF(N910="zákl. přenesená",J910,0)</f>
        <v>0</v>
      </c>
      <c r="BH910" s="227">
        <f>IF(N910="sníž. přenesená",J910,0)</f>
        <v>0</v>
      </c>
      <c r="BI910" s="227">
        <f>IF(N910="nulová",J910,0)</f>
        <v>0</v>
      </c>
      <c r="BJ910" s="20" t="s">
        <v>84</v>
      </c>
      <c r="BK910" s="227">
        <f>ROUND(I910*H910,2)</f>
        <v>0</v>
      </c>
      <c r="BL910" s="20" t="s">
        <v>336</v>
      </c>
      <c r="BM910" s="226" t="s">
        <v>1419</v>
      </c>
    </row>
    <row r="911" s="13" customFormat="1">
      <c r="A911" s="13"/>
      <c r="B911" s="233"/>
      <c r="C911" s="234"/>
      <c r="D911" s="235" t="s">
        <v>242</v>
      </c>
      <c r="E911" s="236" t="s">
        <v>19</v>
      </c>
      <c r="F911" s="237" t="s">
        <v>1235</v>
      </c>
      <c r="G911" s="234"/>
      <c r="H911" s="238">
        <v>67.120000000000005</v>
      </c>
      <c r="I911" s="239"/>
      <c r="J911" s="234"/>
      <c r="K911" s="234"/>
      <c r="L911" s="240"/>
      <c r="M911" s="241"/>
      <c r="N911" s="242"/>
      <c r="O911" s="242"/>
      <c r="P911" s="242"/>
      <c r="Q911" s="242"/>
      <c r="R911" s="242"/>
      <c r="S911" s="242"/>
      <c r="T911" s="243"/>
      <c r="U911" s="13"/>
      <c r="V911" s="13"/>
      <c r="W911" s="13"/>
      <c r="X911" s="13"/>
      <c r="Y911" s="13"/>
      <c r="Z911" s="13"/>
      <c r="AA911" s="13"/>
      <c r="AB911" s="13"/>
      <c r="AC911" s="13"/>
      <c r="AD911" s="13"/>
      <c r="AE911" s="13"/>
      <c r="AT911" s="244" t="s">
        <v>242</v>
      </c>
      <c r="AU911" s="244" t="s">
        <v>86</v>
      </c>
      <c r="AV911" s="13" t="s">
        <v>86</v>
      </c>
      <c r="AW911" s="13" t="s">
        <v>37</v>
      </c>
      <c r="AX911" s="13" t="s">
        <v>84</v>
      </c>
      <c r="AY911" s="244" t="s">
        <v>231</v>
      </c>
    </row>
    <row r="912" s="13" customFormat="1">
      <c r="A912" s="13"/>
      <c r="B912" s="233"/>
      <c r="C912" s="234"/>
      <c r="D912" s="235" t="s">
        <v>242</v>
      </c>
      <c r="E912" s="234"/>
      <c r="F912" s="237" t="s">
        <v>1420</v>
      </c>
      <c r="G912" s="234"/>
      <c r="H912" s="238">
        <v>77.188000000000002</v>
      </c>
      <c r="I912" s="239"/>
      <c r="J912" s="234"/>
      <c r="K912" s="234"/>
      <c r="L912" s="240"/>
      <c r="M912" s="241"/>
      <c r="N912" s="242"/>
      <c r="O912" s="242"/>
      <c r="P912" s="242"/>
      <c r="Q912" s="242"/>
      <c r="R912" s="242"/>
      <c r="S912" s="242"/>
      <c r="T912" s="243"/>
      <c r="U912" s="13"/>
      <c r="V912" s="13"/>
      <c r="W912" s="13"/>
      <c r="X912" s="13"/>
      <c r="Y912" s="13"/>
      <c r="Z912" s="13"/>
      <c r="AA912" s="13"/>
      <c r="AB912" s="13"/>
      <c r="AC912" s="13"/>
      <c r="AD912" s="13"/>
      <c r="AE912" s="13"/>
      <c r="AT912" s="244" t="s">
        <v>242</v>
      </c>
      <c r="AU912" s="244" t="s">
        <v>86</v>
      </c>
      <c r="AV912" s="13" t="s">
        <v>86</v>
      </c>
      <c r="AW912" s="13" t="s">
        <v>4</v>
      </c>
      <c r="AX912" s="13" t="s">
        <v>84</v>
      </c>
      <c r="AY912" s="244" t="s">
        <v>231</v>
      </c>
    </row>
    <row r="913" s="2" customFormat="1" ht="24.15" customHeight="1">
      <c r="A913" s="41"/>
      <c r="B913" s="42"/>
      <c r="C913" s="215" t="s">
        <v>1421</v>
      </c>
      <c r="D913" s="215" t="s">
        <v>233</v>
      </c>
      <c r="E913" s="216" t="s">
        <v>1422</v>
      </c>
      <c r="F913" s="217" t="s">
        <v>1423</v>
      </c>
      <c r="G913" s="218" t="s">
        <v>236</v>
      </c>
      <c r="H913" s="219">
        <v>560</v>
      </c>
      <c r="I913" s="220"/>
      <c r="J913" s="221">
        <f>ROUND(I913*H913,2)</f>
        <v>0</v>
      </c>
      <c r="K913" s="217" t="s">
        <v>237</v>
      </c>
      <c r="L913" s="47"/>
      <c r="M913" s="222" t="s">
        <v>19</v>
      </c>
      <c r="N913" s="223" t="s">
        <v>47</v>
      </c>
      <c r="O913" s="87"/>
      <c r="P913" s="224">
        <f>O913*H913</f>
        <v>0</v>
      </c>
      <c r="Q913" s="224">
        <v>0</v>
      </c>
      <c r="R913" s="224">
        <f>Q913*H913</f>
        <v>0</v>
      </c>
      <c r="S913" s="224">
        <v>0</v>
      </c>
      <c r="T913" s="225">
        <f>S913*H913</f>
        <v>0</v>
      </c>
      <c r="U913" s="41"/>
      <c r="V913" s="41"/>
      <c r="W913" s="41"/>
      <c r="X913" s="41"/>
      <c r="Y913" s="41"/>
      <c r="Z913" s="41"/>
      <c r="AA913" s="41"/>
      <c r="AB913" s="41"/>
      <c r="AC913" s="41"/>
      <c r="AD913" s="41"/>
      <c r="AE913" s="41"/>
      <c r="AR913" s="226" t="s">
        <v>336</v>
      </c>
      <c r="AT913" s="226" t="s">
        <v>233</v>
      </c>
      <c r="AU913" s="226" t="s">
        <v>86</v>
      </c>
      <c r="AY913" s="20" t="s">
        <v>231</v>
      </c>
      <c r="BE913" s="227">
        <f>IF(N913="základní",J913,0)</f>
        <v>0</v>
      </c>
      <c r="BF913" s="227">
        <f>IF(N913="snížená",J913,0)</f>
        <v>0</v>
      </c>
      <c r="BG913" s="227">
        <f>IF(N913="zákl. přenesená",J913,0)</f>
        <v>0</v>
      </c>
      <c r="BH913" s="227">
        <f>IF(N913="sníž. přenesená",J913,0)</f>
        <v>0</v>
      </c>
      <c r="BI913" s="227">
        <f>IF(N913="nulová",J913,0)</f>
        <v>0</v>
      </c>
      <c r="BJ913" s="20" t="s">
        <v>84</v>
      </c>
      <c r="BK913" s="227">
        <f>ROUND(I913*H913,2)</f>
        <v>0</v>
      </c>
      <c r="BL913" s="20" t="s">
        <v>336</v>
      </c>
      <c r="BM913" s="226" t="s">
        <v>1424</v>
      </c>
    </row>
    <row r="914" s="2" customFormat="1">
      <c r="A914" s="41"/>
      <c r="B914" s="42"/>
      <c r="C914" s="43"/>
      <c r="D914" s="228" t="s">
        <v>240</v>
      </c>
      <c r="E914" s="43"/>
      <c r="F914" s="229" t="s">
        <v>1425</v>
      </c>
      <c r="G914" s="43"/>
      <c r="H914" s="43"/>
      <c r="I914" s="230"/>
      <c r="J914" s="43"/>
      <c r="K914" s="43"/>
      <c r="L914" s="47"/>
      <c r="M914" s="231"/>
      <c r="N914" s="232"/>
      <c r="O914" s="87"/>
      <c r="P914" s="87"/>
      <c r="Q914" s="87"/>
      <c r="R914" s="87"/>
      <c r="S914" s="87"/>
      <c r="T914" s="88"/>
      <c r="U914" s="41"/>
      <c r="V914" s="41"/>
      <c r="W914" s="41"/>
      <c r="X914" s="41"/>
      <c r="Y914" s="41"/>
      <c r="Z914" s="41"/>
      <c r="AA914" s="41"/>
      <c r="AB914" s="41"/>
      <c r="AC914" s="41"/>
      <c r="AD914" s="41"/>
      <c r="AE914" s="41"/>
      <c r="AT914" s="20" t="s">
        <v>240</v>
      </c>
      <c r="AU914" s="20" t="s">
        <v>86</v>
      </c>
    </row>
    <row r="915" s="13" customFormat="1">
      <c r="A915" s="13"/>
      <c r="B915" s="233"/>
      <c r="C915" s="234"/>
      <c r="D915" s="235" t="s">
        <v>242</v>
      </c>
      <c r="E915" s="236" t="s">
        <v>19</v>
      </c>
      <c r="F915" s="237" t="s">
        <v>1426</v>
      </c>
      <c r="G915" s="234"/>
      <c r="H915" s="238">
        <v>560</v>
      </c>
      <c r="I915" s="239"/>
      <c r="J915" s="234"/>
      <c r="K915" s="234"/>
      <c r="L915" s="240"/>
      <c r="M915" s="241"/>
      <c r="N915" s="242"/>
      <c r="O915" s="242"/>
      <c r="P915" s="242"/>
      <c r="Q915" s="242"/>
      <c r="R915" s="242"/>
      <c r="S915" s="242"/>
      <c r="T915" s="243"/>
      <c r="U915" s="13"/>
      <c r="V915" s="13"/>
      <c r="W915" s="13"/>
      <c r="X915" s="13"/>
      <c r="Y915" s="13"/>
      <c r="Z915" s="13"/>
      <c r="AA915" s="13"/>
      <c r="AB915" s="13"/>
      <c r="AC915" s="13"/>
      <c r="AD915" s="13"/>
      <c r="AE915" s="13"/>
      <c r="AT915" s="244" t="s">
        <v>242</v>
      </c>
      <c r="AU915" s="244" t="s">
        <v>86</v>
      </c>
      <c r="AV915" s="13" t="s">
        <v>86</v>
      </c>
      <c r="AW915" s="13" t="s">
        <v>37</v>
      </c>
      <c r="AX915" s="13" t="s">
        <v>84</v>
      </c>
      <c r="AY915" s="244" t="s">
        <v>231</v>
      </c>
    </row>
    <row r="916" s="2" customFormat="1" ht="24.15" customHeight="1">
      <c r="A916" s="41"/>
      <c r="B916" s="42"/>
      <c r="C916" s="277" t="s">
        <v>1427</v>
      </c>
      <c r="D916" s="277" t="s">
        <v>605</v>
      </c>
      <c r="E916" s="278" t="s">
        <v>1428</v>
      </c>
      <c r="F916" s="279" t="s">
        <v>1429</v>
      </c>
      <c r="G916" s="280" t="s">
        <v>251</v>
      </c>
      <c r="H916" s="281">
        <v>39.200000000000003</v>
      </c>
      <c r="I916" s="282"/>
      <c r="J916" s="283">
        <f>ROUND(I916*H916,2)</f>
        <v>0</v>
      </c>
      <c r="K916" s="279" t="s">
        <v>19</v>
      </c>
      <c r="L916" s="284"/>
      <c r="M916" s="285" t="s">
        <v>19</v>
      </c>
      <c r="N916" s="286" t="s">
        <v>47</v>
      </c>
      <c r="O916" s="87"/>
      <c r="P916" s="224">
        <f>O916*H916</f>
        <v>0</v>
      </c>
      <c r="Q916" s="224">
        <v>0.026249999999999999</v>
      </c>
      <c r="R916" s="224">
        <f>Q916*H916</f>
        <v>1.0290000000000001</v>
      </c>
      <c r="S916" s="224">
        <v>0</v>
      </c>
      <c r="T916" s="225">
        <f>S916*H916</f>
        <v>0</v>
      </c>
      <c r="U916" s="41"/>
      <c r="V916" s="41"/>
      <c r="W916" s="41"/>
      <c r="X916" s="41"/>
      <c r="Y916" s="41"/>
      <c r="Z916" s="41"/>
      <c r="AA916" s="41"/>
      <c r="AB916" s="41"/>
      <c r="AC916" s="41"/>
      <c r="AD916" s="41"/>
      <c r="AE916" s="41"/>
      <c r="AR916" s="226" t="s">
        <v>442</v>
      </c>
      <c r="AT916" s="226" t="s">
        <v>605</v>
      </c>
      <c r="AU916" s="226" t="s">
        <v>86</v>
      </c>
      <c r="AY916" s="20" t="s">
        <v>231</v>
      </c>
      <c r="BE916" s="227">
        <f>IF(N916="základní",J916,0)</f>
        <v>0</v>
      </c>
      <c r="BF916" s="227">
        <f>IF(N916="snížená",J916,0)</f>
        <v>0</v>
      </c>
      <c r="BG916" s="227">
        <f>IF(N916="zákl. přenesená",J916,0)</f>
        <v>0</v>
      </c>
      <c r="BH916" s="227">
        <f>IF(N916="sníž. přenesená",J916,0)</f>
        <v>0</v>
      </c>
      <c r="BI916" s="227">
        <f>IF(N916="nulová",J916,0)</f>
        <v>0</v>
      </c>
      <c r="BJ916" s="20" t="s">
        <v>84</v>
      </c>
      <c r="BK916" s="227">
        <f>ROUND(I916*H916,2)</f>
        <v>0</v>
      </c>
      <c r="BL916" s="20" t="s">
        <v>336</v>
      </c>
      <c r="BM916" s="226" t="s">
        <v>1430</v>
      </c>
    </row>
    <row r="917" s="13" customFormat="1">
      <c r="A917" s="13"/>
      <c r="B917" s="233"/>
      <c r="C917" s="234"/>
      <c r="D917" s="235" t="s">
        <v>242</v>
      </c>
      <c r="E917" s="236" t="s">
        <v>19</v>
      </c>
      <c r="F917" s="237" t="s">
        <v>1431</v>
      </c>
      <c r="G917" s="234"/>
      <c r="H917" s="238">
        <v>39.200000000000003</v>
      </c>
      <c r="I917" s="239"/>
      <c r="J917" s="234"/>
      <c r="K917" s="234"/>
      <c r="L917" s="240"/>
      <c r="M917" s="241"/>
      <c r="N917" s="242"/>
      <c r="O917" s="242"/>
      <c r="P917" s="242"/>
      <c r="Q917" s="242"/>
      <c r="R917" s="242"/>
      <c r="S917" s="242"/>
      <c r="T917" s="243"/>
      <c r="U917" s="13"/>
      <c r="V917" s="13"/>
      <c r="W917" s="13"/>
      <c r="X917" s="13"/>
      <c r="Y917" s="13"/>
      <c r="Z917" s="13"/>
      <c r="AA917" s="13"/>
      <c r="AB917" s="13"/>
      <c r="AC917" s="13"/>
      <c r="AD917" s="13"/>
      <c r="AE917" s="13"/>
      <c r="AT917" s="244" t="s">
        <v>242</v>
      </c>
      <c r="AU917" s="244" t="s">
        <v>86</v>
      </c>
      <c r="AV917" s="13" t="s">
        <v>86</v>
      </c>
      <c r="AW917" s="13" t="s">
        <v>37</v>
      </c>
      <c r="AX917" s="13" t="s">
        <v>84</v>
      </c>
      <c r="AY917" s="244" t="s">
        <v>231</v>
      </c>
    </row>
    <row r="918" s="2" customFormat="1" ht="44.25" customHeight="1">
      <c r="A918" s="41"/>
      <c r="B918" s="42"/>
      <c r="C918" s="215" t="s">
        <v>1432</v>
      </c>
      <c r="D918" s="215" t="s">
        <v>233</v>
      </c>
      <c r="E918" s="216" t="s">
        <v>1433</v>
      </c>
      <c r="F918" s="217" t="s">
        <v>1434</v>
      </c>
      <c r="G918" s="218" t="s">
        <v>1244</v>
      </c>
      <c r="H918" s="287"/>
      <c r="I918" s="220"/>
      <c r="J918" s="221">
        <f>ROUND(I918*H918,2)</f>
        <v>0</v>
      </c>
      <c r="K918" s="217" t="s">
        <v>237</v>
      </c>
      <c r="L918" s="47"/>
      <c r="M918" s="222" t="s">
        <v>19</v>
      </c>
      <c r="N918" s="223" t="s">
        <v>47</v>
      </c>
      <c r="O918" s="87"/>
      <c r="P918" s="224">
        <f>O918*H918</f>
        <v>0</v>
      </c>
      <c r="Q918" s="224">
        <v>0</v>
      </c>
      <c r="R918" s="224">
        <f>Q918*H918</f>
        <v>0</v>
      </c>
      <c r="S918" s="224">
        <v>0</v>
      </c>
      <c r="T918" s="225">
        <f>S918*H918</f>
        <v>0</v>
      </c>
      <c r="U918" s="41"/>
      <c r="V918" s="41"/>
      <c r="W918" s="41"/>
      <c r="X918" s="41"/>
      <c r="Y918" s="41"/>
      <c r="Z918" s="41"/>
      <c r="AA918" s="41"/>
      <c r="AB918" s="41"/>
      <c r="AC918" s="41"/>
      <c r="AD918" s="41"/>
      <c r="AE918" s="41"/>
      <c r="AR918" s="226" t="s">
        <v>336</v>
      </c>
      <c r="AT918" s="226" t="s">
        <v>233</v>
      </c>
      <c r="AU918" s="226" t="s">
        <v>86</v>
      </c>
      <c r="AY918" s="20" t="s">
        <v>231</v>
      </c>
      <c r="BE918" s="227">
        <f>IF(N918="základní",J918,0)</f>
        <v>0</v>
      </c>
      <c r="BF918" s="227">
        <f>IF(N918="snížená",J918,0)</f>
        <v>0</v>
      </c>
      <c r="BG918" s="227">
        <f>IF(N918="zákl. přenesená",J918,0)</f>
        <v>0</v>
      </c>
      <c r="BH918" s="227">
        <f>IF(N918="sníž. přenesená",J918,0)</f>
        <v>0</v>
      </c>
      <c r="BI918" s="227">
        <f>IF(N918="nulová",J918,0)</f>
        <v>0</v>
      </c>
      <c r="BJ918" s="20" t="s">
        <v>84</v>
      </c>
      <c r="BK918" s="227">
        <f>ROUND(I918*H918,2)</f>
        <v>0</v>
      </c>
      <c r="BL918" s="20" t="s">
        <v>336</v>
      </c>
      <c r="BM918" s="226" t="s">
        <v>1435</v>
      </c>
    </row>
    <row r="919" s="2" customFormat="1">
      <c r="A919" s="41"/>
      <c r="B919" s="42"/>
      <c r="C919" s="43"/>
      <c r="D919" s="228" t="s">
        <v>240</v>
      </c>
      <c r="E919" s="43"/>
      <c r="F919" s="229" t="s">
        <v>1436</v>
      </c>
      <c r="G919" s="43"/>
      <c r="H919" s="43"/>
      <c r="I919" s="230"/>
      <c r="J919" s="43"/>
      <c r="K919" s="43"/>
      <c r="L919" s="47"/>
      <c r="M919" s="231"/>
      <c r="N919" s="232"/>
      <c r="O919" s="87"/>
      <c r="P919" s="87"/>
      <c r="Q919" s="87"/>
      <c r="R919" s="87"/>
      <c r="S919" s="87"/>
      <c r="T919" s="88"/>
      <c r="U919" s="41"/>
      <c r="V919" s="41"/>
      <c r="W919" s="41"/>
      <c r="X919" s="41"/>
      <c r="Y919" s="41"/>
      <c r="Z919" s="41"/>
      <c r="AA919" s="41"/>
      <c r="AB919" s="41"/>
      <c r="AC919" s="41"/>
      <c r="AD919" s="41"/>
      <c r="AE919" s="41"/>
      <c r="AT919" s="20" t="s">
        <v>240</v>
      </c>
      <c r="AU919" s="20" t="s">
        <v>86</v>
      </c>
    </row>
    <row r="920" s="12" customFormat="1" ht="22.8" customHeight="1">
      <c r="A920" s="12"/>
      <c r="B920" s="199"/>
      <c r="C920" s="200"/>
      <c r="D920" s="201" t="s">
        <v>75</v>
      </c>
      <c r="E920" s="213" t="s">
        <v>1437</v>
      </c>
      <c r="F920" s="213" t="s">
        <v>1438</v>
      </c>
      <c r="G920" s="200"/>
      <c r="H920" s="200"/>
      <c r="I920" s="203"/>
      <c r="J920" s="214">
        <f>BK920</f>
        <v>0</v>
      </c>
      <c r="K920" s="200"/>
      <c r="L920" s="205"/>
      <c r="M920" s="206"/>
      <c r="N920" s="207"/>
      <c r="O920" s="207"/>
      <c r="P920" s="208">
        <f>SUM(P921:P935)</f>
        <v>0</v>
      </c>
      <c r="Q920" s="207"/>
      <c r="R920" s="208">
        <f>SUM(R921:R935)</f>
        <v>0.92147280000000009</v>
      </c>
      <c r="S920" s="207"/>
      <c r="T920" s="209">
        <f>SUM(T921:T935)</f>
        <v>0</v>
      </c>
      <c r="U920" s="12"/>
      <c r="V920" s="12"/>
      <c r="W920" s="12"/>
      <c r="X920" s="12"/>
      <c r="Y920" s="12"/>
      <c r="Z920" s="12"/>
      <c r="AA920" s="12"/>
      <c r="AB920" s="12"/>
      <c r="AC920" s="12"/>
      <c r="AD920" s="12"/>
      <c r="AE920" s="12"/>
      <c r="AR920" s="210" t="s">
        <v>86</v>
      </c>
      <c r="AT920" s="211" t="s">
        <v>75</v>
      </c>
      <c r="AU920" s="211" t="s">
        <v>84</v>
      </c>
      <c r="AY920" s="210" t="s">
        <v>231</v>
      </c>
      <c r="BK920" s="212">
        <f>SUM(BK921:BK935)</f>
        <v>0</v>
      </c>
    </row>
    <row r="921" s="2" customFormat="1" ht="49.05" customHeight="1">
      <c r="A921" s="41"/>
      <c r="B921" s="42"/>
      <c r="C921" s="215" t="s">
        <v>1439</v>
      </c>
      <c r="D921" s="215" t="s">
        <v>233</v>
      </c>
      <c r="E921" s="216" t="s">
        <v>1440</v>
      </c>
      <c r="F921" s="217" t="s">
        <v>1441</v>
      </c>
      <c r="G921" s="218" t="s">
        <v>310</v>
      </c>
      <c r="H921" s="219">
        <v>18.719999999999999</v>
      </c>
      <c r="I921" s="220"/>
      <c r="J921" s="221">
        <f>ROUND(I921*H921,2)</f>
        <v>0</v>
      </c>
      <c r="K921" s="217" t="s">
        <v>237</v>
      </c>
      <c r="L921" s="47"/>
      <c r="M921" s="222" t="s">
        <v>19</v>
      </c>
      <c r="N921" s="223" t="s">
        <v>47</v>
      </c>
      <c r="O921" s="87"/>
      <c r="P921" s="224">
        <f>O921*H921</f>
        <v>0</v>
      </c>
      <c r="Q921" s="224">
        <v>0</v>
      </c>
      <c r="R921" s="224">
        <f>Q921*H921</f>
        <v>0</v>
      </c>
      <c r="S921" s="224">
        <v>0</v>
      </c>
      <c r="T921" s="225">
        <f>S921*H921</f>
        <v>0</v>
      </c>
      <c r="U921" s="41"/>
      <c r="V921" s="41"/>
      <c r="W921" s="41"/>
      <c r="X921" s="41"/>
      <c r="Y921" s="41"/>
      <c r="Z921" s="41"/>
      <c r="AA921" s="41"/>
      <c r="AB921" s="41"/>
      <c r="AC921" s="41"/>
      <c r="AD921" s="41"/>
      <c r="AE921" s="41"/>
      <c r="AR921" s="226" t="s">
        <v>336</v>
      </c>
      <c r="AT921" s="226" t="s">
        <v>233</v>
      </c>
      <c r="AU921" s="226" t="s">
        <v>86</v>
      </c>
      <c r="AY921" s="20" t="s">
        <v>231</v>
      </c>
      <c r="BE921" s="227">
        <f>IF(N921="základní",J921,0)</f>
        <v>0</v>
      </c>
      <c r="BF921" s="227">
        <f>IF(N921="snížená",J921,0)</f>
        <v>0</v>
      </c>
      <c r="BG921" s="227">
        <f>IF(N921="zákl. přenesená",J921,0)</f>
        <v>0</v>
      </c>
      <c r="BH921" s="227">
        <f>IF(N921="sníž. přenesená",J921,0)</f>
        <v>0</v>
      </c>
      <c r="BI921" s="227">
        <f>IF(N921="nulová",J921,0)</f>
        <v>0</v>
      </c>
      <c r="BJ921" s="20" t="s">
        <v>84</v>
      </c>
      <c r="BK921" s="227">
        <f>ROUND(I921*H921,2)</f>
        <v>0</v>
      </c>
      <c r="BL921" s="20" t="s">
        <v>336</v>
      </c>
      <c r="BM921" s="226" t="s">
        <v>1442</v>
      </c>
    </row>
    <row r="922" s="2" customFormat="1">
      <c r="A922" s="41"/>
      <c r="B922" s="42"/>
      <c r="C922" s="43"/>
      <c r="D922" s="228" t="s">
        <v>240</v>
      </c>
      <c r="E922" s="43"/>
      <c r="F922" s="229" t="s">
        <v>1443</v>
      </c>
      <c r="G922" s="43"/>
      <c r="H922" s="43"/>
      <c r="I922" s="230"/>
      <c r="J922" s="43"/>
      <c r="K922" s="43"/>
      <c r="L922" s="47"/>
      <c r="M922" s="231"/>
      <c r="N922" s="232"/>
      <c r="O922" s="87"/>
      <c r="P922" s="87"/>
      <c r="Q922" s="87"/>
      <c r="R922" s="87"/>
      <c r="S922" s="87"/>
      <c r="T922" s="88"/>
      <c r="U922" s="41"/>
      <c r="V922" s="41"/>
      <c r="W922" s="41"/>
      <c r="X922" s="41"/>
      <c r="Y922" s="41"/>
      <c r="Z922" s="41"/>
      <c r="AA922" s="41"/>
      <c r="AB922" s="41"/>
      <c r="AC922" s="41"/>
      <c r="AD922" s="41"/>
      <c r="AE922" s="41"/>
      <c r="AT922" s="20" t="s">
        <v>240</v>
      </c>
      <c r="AU922" s="20" t="s">
        <v>86</v>
      </c>
    </row>
    <row r="923" s="13" customFormat="1">
      <c r="A923" s="13"/>
      <c r="B923" s="233"/>
      <c r="C923" s="234"/>
      <c r="D923" s="235" t="s">
        <v>242</v>
      </c>
      <c r="E923" s="236" t="s">
        <v>19</v>
      </c>
      <c r="F923" s="237" t="s">
        <v>1444</v>
      </c>
      <c r="G923" s="234"/>
      <c r="H923" s="238">
        <v>18.719999999999999</v>
      </c>
      <c r="I923" s="239"/>
      <c r="J923" s="234"/>
      <c r="K923" s="234"/>
      <c r="L923" s="240"/>
      <c r="M923" s="241"/>
      <c r="N923" s="242"/>
      <c r="O923" s="242"/>
      <c r="P923" s="242"/>
      <c r="Q923" s="242"/>
      <c r="R923" s="242"/>
      <c r="S923" s="242"/>
      <c r="T923" s="243"/>
      <c r="U923" s="13"/>
      <c r="V923" s="13"/>
      <c r="W923" s="13"/>
      <c r="X923" s="13"/>
      <c r="Y923" s="13"/>
      <c r="Z923" s="13"/>
      <c r="AA923" s="13"/>
      <c r="AB923" s="13"/>
      <c r="AC923" s="13"/>
      <c r="AD923" s="13"/>
      <c r="AE923" s="13"/>
      <c r="AT923" s="244" t="s">
        <v>242</v>
      </c>
      <c r="AU923" s="244" t="s">
        <v>86</v>
      </c>
      <c r="AV923" s="13" t="s">
        <v>86</v>
      </c>
      <c r="AW923" s="13" t="s">
        <v>37</v>
      </c>
      <c r="AX923" s="13" t="s">
        <v>84</v>
      </c>
      <c r="AY923" s="244" t="s">
        <v>231</v>
      </c>
    </row>
    <row r="924" s="2" customFormat="1" ht="21.75" customHeight="1">
      <c r="A924" s="41"/>
      <c r="B924" s="42"/>
      <c r="C924" s="277" t="s">
        <v>1445</v>
      </c>
      <c r="D924" s="277" t="s">
        <v>605</v>
      </c>
      <c r="E924" s="278" t="s">
        <v>1446</v>
      </c>
      <c r="F924" s="279" t="s">
        <v>1447</v>
      </c>
      <c r="G924" s="280" t="s">
        <v>251</v>
      </c>
      <c r="H924" s="281">
        <v>0.17999999999999999</v>
      </c>
      <c r="I924" s="282"/>
      <c r="J924" s="283">
        <f>ROUND(I924*H924,2)</f>
        <v>0</v>
      </c>
      <c r="K924" s="279" t="s">
        <v>237</v>
      </c>
      <c r="L924" s="284"/>
      <c r="M924" s="285" t="s">
        <v>19</v>
      </c>
      <c r="N924" s="286" t="s">
        <v>47</v>
      </c>
      <c r="O924" s="87"/>
      <c r="P924" s="224">
        <f>O924*H924</f>
        <v>0</v>
      </c>
      <c r="Q924" s="224">
        <v>0.55000000000000004</v>
      </c>
      <c r="R924" s="224">
        <f>Q924*H924</f>
        <v>0.099000000000000005</v>
      </c>
      <c r="S924" s="224">
        <v>0</v>
      </c>
      <c r="T924" s="225">
        <f>S924*H924</f>
        <v>0</v>
      </c>
      <c r="U924" s="41"/>
      <c r="V924" s="41"/>
      <c r="W924" s="41"/>
      <c r="X924" s="41"/>
      <c r="Y924" s="41"/>
      <c r="Z924" s="41"/>
      <c r="AA924" s="41"/>
      <c r="AB924" s="41"/>
      <c r="AC924" s="41"/>
      <c r="AD924" s="41"/>
      <c r="AE924" s="41"/>
      <c r="AR924" s="226" t="s">
        <v>442</v>
      </c>
      <c r="AT924" s="226" t="s">
        <v>605</v>
      </c>
      <c r="AU924" s="226" t="s">
        <v>86</v>
      </c>
      <c r="AY924" s="20" t="s">
        <v>231</v>
      </c>
      <c r="BE924" s="227">
        <f>IF(N924="základní",J924,0)</f>
        <v>0</v>
      </c>
      <c r="BF924" s="227">
        <f>IF(N924="snížená",J924,0)</f>
        <v>0</v>
      </c>
      <c r="BG924" s="227">
        <f>IF(N924="zákl. přenesená",J924,0)</f>
        <v>0</v>
      </c>
      <c r="BH924" s="227">
        <f>IF(N924="sníž. přenesená",J924,0)</f>
        <v>0</v>
      </c>
      <c r="BI924" s="227">
        <f>IF(N924="nulová",J924,0)</f>
        <v>0</v>
      </c>
      <c r="BJ924" s="20" t="s">
        <v>84</v>
      </c>
      <c r="BK924" s="227">
        <f>ROUND(I924*H924,2)</f>
        <v>0</v>
      </c>
      <c r="BL924" s="20" t="s">
        <v>336</v>
      </c>
      <c r="BM924" s="226" t="s">
        <v>1448</v>
      </c>
    </row>
    <row r="925" s="13" customFormat="1">
      <c r="A925" s="13"/>
      <c r="B925" s="233"/>
      <c r="C925" s="234"/>
      <c r="D925" s="235" t="s">
        <v>242</v>
      </c>
      <c r="E925" s="236" t="s">
        <v>19</v>
      </c>
      <c r="F925" s="237" t="s">
        <v>1449</v>
      </c>
      <c r="G925" s="234"/>
      <c r="H925" s="238">
        <v>0.17999999999999999</v>
      </c>
      <c r="I925" s="239"/>
      <c r="J925" s="234"/>
      <c r="K925" s="234"/>
      <c r="L925" s="240"/>
      <c r="M925" s="241"/>
      <c r="N925" s="242"/>
      <c r="O925" s="242"/>
      <c r="P925" s="242"/>
      <c r="Q925" s="242"/>
      <c r="R925" s="242"/>
      <c r="S925" s="242"/>
      <c r="T925" s="243"/>
      <c r="U925" s="13"/>
      <c r="V925" s="13"/>
      <c r="W925" s="13"/>
      <c r="X925" s="13"/>
      <c r="Y925" s="13"/>
      <c r="Z925" s="13"/>
      <c r="AA925" s="13"/>
      <c r="AB925" s="13"/>
      <c r="AC925" s="13"/>
      <c r="AD925" s="13"/>
      <c r="AE925" s="13"/>
      <c r="AT925" s="244" t="s">
        <v>242</v>
      </c>
      <c r="AU925" s="244" t="s">
        <v>86</v>
      </c>
      <c r="AV925" s="13" t="s">
        <v>86</v>
      </c>
      <c r="AW925" s="13" t="s">
        <v>37</v>
      </c>
      <c r="AX925" s="13" t="s">
        <v>84</v>
      </c>
      <c r="AY925" s="244" t="s">
        <v>231</v>
      </c>
    </row>
    <row r="926" s="2" customFormat="1" ht="24.15" customHeight="1">
      <c r="A926" s="41"/>
      <c r="B926" s="42"/>
      <c r="C926" s="215" t="s">
        <v>1450</v>
      </c>
      <c r="D926" s="215" t="s">
        <v>233</v>
      </c>
      <c r="E926" s="216" t="s">
        <v>1451</v>
      </c>
      <c r="F926" s="217" t="s">
        <v>1452</v>
      </c>
      <c r="G926" s="218" t="s">
        <v>236</v>
      </c>
      <c r="H926" s="219">
        <v>0.69399999999999995</v>
      </c>
      <c r="I926" s="220"/>
      <c r="J926" s="221">
        <f>ROUND(I926*H926,2)</f>
        <v>0</v>
      </c>
      <c r="K926" s="217" t="s">
        <v>237</v>
      </c>
      <c r="L926" s="47"/>
      <c r="M926" s="222" t="s">
        <v>19</v>
      </c>
      <c r="N926" s="223" t="s">
        <v>47</v>
      </c>
      <c r="O926" s="87"/>
      <c r="P926" s="224">
        <f>O926*H926</f>
        <v>0</v>
      </c>
      <c r="Q926" s="224">
        <v>0</v>
      </c>
      <c r="R926" s="224">
        <f>Q926*H926</f>
        <v>0</v>
      </c>
      <c r="S926" s="224">
        <v>0</v>
      </c>
      <c r="T926" s="225">
        <f>S926*H926</f>
        <v>0</v>
      </c>
      <c r="U926" s="41"/>
      <c r="V926" s="41"/>
      <c r="W926" s="41"/>
      <c r="X926" s="41"/>
      <c r="Y926" s="41"/>
      <c r="Z926" s="41"/>
      <c r="AA926" s="41"/>
      <c r="AB926" s="41"/>
      <c r="AC926" s="41"/>
      <c r="AD926" s="41"/>
      <c r="AE926" s="41"/>
      <c r="AR926" s="226" t="s">
        <v>336</v>
      </c>
      <c r="AT926" s="226" t="s">
        <v>233</v>
      </c>
      <c r="AU926" s="226" t="s">
        <v>86</v>
      </c>
      <c r="AY926" s="20" t="s">
        <v>231</v>
      </c>
      <c r="BE926" s="227">
        <f>IF(N926="základní",J926,0)</f>
        <v>0</v>
      </c>
      <c r="BF926" s="227">
        <f>IF(N926="snížená",J926,0)</f>
        <v>0</v>
      </c>
      <c r="BG926" s="227">
        <f>IF(N926="zákl. přenesená",J926,0)</f>
        <v>0</v>
      </c>
      <c r="BH926" s="227">
        <f>IF(N926="sníž. přenesená",J926,0)</f>
        <v>0</v>
      </c>
      <c r="BI926" s="227">
        <f>IF(N926="nulová",J926,0)</f>
        <v>0</v>
      </c>
      <c r="BJ926" s="20" t="s">
        <v>84</v>
      </c>
      <c r="BK926" s="227">
        <f>ROUND(I926*H926,2)</f>
        <v>0</v>
      </c>
      <c r="BL926" s="20" t="s">
        <v>336</v>
      </c>
      <c r="BM926" s="226" t="s">
        <v>1453</v>
      </c>
    </row>
    <row r="927" s="2" customFormat="1">
      <c r="A927" s="41"/>
      <c r="B927" s="42"/>
      <c r="C927" s="43"/>
      <c r="D927" s="228" t="s">
        <v>240</v>
      </c>
      <c r="E927" s="43"/>
      <c r="F927" s="229" t="s">
        <v>1454</v>
      </c>
      <c r="G927" s="43"/>
      <c r="H927" s="43"/>
      <c r="I927" s="230"/>
      <c r="J927" s="43"/>
      <c r="K927" s="43"/>
      <c r="L927" s="47"/>
      <c r="M927" s="231"/>
      <c r="N927" s="232"/>
      <c r="O927" s="87"/>
      <c r="P927" s="87"/>
      <c r="Q927" s="87"/>
      <c r="R927" s="87"/>
      <c r="S927" s="87"/>
      <c r="T927" s="88"/>
      <c r="U927" s="41"/>
      <c r="V927" s="41"/>
      <c r="W927" s="41"/>
      <c r="X927" s="41"/>
      <c r="Y927" s="41"/>
      <c r="Z927" s="41"/>
      <c r="AA927" s="41"/>
      <c r="AB927" s="41"/>
      <c r="AC927" s="41"/>
      <c r="AD927" s="41"/>
      <c r="AE927" s="41"/>
      <c r="AT927" s="20" t="s">
        <v>240</v>
      </c>
      <c r="AU927" s="20" t="s">
        <v>86</v>
      </c>
    </row>
    <row r="928" s="13" customFormat="1">
      <c r="A928" s="13"/>
      <c r="B928" s="233"/>
      <c r="C928" s="234"/>
      <c r="D928" s="235" t="s">
        <v>242</v>
      </c>
      <c r="E928" s="236" t="s">
        <v>19</v>
      </c>
      <c r="F928" s="237" t="s">
        <v>1455</v>
      </c>
      <c r="G928" s="234"/>
      <c r="H928" s="238">
        <v>0.69399999999999995</v>
      </c>
      <c r="I928" s="239"/>
      <c r="J928" s="234"/>
      <c r="K928" s="234"/>
      <c r="L928" s="240"/>
      <c r="M928" s="241"/>
      <c r="N928" s="242"/>
      <c r="O928" s="242"/>
      <c r="P928" s="242"/>
      <c r="Q928" s="242"/>
      <c r="R928" s="242"/>
      <c r="S928" s="242"/>
      <c r="T928" s="243"/>
      <c r="U928" s="13"/>
      <c r="V928" s="13"/>
      <c r="W928" s="13"/>
      <c r="X928" s="13"/>
      <c r="Y928" s="13"/>
      <c r="Z928" s="13"/>
      <c r="AA928" s="13"/>
      <c r="AB928" s="13"/>
      <c r="AC928" s="13"/>
      <c r="AD928" s="13"/>
      <c r="AE928" s="13"/>
      <c r="AT928" s="244" t="s">
        <v>242</v>
      </c>
      <c r="AU928" s="244" t="s">
        <v>86</v>
      </c>
      <c r="AV928" s="13" t="s">
        <v>86</v>
      </c>
      <c r="AW928" s="13" t="s">
        <v>37</v>
      </c>
      <c r="AX928" s="13" t="s">
        <v>84</v>
      </c>
      <c r="AY928" s="244" t="s">
        <v>231</v>
      </c>
    </row>
    <row r="929" s="2" customFormat="1" ht="16.5" customHeight="1">
      <c r="A929" s="41"/>
      <c r="B929" s="42"/>
      <c r="C929" s="277" t="s">
        <v>1456</v>
      </c>
      <c r="D929" s="277" t="s">
        <v>605</v>
      </c>
      <c r="E929" s="278" t="s">
        <v>1457</v>
      </c>
      <c r="F929" s="279" t="s">
        <v>1458</v>
      </c>
      <c r="G929" s="280" t="s">
        <v>251</v>
      </c>
      <c r="H929" s="281">
        <v>0.042000000000000003</v>
      </c>
      <c r="I929" s="282"/>
      <c r="J929" s="283">
        <f>ROUND(I929*H929,2)</f>
        <v>0</v>
      </c>
      <c r="K929" s="279" t="s">
        <v>237</v>
      </c>
      <c r="L929" s="284"/>
      <c r="M929" s="285" t="s">
        <v>19</v>
      </c>
      <c r="N929" s="286" t="s">
        <v>47</v>
      </c>
      <c r="O929" s="87"/>
      <c r="P929" s="224">
        <f>O929*H929</f>
        <v>0</v>
      </c>
      <c r="Q929" s="224">
        <v>0.55000000000000004</v>
      </c>
      <c r="R929" s="224">
        <f>Q929*H929</f>
        <v>0.023100000000000002</v>
      </c>
      <c r="S929" s="224">
        <v>0</v>
      </c>
      <c r="T929" s="225">
        <f>S929*H929</f>
        <v>0</v>
      </c>
      <c r="U929" s="41"/>
      <c r="V929" s="41"/>
      <c r="W929" s="41"/>
      <c r="X929" s="41"/>
      <c r="Y929" s="41"/>
      <c r="Z929" s="41"/>
      <c r="AA929" s="41"/>
      <c r="AB929" s="41"/>
      <c r="AC929" s="41"/>
      <c r="AD929" s="41"/>
      <c r="AE929" s="41"/>
      <c r="AR929" s="226" t="s">
        <v>442</v>
      </c>
      <c r="AT929" s="226" t="s">
        <v>605</v>
      </c>
      <c r="AU929" s="226" t="s">
        <v>86</v>
      </c>
      <c r="AY929" s="20" t="s">
        <v>231</v>
      </c>
      <c r="BE929" s="227">
        <f>IF(N929="základní",J929,0)</f>
        <v>0</v>
      </c>
      <c r="BF929" s="227">
        <f>IF(N929="snížená",J929,0)</f>
        <v>0</v>
      </c>
      <c r="BG929" s="227">
        <f>IF(N929="zákl. přenesená",J929,0)</f>
        <v>0</v>
      </c>
      <c r="BH929" s="227">
        <f>IF(N929="sníž. přenesená",J929,0)</f>
        <v>0</v>
      </c>
      <c r="BI929" s="227">
        <f>IF(N929="nulová",J929,0)</f>
        <v>0</v>
      </c>
      <c r="BJ929" s="20" t="s">
        <v>84</v>
      </c>
      <c r="BK929" s="227">
        <f>ROUND(I929*H929,2)</f>
        <v>0</v>
      </c>
      <c r="BL929" s="20" t="s">
        <v>336</v>
      </c>
      <c r="BM929" s="226" t="s">
        <v>1459</v>
      </c>
    </row>
    <row r="930" s="13" customFormat="1">
      <c r="A930" s="13"/>
      <c r="B930" s="233"/>
      <c r="C930" s="234"/>
      <c r="D930" s="235" t="s">
        <v>242</v>
      </c>
      <c r="E930" s="236" t="s">
        <v>19</v>
      </c>
      <c r="F930" s="237" t="s">
        <v>1460</v>
      </c>
      <c r="G930" s="234"/>
      <c r="H930" s="238">
        <v>0.042000000000000003</v>
      </c>
      <c r="I930" s="239"/>
      <c r="J930" s="234"/>
      <c r="K930" s="234"/>
      <c r="L930" s="240"/>
      <c r="M930" s="241"/>
      <c r="N930" s="242"/>
      <c r="O930" s="242"/>
      <c r="P930" s="242"/>
      <c r="Q930" s="242"/>
      <c r="R930" s="242"/>
      <c r="S930" s="242"/>
      <c r="T930" s="243"/>
      <c r="U930" s="13"/>
      <c r="V930" s="13"/>
      <c r="W930" s="13"/>
      <c r="X930" s="13"/>
      <c r="Y930" s="13"/>
      <c r="Z930" s="13"/>
      <c r="AA930" s="13"/>
      <c r="AB930" s="13"/>
      <c r="AC930" s="13"/>
      <c r="AD930" s="13"/>
      <c r="AE930" s="13"/>
      <c r="AT930" s="244" t="s">
        <v>242</v>
      </c>
      <c r="AU930" s="244" t="s">
        <v>86</v>
      </c>
      <c r="AV930" s="13" t="s">
        <v>86</v>
      </c>
      <c r="AW930" s="13" t="s">
        <v>37</v>
      </c>
      <c r="AX930" s="13" t="s">
        <v>84</v>
      </c>
      <c r="AY930" s="244" t="s">
        <v>231</v>
      </c>
    </row>
    <row r="931" s="2" customFormat="1" ht="37.8" customHeight="1">
      <c r="A931" s="41"/>
      <c r="B931" s="42"/>
      <c r="C931" s="215" t="s">
        <v>1461</v>
      </c>
      <c r="D931" s="215" t="s">
        <v>233</v>
      </c>
      <c r="E931" s="216" t="s">
        <v>1462</v>
      </c>
      <c r="F931" s="217" t="s">
        <v>1463</v>
      </c>
      <c r="G931" s="218" t="s">
        <v>236</v>
      </c>
      <c r="H931" s="219">
        <v>69.390000000000001</v>
      </c>
      <c r="I931" s="220"/>
      <c r="J931" s="221">
        <f>ROUND(I931*H931,2)</f>
        <v>0</v>
      </c>
      <c r="K931" s="217" t="s">
        <v>237</v>
      </c>
      <c r="L931" s="47"/>
      <c r="M931" s="222" t="s">
        <v>19</v>
      </c>
      <c r="N931" s="223" t="s">
        <v>47</v>
      </c>
      <c r="O931" s="87"/>
      <c r="P931" s="224">
        <f>O931*H931</f>
        <v>0</v>
      </c>
      <c r="Q931" s="224">
        <v>0.011520000000000001</v>
      </c>
      <c r="R931" s="224">
        <f>Q931*H931</f>
        <v>0.79937280000000011</v>
      </c>
      <c r="S931" s="224">
        <v>0</v>
      </c>
      <c r="T931" s="225">
        <f>S931*H931</f>
        <v>0</v>
      </c>
      <c r="U931" s="41"/>
      <c r="V931" s="41"/>
      <c r="W931" s="41"/>
      <c r="X931" s="41"/>
      <c r="Y931" s="41"/>
      <c r="Z931" s="41"/>
      <c r="AA931" s="41"/>
      <c r="AB931" s="41"/>
      <c r="AC931" s="41"/>
      <c r="AD931" s="41"/>
      <c r="AE931" s="41"/>
      <c r="AR931" s="226" t="s">
        <v>336</v>
      </c>
      <c r="AT931" s="226" t="s">
        <v>233</v>
      </c>
      <c r="AU931" s="226" t="s">
        <v>86</v>
      </c>
      <c r="AY931" s="20" t="s">
        <v>231</v>
      </c>
      <c r="BE931" s="227">
        <f>IF(N931="základní",J931,0)</f>
        <v>0</v>
      </c>
      <c r="BF931" s="227">
        <f>IF(N931="snížená",J931,0)</f>
        <v>0</v>
      </c>
      <c r="BG931" s="227">
        <f>IF(N931="zákl. přenesená",J931,0)</f>
        <v>0</v>
      </c>
      <c r="BH931" s="227">
        <f>IF(N931="sníž. přenesená",J931,0)</f>
        <v>0</v>
      </c>
      <c r="BI931" s="227">
        <f>IF(N931="nulová",J931,0)</f>
        <v>0</v>
      </c>
      <c r="BJ931" s="20" t="s">
        <v>84</v>
      </c>
      <c r="BK931" s="227">
        <f>ROUND(I931*H931,2)</f>
        <v>0</v>
      </c>
      <c r="BL931" s="20" t="s">
        <v>336</v>
      </c>
      <c r="BM931" s="226" t="s">
        <v>1464</v>
      </c>
    </row>
    <row r="932" s="2" customFormat="1">
      <c r="A932" s="41"/>
      <c r="B932" s="42"/>
      <c r="C932" s="43"/>
      <c r="D932" s="228" t="s">
        <v>240</v>
      </c>
      <c r="E932" s="43"/>
      <c r="F932" s="229" t="s">
        <v>1465</v>
      </c>
      <c r="G932" s="43"/>
      <c r="H932" s="43"/>
      <c r="I932" s="230"/>
      <c r="J932" s="43"/>
      <c r="K932" s="43"/>
      <c r="L932" s="47"/>
      <c r="M932" s="231"/>
      <c r="N932" s="232"/>
      <c r="O932" s="87"/>
      <c r="P932" s="87"/>
      <c r="Q932" s="87"/>
      <c r="R932" s="87"/>
      <c r="S932" s="87"/>
      <c r="T932" s="88"/>
      <c r="U932" s="41"/>
      <c r="V932" s="41"/>
      <c r="W932" s="41"/>
      <c r="X932" s="41"/>
      <c r="Y932" s="41"/>
      <c r="Z932" s="41"/>
      <c r="AA932" s="41"/>
      <c r="AB932" s="41"/>
      <c r="AC932" s="41"/>
      <c r="AD932" s="41"/>
      <c r="AE932" s="41"/>
      <c r="AT932" s="20" t="s">
        <v>240</v>
      </c>
      <c r="AU932" s="20" t="s">
        <v>86</v>
      </c>
    </row>
    <row r="933" s="13" customFormat="1">
      <c r="A933" s="13"/>
      <c r="B933" s="233"/>
      <c r="C933" s="234"/>
      <c r="D933" s="235" t="s">
        <v>242</v>
      </c>
      <c r="E933" s="236" t="s">
        <v>19</v>
      </c>
      <c r="F933" s="237" t="s">
        <v>1466</v>
      </c>
      <c r="G933" s="234"/>
      <c r="H933" s="238">
        <v>9.5500000000000007</v>
      </c>
      <c r="I933" s="239"/>
      <c r="J933" s="234"/>
      <c r="K933" s="234"/>
      <c r="L933" s="240"/>
      <c r="M933" s="241"/>
      <c r="N933" s="242"/>
      <c r="O933" s="242"/>
      <c r="P933" s="242"/>
      <c r="Q933" s="242"/>
      <c r="R933" s="242"/>
      <c r="S933" s="242"/>
      <c r="T933" s="243"/>
      <c r="U933" s="13"/>
      <c r="V933" s="13"/>
      <c r="W933" s="13"/>
      <c r="X933" s="13"/>
      <c r="Y933" s="13"/>
      <c r="Z933" s="13"/>
      <c r="AA933" s="13"/>
      <c r="AB933" s="13"/>
      <c r="AC933" s="13"/>
      <c r="AD933" s="13"/>
      <c r="AE933" s="13"/>
      <c r="AT933" s="244" t="s">
        <v>242</v>
      </c>
      <c r="AU933" s="244" t="s">
        <v>86</v>
      </c>
      <c r="AV933" s="13" t="s">
        <v>86</v>
      </c>
      <c r="AW933" s="13" t="s">
        <v>37</v>
      </c>
      <c r="AX933" s="13" t="s">
        <v>76</v>
      </c>
      <c r="AY933" s="244" t="s">
        <v>231</v>
      </c>
    </row>
    <row r="934" s="13" customFormat="1">
      <c r="A934" s="13"/>
      <c r="B934" s="233"/>
      <c r="C934" s="234"/>
      <c r="D934" s="235" t="s">
        <v>242</v>
      </c>
      <c r="E934" s="236" t="s">
        <v>19</v>
      </c>
      <c r="F934" s="237" t="s">
        <v>1467</v>
      </c>
      <c r="G934" s="234"/>
      <c r="H934" s="238">
        <v>59.840000000000003</v>
      </c>
      <c r="I934" s="239"/>
      <c r="J934" s="234"/>
      <c r="K934" s="234"/>
      <c r="L934" s="240"/>
      <c r="M934" s="241"/>
      <c r="N934" s="242"/>
      <c r="O934" s="242"/>
      <c r="P934" s="242"/>
      <c r="Q934" s="242"/>
      <c r="R934" s="242"/>
      <c r="S934" s="242"/>
      <c r="T934" s="243"/>
      <c r="U934" s="13"/>
      <c r="V934" s="13"/>
      <c r="W934" s="13"/>
      <c r="X934" s="13"/>
      <c r="Y934" s="13"/>
      <c r="Z934" s="13"/>
      <c r="AA934" s="13"/>
      <c r="AB934" s="13"/>
      <c r="AC934" s="13"/>
      <c r="AD934" s="13"/>
      <c r="AE934" s="13"/>
      <c r="AT934" s="244" t="s">
        <v>242</v>
      </c>
      <c r="AU934" s="244" t="s">
        <v>86</v>
      </c>
      <c r="AV934" s="13" t="s">
        <v>86</v>
      </c>
      <c r="AW934" s="13" t="s">
        <v>37</v>
      </c>
      <c r="AX934" s="13" t="s">
        <v>76</v>
      </c>
      <c r="AY934" s="244" t="s">
        <v>231</v>
      </c>
    </row>
    <row r="935" s="15" customFormat="1">
      <c r="A935" s="15"/>
      <c r="B935" s="255"/>
      <c r="C935" s="256"/>
      <c r="D935" s="235" t="s">
        <v>242</v>
      </c>
      <c r="E935" s="257" t="s">
        <v>19</v>
      </c>
      <c r="F935" s="258" t="s">
        <v>335</v>
      </c>
      <c r="G935" s="256"/>
      <c r="H935" s="259">
        <v>69.390000000000001</v>
      </c>
      <c r="I935" s="260"/>
      <c r="J935" s="256"/>
      <c r="K935" s="256"/>
      <c r="L935" s="261"/>
      <c r="M935" s="262"/>
      <c r="N935" s="263"/>
      <c r="O935" s="263"/>
      <c r="P935" s="263"/>
      <c r="Q935" s="263"/>
      <c r="R935" s="263"/>
      <c r="S935" s="263"/>
      <c r="T935" s="264"/>
      <c r="U935" s="15"/>
      <c r="V935" s="15"/>
      <c r="W935" s="15"/>
      <c r="X935" s="15"/>
      <c r="Y935" s="15"/>
      <c r="Z935" s="15"/>
      <c r="AA935" s="15"/>
      <c r="AB935" s="15"/>
      <c r="AC935" s="15"/>
      <c r="AD935" s="15"/>
      <c r="AE935" s="15"/>
      <c r="AT935" s="265" t="s">
        <v>242</v>
      </c>
      <c r="AU935" s="265" t="s">
        <v>86</v>
      </c>
      <c r="AV935" s="15" t="s">
        <v>238</v>
      </c>
      <c r="AW935" s="15" t="s">
        <v>37</v>
      </c>
      <c r="AX935" s="15" t="s">
        <v>84</v>
      </c>
      <c r="AY935" s="265" t="s">
        <v>231</v>
      </c>
    </row>
    <row r="936" s="12" customFormat="1" ht="22.8" customHeight="1">
      <c r="A936" s="12"/>
      <c r="B936" s="199"/>
      <c r="C936" s="200"/>
      <c r="D936" s="201" t="s">
        <v>75</v>
      </c>
      <c r="E936" s="213" t="s">
        <v>1468</v>
      </c>
      <c r="F936" s="213" t="s">
        <v>1469</v>
      </c>
      <c r="G936" s="200"/>
      <c r="H936" s="200"/>
      <c r="I936" s="203"/>
      <c r="J936" s="214">
        <f>BK936</f>
        <v>0</v>
      </c>
      <c r="K936" s="200"/>
      <c r="L936" s="205"/>
      <c r="M936" s="206"/>
      <c r="N936" s="207"/>
      <c r="O936" s="207"/>
      <c r="P936" s="208">
        <f>SUM(P937:P973)</f>
        <v>0</v>
      </c>
      <c r="Q936" s="207"/>
      <c r="R936" s="208">
        <f>SUM(R937:R973)</f>
        <v>4.6439816199999999</v>
      </c>
      <c r="S936" s="207"/>
      <c r="T936" s="209">
        <f>SUM(T937:T973)</f>
        <v>0</v>
      </c>
      <c r="U936" s="12"/>
      <c r="V936" s="12"/>
      <c r="W936" s="12"/>
      <c r="X936" s="12"/>
      <c r="Y936" s="12"/>
      <c r="Z936" s="12"/>
      <c r="AA936" s="12"/>
      <c r="AB936" s="12"/>
      <c r="AC936" s="12"/>
      <c r="AD936" s="12"/>
      <c r="AE936" s="12"/>
      <c r="AR936" s="210" t="s">
        <v>86</v>
      </c>
      <c r="AT936" s="211" t="s">
        <v>75</v>
      </c>
      <c r="AU936" s="211" t="s">
        <v>84</v>
      </c>
      <c r="AY936" s="210" t="s">
        <v>231</v>
      </c>
      <c r="BK936" s="212">
        <f>SUM(BK937:BK973)</f>
        <v>0</v>
      </c>
    </row>
    <row r="937" s="2" customFormat="1" ht="49.05" customHeight="1">
      <c r="A937" s="41"/>
      <c r="B937" s="42"/>
      <c r="C937" s="215" t="s">
        <v>1470</v>
      </c>
      <c r="D937" s="215" t="s">
        <v>233</v>
      </c>
      <c r="E937" s="216" t="s">
        <v>1471</v>
      </c>
      <c r="F937" s="217" t="s">
        <v>1472</v>
      </c>
      <c r="G937" s="218" t="s">
        <v>236</v>
      </c>
      <c r="H937" s="219">
        <v>252.81999999999999</v>
      </c>
      <c r="I937" s="220"/>
      <c r="J937" s="221">
        <f>ROUND(I937*H937,2)</f>
        <v>0</v>
      </c>
      <c r="K937" s="217" t="s">
        <v>237</v>
      </c>
      <c r="L937" s="47"/>
      <c r="M937" s="222" t="s">
        <v>19</v>
      </c>
      <c r="N937" s="223" t="s">
        <v>47</v>
      </c>
      <c r="O937" s="87"/>
      <c r="P937" s="224">
        <f>O937*H937</f>
        <v>0</v>
      </c>
      <c r="Q937" s="224">
        <v>0.012200000000000001</v>
      </c>
      <c r="R937" s="224">
        <f>Q937*H937</f>
        <v>3.0844040000000001</v>
      </c>
      <c r="S937" s="224">
        <v>0</v>
      </c>
      <c r="T937" s="225">
        <f>S937*H937</f>
        <v>0</v>
      </c>
      <c r="U937" s="41"/>
      <c r="V937" s="41"/>
      <c r="W937" s="41"/>
      <c r="X937" s="41"/>
      <c r="Y937" s="41"/>
      <c r="Z937" s="41"/>
      <c r="AA937" s="41"/>
      <c r="AB937" s="41"/>
      <c r="AC937" s="41"/>
      <c r="AD937" s="41"/>
      <c r="AE937" s="41"/>
      <c r="AR937" s="226" t="s">
        <v>336</v>
      </c>
      <c r="AT937" s="226" t="s">
        <v>233</v>
      </c>
      <c r="AU937" s="226" t="s">
        <v>86</v>
      </c>
      <c r="AY937" s="20" t="s">
        <v>231</v>
      </c>
      <c r="BE937" s="227">
        <f>IF(N937="základní",J937,0)</f>
        <v>0</v>
      </c>
      <c r="BF937" s="227">
        <f>IF(N937="snížená",J937,0)</f>
        <v>0</v>
      </c>
      <c r="BG937" s="227">
        <f>IF(N937="zákl. přenesená",J937,0)</f>
        <v>0</v>
      </c>
      <c r="BH937" s="227">
        <f>IF(N937="sníž. přenesená",J937,0)</f>
        <v>0</v>
      </c>
      <c r="BI937" s="227">
        <f>IF(N937="nulová",J937,0)</f>
        <v>0</v>
      </c>
      <c r="BJ937" s="20" t="s">
        <v>84</v>
      </c>
      <c r="BK937" s="227">
        <f>ROUND(I937*H937,2)</f>
        <v>0</v>
      </c>
      <c r="BL937" s="20" t="s">
        <v>336</v>
      </c>
      <c r="BM937" s="226" t="s">
        <v>1473</v>
      </c>
    </row>
    <row r="938" s="2" customFormat="1">
      <c r="A938" s="41"/>
      <c r="B938" s="42"/>
      <c r="C938" s="43"/>
      <c r="D938" s="228" t="s">
        <v>240</v>
      </c>
      <c r="E938" s="43"/>
      <c r="F938" s="229" t="s">
        <v>1474</v>
      </c>
      <c r="G938" s="43"/>
      <c r="H938" s="43"/>
      <c r="I938" s="230"/>
      <c r="J938" s="43"/>
      <c r="K938" s="43"/>
      <c r="L938" s="47"/>
      <c r="M938" s="231"/>
      <c r="N938" s="232"/>
      <c r="O938" s="87"/>
      <c r="P938" s="87"/>
      <c r="Q938" s="87"/>
      <c r="R938" s="87"/>
      <c r="S938" s="87"/>
      <c r="T938" s="88"/>
      <c r="U938" s="41"/>
      <c r="V938" s="41"/>
      <c r="W938" s="41"/>
      <c r="X938" s="41"/>
      <c r="Y938" s="41"/>
      <c r="Z938" s="41"/>
      <c r="AA938" s="41"/>
      <c r="AB938" s="41"/>
      <c r="AC938" s="41"/>
      <c r="AD938" s="41"/>
      <c r="AE938" s="41"/>
      <c r="AT938" s="20" t="s">
        <v>240</v>
      </c>
      <c r="AU938" s="20" t="s">
        <v>86</v>
      </c>
    </row>
    <row r="939" s="13" customFormat="1">
      <c r="A939" s="13"/>
      <c r="B939" s="233"/>
      <c r="C939" s="234"/>
      <c r="D939" s="235" t="s">
        <v>242</v>
      </c>
      <c r="E939" s="236" t="s">
        <v>19</v>
      </c>
      <c r="F939" s="237" t="s">
        <v>1475</v>
      </c>
      <c r="G939" s="234"/>
      <c r="H939" s="238">
        <v>151.22999999999999</v>
      </c>
      <c r="I939" s="239"/>
      <c r="J939" s="234"/>
      <c r="K939" s="234"/>
      <c r="L939" s="240"/>
      <c r="M939" s="241"/>
      <c r="N939" s="242"/>
      <c r="O939" s="242"/>
      <c r="P939" s="242"/>
      <c r="Q939" s="242"/>
      <c r="R939" s="242"/>
      <c r="S939" s="242"/>
      <c r="T939" s="243"/>
      <c r="U939" s="13"/>
      <c r="V939" s="13"/>
      <c r="W939" s="13"/>
      <c r="X939" s="13"/>
      <c r="Y939" s="13"/>
      <c r="Z939" s="13"/>
      <c r="AA939" s="13"/>
      <c r="AB939" s="13"/>
      <c r="AC939" s="13"/>
      <c r="AD939" s="13"/>
      <c r="AE939" s="13"/>
      <c r="AT939" s="244" t="s">
        <v>242</v>
      </c>
      <c r="AU939" s="244" t="s">
        <v>86</v>
      </c>
      <c r="AV939" s="13" t="s">
        <v>86</v>
      </c>
      <c r="AW939" s="13" t="s">
        <v>37</v>
      </c>
      <c r="AX939" s="13" t="s">
        <v>76</v>
      </c>
      <c r="AY939" s="244" t="s">
        <v>231</v>
      </c>
    </row>
    <row r="940" s="13" customFormat="1">
      <c r="A940" s="13"/>
      <c r="B940" s="233"/>
      <c r="C940" s="234"/>
      <c r="D940" s="235" t="s">
        <v>242</v>
      </c>
      <c r="E940" s="236" t="s">
        <v>19</v>
      </c>
      <c r="F940" s="237" t="s">
        <v>1476</v>
      </c>
      <c r="G940" s="234"/>
      <c r="H940" s="238">
        <v>158.59999999999999</v>
      </c>
      <c r="I940" s="239"/>
      <c r="J940" s="234"/>
      <c r="K940" s="234"/>
      <c r="L940" s="240"/>
      <c r="M940" s="241"/>
      <c r="N940" s="242"/>
      <c r="O940" s="242"/>
      <c r="P940" s="242"/>
      <c r="Q940" s="242"/>
      <c r="R940" s="242"/>
      <c r="S940" s="242"/>
      <c r="T940" s="243"/>
      <c r="U940" s="13"/>
      <c r="V940" s="13"/>
      <c r="W940" s="13"/>
      <c r="X940" s="13"/>
      <c r="Y940" s="13"/>
      <c r="Z940" s="13"/>
      <c r="AA940" s="13"/>
      <c r="AB940" s="13"/>
      <c r="AC940" s="13"/>
      <c r="AD940" s="13"/>
      <c r="AE940" s="13"/>
      <c r="AT940" s="244" t="s">
        <v>242</v>
      </c>
      <c r="AU940" s="244" t="s">
        <v>86</v>
      </c>
      <c r="AV940" s="13" t="s">
        <v>86</v>
      </c>
      <c r="AW940" s="13" t="s">
        <v>37</v>
      </c>
      <c r="AX940" s="13" t="s">
        <v>76</v>
      </c>
      <c r="AY940" s="244" t="s">
        <v>231</v>
      </c>
    </row>
    <row r="941" s="13" customFormat="1">
      <c r="A941" s="13"/>
      <c r="B941" s="233"/>
      <c r="C941" s="234"/>
      <c r="D941" s="235" t="s">
        <v>242</v>
      </c>
      <c r="E941" s="236" t="s">
        <v>19</v>
      </c>
      <c r="F941" s="237" t="s">
        <v>1477</v>
      </c>
      <c r="G941" s="234"/>
      <c r="H941" s="238">
        <v>-57.009999999999998</v>
      </c>
      <c r="I941" s="239"/>
      <c r="J941" s="234"/>
      <c r="K941" s="234"/>
      <c r="L941" s="240"/>
      <c r="M941" s="241"/>
      <c r="N941" s="242"/>
      <c r="O941" s="242"/>
      <c r="P941" s="242"/>
      <c r="Q941" s="242"/>
      <c r="R941" s="242"/>
      <c r="S941" s="242"/>
      <c r="T941" s="243"/>
      <c r="U941" s="13"/>
      <c r="V941" s="13"/>
      <c r="W941" s="13"/>
      <c r="X941" s="13"/>
      <c r="Y941" s="13"/>
      <c r="Z941" s="13"/>
      <c r="AA941" s="13"/>
      <c r="AB941" s="13"/>
      <c r="AC941" s="13"/>
      <c r="AD941" s="13"/>
      <c r="AE941" s="13"/>
      <c r="AT941" s="244" t="s">
        <v>242</v>
      </c>
      <c r="AU941" s="244" t="s">
        <v>86</v>
      </c>
      <c r="AV941" s="13" t="s">
        <v>86</v>
      </c>
      <c r="AW941" s="13" t="s">
        <v>37</v>
      </c>
      <c r="AX941" s="13" t="s">
        <v>76</v>
      </c>
      <c r="AY941" s="244" t="s">
        <v>231</v>
      </c>
    </row>
    <row r="942" s="15" customFormat="1">
      <c r="A942" s="15"/>
      <c r="B942" s="255"/>
      <c r="C942" s="256"/>
      <c r="D942" s="235" t="s">
        <v>242</v>
      </c>
      <c r="E942" s="257" t="s">
        <v>19</v>
      </c>
      <c r="F942" s="258" t="s">
        <v>335</v>
      </c>
      <c r="G942" s="256"/>
      <c r="H942" s="259">
        <v>252.81999999999999</v>
      </c>
      <c r="I942" s="260"/>
      <c r="J942" s="256"/>
      <c r="K942" s="256"/>
      <c r="L942" s="261"/>
      <c r="M942" s="262"/>
      <c r="N942" s="263"/>
      <c r="O942" s="263"/>
      <c r="P942" s="263"/>
      <c r="Q942" s="263"/>
      <c r="R942" s="263"/>
      <c r="S942" s="263"/>
      <c r="T942" s="264"/>
      <c r="U942" s="15"/>
      <c r="V942" s="15"/>
      <c r="W942" s="15"/>
      <c r="X942" s="15"/>
      <c r="Y942" s="15"/>
      <c r="Z942" s="15"/>
      <c r="AA942" s="15"/>
      <c r="AB942" s="15"/>
      <c r="AC942" s="15"/>
      <c r="AD942" s="15"/>
      <c r="AE942" s="15"/>
      <c r="AT942" s="265" t="s">
        <v>242</v>
      </c>
      <c r="AU942" s="265" t="s">
        <v>86</v>
      </c>
      <c r="AV942" s="15" t="s">
        <v>238</v>
      </c>
      <c r="AW942" s="15" t="s">
        <v>37</v>
      </c>
      <c r="AX942" s="15" t="s">
        <v>84</v>
      </c>
      <c r="AY942" s="265" t="s">
        <v>231</v>
      </c>
    </row>
    <row r="943" s="2" customFormat="1" ht="49.05" customHeight="1">
      <c r="A943" s="41"/>
      <c r="B943" s="42"/>
      <c r="C943" s="215" t="s">
        <v>1478</v>
      </c>
      <c r="D943" s="215" t="s">
        <v>233</v>
      </c>
      <c r="E943" s="216" t="s">
        <v>1479</v>
      </c>
      <c r="F943" s="217" t="s">
        <v>1480</v>
      </c>
      <c r="G943" s="218" t="s">
        <v>236</v>
      </c>
      <c r="H943" s="219">
        <v>57.009999999999998</v>
      </c>
      <c r="I943" s="220"/>
      <c r="J943" s="221">
        <f>ROUND(I943*H943,2)</f>
        <v>0</v>
      </c>
      <c r="K943" s="217" t="s">
        <v>237</v>
      </c>
      <c r="L943" s="47"/>
      <c r="M943" s="222" t="s">
        <v>19</v>
      </c>
      <c r="N943" s="223" t="s">
        <v>47</v>
      </c>
      <c r="O943" s="87"/>
      <c r="P943" s="224">
        <f>O943*H943</f>
        <v>0</v>
      </c>
      <c r="Q943" s="224">
        <v>0.012590000000000001</v>
      </c>
      <c r="R943" s="224">
        <f>Q943*H943</f>
        <v>0.7177559</v>
      </c>
      <c r="S943" s="224">
        <v>0</v>
      </c>
      <c r="T943" s="225">
        <f>S943*H943</f>
        <v>0</v>
      </c>
      <c r="U943" s="41"/>
      <c r="V943" s="41"/>
      <c r="W943" s="41"/>
      <c r="X943" s="41"/>
      <c r="Y943" s="41"/>
      <c r="Z943" s="41"/>
      <c r="AA943" s="41"/>
      <c r="AB943" s="41"/>
      <c r="AC943" s="41"/>
      <c r="AD943" s="41"/>
      <c r="AE943" s="41"/>
      <c r="AR943" s="226" t="s">
        <v>336</v>
      </c>
      <c r="AT943" s="226" t="s">
        <v>233</v>
      </c>
      <c r="AU943" s="226" t="s">
        <v>86</v>
      </c>
      <c r="AY943" s="20" t="s">
        <v>231</v>
      </c>
      <c r="BE943" s="227">
        <f>IF(N943="základní",J943,0)</f>
        <v>0</v>
      </c>
      <c r="BF943" s="227">
        <f>IF(N943="snížená",J943,0)</f>
        <v>0</v>
      </c>
      <c r="BG943" s="227">
        <f>IF(N943="zákl. přenesená",J943,0)</f>
        <v>0</v>
      </c>
      <c r="BH943" s="227">
        <f>IF(N943="sníž. přenesená",J943,0)</f>
        <v>0</v>
      </c>
      <c r="BI943" s="227">
        <f>IF(N943="nulová",J943,0)</f>
        <v>0</v>
      </c>
      <c r="BJ943" s="20" t="s">
        <v>84</v>
      </c>
      <c r="BK943" s="227">
        <f>ROUND(I943*H943,2)</f>
        <v>0</v>
      </c>
      <c r="BL943" s="20" t="s">
        <v>336</v>
      </c>
      <c r="BM943" s="226" t="s">
        <v>1481</v>
      </c>
    </row>
    <row r="944" s="2" customFormat="1">
      <c r="A944" s="41"/>
      <c r="B944" s="42"/>
      <c r="C944" s="43"/>
      <c r="D944" s="228" t="s">
        <v>240</v>
      </c>
      <c r="E944" s="43"/>
      <c r="F944" s="229" t="s">
        <v>1482</v>
      </c>
      <c r="G944" s="43"/>
      <c r="H944" s="43"/>
      <c r="I944" s="230"/>
      <c r="J944" s="43"/>
      <c r="K944" s="43"/>
      <c r="L944" s="47"/>
      <c r="M944" s="231"/>
      <c r="N944" s="232"/>
      <c r="O944" s="87"/>
      <c r="P944" s="87"/>
      <c r="Q944" s="87"/>
      <c r="R944" s="87"/>
      <c r="S944" s="87"/>
      <c r="T944" s="88"/>
      <c r="U944" s="41"/>
      <c r="V944" s="41"/>
      <c r="W944" s="41"/>
      <c r="X944" s="41"/>
      <c r="Y944" s="41"/>
      <c r="Z944" s="41"/>
      <c r="AA944" s="41"/>
      <c r="AB944" s="41"/>
      <c r="AC944" s="41"/>
      <c r="AD944" s="41"/>
      <c r="AE944" s="41"/>
      <c r="AT944" s="20" t="s">
        <v>240</v>
      </c>
      <c r="AU944" s="20" t="s">
        <v>86</v>
      </c>
    </row>
    <row r="945" s="13" customFormat="1">
      <c r="A945" s="13"/>
      <c r="B945" s="233"/>
      <c r="C945" s="234"/>
      <c r="D945" s="235" t="s">
        <v>242</v>
      </c>
      <c r="E945" s="236" t="s">
        <v>19</v>
      </c>
      <c r="F945" s="237" t="s">
        <v>1483</v>
      </c>
      <c r="G945" s="234"/>
      <c r="H945" s="238">
        <v>57.009999999999998</v>
      </c>
      <c r="I945" s="239"/>
      <c r="J945" s="234"/>
      <c r="K945" s="234"/>
      <c r="L945" s="240"/>
      <c r="M945" s="241"/>
      <c r="N945" s="242"/>
      <c r="O945" s="242"/>
      <c r="P945" s="242"/>
      <c r="Q945" s="242"/>
      <c r="R945" s="242"/>
      <c r="S945" s="242"/>
      <c r="T945" s="243"/>
      <c r="U945" s="13"/>
      <c r="V945" s="13"/>
      <c r="W945" s="13"/>
      <c r="X945" s="13"/>
      <c r="Y945" s="13"/>
      <c r="Z945" s="13"/>
      <c r="AA945" s="13"/>
      <c r="AB945" s="13"/>
      <c r="AC945" s="13"/>
      <c r="AD945" s="13"/>
      <c r="AE945" s="13"/>
      <c r="AT945" s="244" t="s">
        <v>242</v>
      </c>
      <c r="AU945" s="244" t="s">
        <v>86</v>
      </c>
      <c r="AV945" s="13" t="s">
        <v>86</v>
      </c>
      <c r="AW945" s="13" t="s">
        <v>37</v>
      </c>
      <c r="AX945" s="13" t="s">
        <v>84</v>
      </c>
      <c r="AY945" s="244" t="s">
        <v>231</v>
      </c>
    </row>
    <row r="946" s="2" customFormat="1" ht="24.15" customHeight="1">
      <c r="A946" s="41"/>
      <c r="B946" s="42"/>
      <c r="C946" s="215" t="s">
        <v>1484</v>
      </c>
      <c r="D946" s="215" t="s">
        <v>233</v>
      </c>
      <c r="E946" s="216" t="s">
        <v>1485</v>
      </c>
      <c r="F946" s="217" t="s">
        <v>1486</v>
      </c>
      <c r="G946" s="218" t="s">
        <v>236</v>
      </c>
      <c r="H946" s="219">
        <v>166.35300000000001</v>
      </c>
      <c r="I946" s="220"/>
      <c r="J946" s="221">
        <f>ROUND(I946*H946,2)</f>
        <v>0</v>
      </c>
      <c r="K946" s="217" t="s">
        <v>237</v>
      </c>
      <c r="L946" s="47"/>
      <c r="M946" s="222" t="s">
        <v>19</v>
      </c>
      <c r="N946" s="223" t="s">
        <v>47</v>
      </c>
      <c r="O946" s="87"/>
      <c r="P946" s="224">
        <f>O946*H946</f>
        <v>0</v>
      </c>
      <c r="Q946" s="224">
        <v>0.00014999999999999999</v>
      </c>
      <c r="R946" s="224">
        <f>Q946*H946</f>
        <v>0.024952949999999998</v>
      </c>
      <c r="S946" s="224">
        <v>0</v>
      </c>
      <c r="T946" s="225">
        <f>S946*H946</f>
        <v>0</v>
      </c>
      <c r="U946" s="41"/>
      <c r="V946" s="41"/>
      <c r="W946" s="41"/>
      <c r="X946" s="41"/>
      <c r="Y946" s="41"/>
      <c r="Z946" s="41"/>
      <c r="AA946" s="41"/>
      <c r="AB946" s="41"/>
      <c r="AC946" s="41"/>
      <c r="AD946" s="41"/>
      <c r="AE946" s="41"/>
      <c r="AR946" s="226" t="s">
        <v>336</v>
      </c>
      <c r="AT946" s="226" t="s">
        <v>233</v>
      </c>
      <c r="AU946" s="226" t="s">
        <v>86</v>
      </c>
      <c r="AY946" s="20" t="s">
        <v>231</v>
      </c>
      <c r="BE946" s="227">
        <f>IF(N946="základní",J946,0)</f>
        <v>0</v>
      </c>
      <c r="BF946" s="227">
        <f>IF(N946="snížená",J946,0)</f>
        <v>0</v>
      </c>
      <c r="BG946" s="227">
        <f>IF(N946="zákl. přenesená",J946,0)</f>
        <v>0</v>
      </c>
      <c r="BH946" s="227">
        <f>IF(N946="sníž. přenesená",J946,0)</f>
        <v>0</v>
      </c>
      <c r="BI946" s="227">
        <f>IF(N946="nulová",J946,0)</f>
        <v>0</v>
      </c>
      <c r="BJ946" s="20" t="s">
        <v>84</v>
      </c>
      <c r="BK946" s="227">
        <f>ROUND(I946*H946,2)</f>
        <v>0</v>
      </c>
      <c r="BL946" s="20" t="s">
        <v>336</v>
      </c>
      <c r="BM946" s="226" t="s">
        <v>1487</v>
      </c>
    </row>
    <row r="947" s="2" customFormat="1">
      <c r="A947" s="41"/>
      <c r="B947" s="42"/>
      <c r="C947" s="43"/>
      <c r="D947" s="228" t="s">
        <v>240</v>
      </c>
      <c r="E947" s="43"/>
      <c r="F947" s="229" t="s">
        <v>1488</v>
      </c>
      <c r="G947" s="43"/>
      <c r="H947" s="43"/>
      <c r="I947" s="230"/>
      <c r="J947" s="43"/>
      <c r="K947" s="43"/>
      <c r="L947" s="47"/>
      <c r="M947" s="231"/>
      <c r="N947" s="232"/>
      <c r="O947" s="87"/>
      <c r="P947" s="87"/>
      <c r="Q947" s="87"/>
      <c r="R947" s="87"/>
      <c r="S947" s="87"/>
      <c r="T947" s="88"/>
      <c r="U947" s="41"/>
      <c r="V947" s="41"/>
      <c r="W947" s="41"/>
      <c r="X947" s="41"/>
      <c r="Y947" s="41"/>
      <c r="Z947" s="41"/>
      <c r="AA947" s="41"/>
      <c r="AB947" s="41"/>
      <c r="AC947" s="41"/>
      <c r="AD947" s="41"/>
      <c r="AE947" s="41"/>
      <c r="AT947" s="20" t="s">
        <v>240</v>
      </c>
      <c r="AU947" s="20" t="s">
        <v>86</v>
      </c>
    </row>
    <row r="948" s="13" customFormat="1">
      <c r="A948" s="13"/>
      <c r="B948" s="233"/>
      <c r="C948" s="234"/>
      <c r="D948" s="235" t="s">
        <v>242</v>
      </c>
      <c r="E948" s="236" t="s">
        <v>19</v>
      </c>
      <c r="F948" s="237" t="s">
        <v>1475</v>
      </c>
      <c r="G948" s="234"/>
      <c r="H948" s="238">
        <v>151.22999999999999</v>
      </c>
      <c r="I948" s="239"/>
      <c r="J948" s="234"/>
      <c r="K948" s="234"/>
      <c r="L948" s="240"/>
      <c r="M948" s="241"/>
      <c r="N948" s="242"/>
      <c r="O948" s="242"/>
      <c r="P948" s="242"/>
      <c r="Q948" s="242"/>
      <c r="R948" s="242"/>
      <c r="S948" s="242"/>
      <c r="T948" s="243"/>
      <c r="U948" s="13"/>
      <c r="V948" s="13"/>
      <c r="W948" s="13"/>
      <c r="X948" s="13"/>
      <c r="Y948" s="13"/>
      <c r="Z948" s="13"/>
      <c r="AA948" s="13"/>
      <c r="AB948" s="13"/>
      <c r="AC948" s="13"/>
      <c r="AD948" s="13"/>
      <c r="AE948" s="13"/>
      <c r="AT948" s="244" t="s">
        <v>242</v>
      </c>
      <c r="AU948" s="244" t="s">
        <v>86</v>
      </c>
      <c r="AV948" s="13" t="s">
        <v>86</v>
      </c>
      <c r="AW948" s="13" t="s">
        <v>37</v>
      </c>
      <c r="AX948" s="13" t="s">
        <v>84</v>
      </c>
      <c r="AY948" s="244" t="s">
        <v>231</v>
      </c>
    </row>
    <row r="949" s="13" customFormat="1">
      <c r="A949" s="13"/>
      <c r="B949" s="233"/>
      <c r="C949" s="234"/>
      <c r="D949" s="235" t="s">
        <v>242</v>
      </c>
      <c r="E949" s="234"/>
      <c r="F949" s="237" t="s">
        <v>1489</v>
      </c>
      <c r="G949" s="234"/>
      <c r="H949" s="238">
        <v>166.35300000000001</v>
      </c>
      <c r="I949" s="239"/>
      <c r="J949" s="234"/>
      <c r="K949" s="234"/>
      <c r="L949" s="240"/>
      <c r="M949" s="241"/>
      <c r="N949" s="242"/>
      <c r="O949" s="242"/>
      <c r="P949" s="242"/>
      <c r="Q949" s="242"/>
      <c r="R949" s="242"/>
      <c r="S949" s="242"/>
      <c r="T949" s="243"/>
      <c r="U949" s="13"/>
      <c r="V949" s="13"/>
      <c r="W949" s="13"/>
      <c r="X949" s="13"/>
      <c r="Y949" s="13"/>
      <c r="Z949" s="13"/>
      <c r="AA949" s="13"/>
      <c r="AB949" s="13"/>
      <c r="AC949" s="13"/>
      <c r="AD949" s="13"/>
      <c r="AE949" s="13"/>
      <c r="AT949" s="244" t="s">
        <v>242</v>
      </c>
      <c r="AU949" s="244" t="s">
        <v>86</v>
      </c>
      <c r="AV949" s="13" t="s">
        <v>86</v>
      </c>
      <c r="AW949" s="13" t="s">
        <v>4</v>
      </c>
      <c r="AX949" s="13" t="s">
        <v>84</v>
      </c>
      <c r="AY949" s="244" t="s">
        <v>231</v>
      </c>
    </row>
    <row r="950" s="2" customFormat="1" ht="37.8" customHeight="1">
      <c r="A950" s="41"/>
      <c r="B950" s="42"/>
      <c r="C950" s="215" t="s">
        <v>1490</v>
      </c>
      <c r="D950" s="215" t="s">
        <v>233</v>
      </c>
      <c r="E950" s="216" t="s">
        <v>1491</v>
      </c>
      <c r="F950" s="217" t="s">
        <v>1492</v>
      </c>
      <c r="G950" s="218" t="s">
        <v>236</v>
      </c>
      <c r="H950" s="219">
        <v>288.01299999999998</v>
      </c>
      <c r="I950" s="220"/>
      <c r="J950" s="221">
        <f>ROUND(I950*H950,2)</f>
        <v>0</v>
      </c>
      <c r="K950" s="217" t="s">
        <v>237</v>
      </c>
      <c r="L950" s="47"/>
      <c r="M950" s="222" t="s">
        <v>19</v>
      </c>
      <c r="N950" s="223" t="s">
        <v>47</v>
      </c>
      <c r="O950" s="87"/>
      <c r="P950" s="224">
        <f>O950*H950</f>
        <v>0</v>
      </c>
      <c r="Q950" s="224">
        <v>0.00095</v>
      </c>
      <c r="R950" s="224">
        <f>Q950*H950</f>
        <v>0.27361235</v>
      </c>
      <c r="S950" s="224">
        <v>0</v>
      </c>
      <c r="T950" s="225">
        <f>S950*H950</f>
        <v>0</v>
      </c>
      <c r="U950" s="41"/>
      <c r="V950" s="41"/>
      <c r="W950" s="41"/>
      <c r="X950" s="41"/>
      <c r="Y950" s="41"/>
      <c r="Z950" s="41"/>
      <c r="AA950" s="41"/>
      <c r="AB950" s="41"/>
      <c r="AC950" s="41"/>
      <c r="AD950" s="41"/>
      <c r="AE950" s="41"/>
      <c r="AR950" s="226" t="s">
        <v>336</v>
      </c>
      <c r="AT950" s="226" t="s">
        <v>233</v>
      </c>
      <c r="AU950" s="226" t="s">
        <v>86</v>
      </c>
      <c r="AY950" s="20" t="s">
        <v>231</v>
      </c>
      <c r="BE950" s="227">
        <f>IF(N950="základní",J950,0)</f>
        <v>0</v>
      </c>
      <c r="BF950" s="227">
        <f>IF(N950="snížená",J950,0)</f>
        <v>0</v>
      </c>
      <c r="BG950" s="227">
        <f>IF(N950="zákl. přenesená",J950,0)</f>
        <v>0</v>
      </c>
      <c r="BH950" s="227">
        <f>IF(N950="sníž. přenesená",J950,0)</f>
        <v>0</v>
      </c>
      <c r="BI950" s="227">
        <f>IF(N950="nulová",J950,0)</f>
        <v>0</v>
      </c>
      <c r="BJ950" s="20" t="s">
        <v>84</v>
      </c>
      <c r="BK950" s="227">
        <f>ROUND(I950*H950,2)</f>
        <v>0</v>
      </c>
      <c r="BL950" s="20" t="s">
        <v>336</v>
      </c>
      <c r="BM950" s="226" t="s">
        <v>1493</v>
      </c>
    </row>
    <row r="951" s="2" customFormat="1">
      <c r="A951" s="41"/>
      <c r="B951" s="42"/>
      <c r="C951" s="43"/>
      <c r="D951" s="228" t="s">
        <v>240</v>
      </c>
      <c r="E951" s="43"/>
      <c r="F951" s="229" t="s">
        <v>1494</v>
      </c>
      <c r="G951" s="43"/>
      <c r="H951" s="43"/>
      <c r="I951" s="230"/>
      <c r="J951" s="43"/>
      <c r="K951" s="43"/>
      <c r="L951" s="47"/>
      <c r="M951" s="231"/>
      <c r="N951" s="232"/>
      <c r="O951" s="87"/>
      <c r="P951" s="87"/>
      <c r="Q951" s="87"/>
      <c r="R951" s="87"/>
      <c r="S951" s="87"/>
      <c r="T951" s="88"/>
      <c r="U951" s="41"/>
      <c r="V951" s="41"/>
      <c r="W951" s="41"/>
      <c r="X951" s="41"/>
      <c r="Y951" s="41"/>
      <c r="Z951" s="41"/>
      <c r="AA951" s="41"/>
      <c r="AB951" s="41"/>
      <c r="AC951" s="41"/>
      <c r="AD951" s="41"/>
      <c r="AE951" s="41"/>
      <c r="AT951" s="20" t="s">
        <v>240</v>
      </c>
      <c r="AU951" s="20" t="s">
        <v>86</v>
      </c>
    </row>
    <row r="952" s="13" customFormat="1">
      <c r="A952" s="13"/>
      <c r="B952" s="233"/>
      <c r="C952" s="234"/>
      <c r="D952" s="235" t="s">
        <v>242</v>
      </c>
      <c r="E952" s="236" t="s">
        <v>19</v>
      </c>
      <c r="F952" s="237" t="s">
        <v>1495</v>
      </c>
      <c r="G952" s="234"/>
      <c r="H952" s="238">
        <v>45.07</v>
      </c>
      <c r="I952" s="239"/>
      <c r="J952" s="234"/>
      <c r="K952" s="234"/>
      <c r="L952" s="240"/>
      <c r="M952" s="241"/>
      <c r="N952" s="242"/>
      <c r="O952" s="242"/>
      <c r="P952" s="242"/>
      <c r="Q952" s="242"/>
      <c r="R952" s="242"/>
      <c r="S952" s="242"/>
      <c r="T952" s="243"/>
      <c r="U952" s="13"/>
      <c r="V952" s="13"/>
      <c r="W952" s="13"/>
      <c r="X952" s="13"/>
      <c r="Y952" s="13"/>
      <c r="Z952" s="13"/>
      <c r="AA952" s="13"/>
      <c r="AB952" s="13"/>
      <c r="AC952" s="13"/>
      <c r="AD952" s="13"/>
      <c r="AE952" s="13"/>
      <c r="AT952" s="244" t="s">
        <v>242</v>
      </c>
      <c r="AU952" s="244" t="s">
        <v>86</v>
      </c>
      <c r="AV952" s="13" t="s">
        <v>86</v>
      </c>
      <c r="AW952" s="13" t="s">
        <v>37</v>
      </c>
      <c r="AX952" s="13" t="s">
        <v>76</v>
      </c>
      <c r="AY952" s="244" t="s">
        <v>231</v>
      </c>
    </row>
    <row r="953" s="13" customFormat="1">
      <c r="A953" s="13"/>
      <c r="B953" s="233"/>
      <c r="C953" s="234"/>
      <c r="D953" s="235" t="s">
        <v>242</v>
      </c>
      <c r="E953" s="236" t="s">
        <v>19</v>
      </c>
      <c r="F953" s="237" t="s">
        <v>1496</v>
      </c>
      <c r="G953" s="234"/>
      <c r="H953" s="238">
        <v>216.75999999999999</v>
      </c>
      <c r="I953" s="239"/>
      <c r="J953" s="234"/>
      <c r="K953" s="234"/>
      <c r="L953" s="240"/>
      <c r="M953" s="241"/>
      <c r="N953" s="242"/>
      <c r="O953" s="242"/>
      <c r="P953" s="242"/>
      <c r="Q953" s="242"/>
      <c r="R953" s="242"/>
      <c r="S953" s="242"/>
      <c r="T953" s="243"/>
      <c r="U953" s="13"/>
      <c r="V953" s="13"/>
      <c r="W953" s="13"/>
      <c r="X953" s="13"/>
      <c r="Y953" s="13"/>
      <c r="Z953" s="13"/>
      <c r="AA953" s="13"/>
      <c r="AB953" s="13"/>
      <c r="AC953" s="13"/>
      <c r="AD953" s="13"/>
      <c r="AE953" s="13"/>
      <c r="AT953" s="244" t="s">
        <v>242</v>
      </c>
      <c r="AU953" s="244" t="s">
        <v>86</v>
      </c>
      <c r="AV953" s="13" t="s">
        <v>86</v>
      </c>
      <c r="AW953" s="13" t="s">
        <v>37</v>
      </c>
      <c r="AX953" s="13" t="s">
        <v>76</v>
      </c>
      <c r="AY953" s="244" t="s">
        <v>231</v>
      </c>
    </row>
    <row r="954" s="15" customFormat="1">
      <c r="A954" s="15"/>
      <c r="B954" s="255"/>
      <c r="C954" s="256"/>
      <c r="D954" s="235" t="s">
        <v>242</v>
      </c>
      <c r="E954" s="257" t="s">
        <v>19</v>
      </c>
      <c r="F954" s="258" t="s">
        <v>335</v>
      </c>
      <c r="G954" s="256"/>
      <c r="H954" s="259">
        <v>261.82999999999998</v>
      </c>
      <c r="I954" s="260"/>
      <c r="J954" s="256"/>
      <c r="K954" s="256"/>
      <c r="L954" s="261"/>
      <c r="M954" s="262"/>
      <c r="N954" s="263"/>
      <c r="O954" s="263"/>
      <c r="P954" s="263"/>
      <c r="Q954" s="263"/>
      <c r="R954" s="263"/>
      <c r="S954" s="263"/>
      <c r="T954" s="264"/>
      <c r="U954" s="15"/>
      <c r="V954" s="15"/>
      <c r="W954" s="15"/>
      <c r="X954" s="15"/>
      <c r="Y954" s="15"/>
      <c r="Z954" s="15"/>
      <c r="AA954" s="15"/>
      <c r="AB954" s="15"/>
      <c r="AC954" s="15"/>
      <c r="AD954" s="15"/>
      <c r="AE954" s="15"/>
      <c r="AT954" s="265" t="s">
        <v>242</v>
      </c>
      <c r="AU954" s="265" t="s">
        <v>86</v>
      </c>
      <c r="AV954" s="15" t="s">
        <v>238</v>
      </c>
      <c r="AW954" s="15" t="s">
        <v>37</v>
      </c>
      <c r="AX954" s="15" t="s">
        <v>84</v>
      </c>
      <c r="AY954" s="265" t="s">
        <v>231</v>
      </c>
    </row>
    <row r="955" s="13" customFormat="1">
      <c r="A955" s="13"/>
      <c r="B955" s="233"/>
      <c r="C955" s="234"/>
      <c r="D955" s="235" t="s">
        <v>242</v>
      </c>
      <c r="E955" s="234"/>
      <c r="F955" s="237" t="s">
        <v>1497</v>
      </c>
      <c r="G955" s="234"/>
      <c r="H955" s="238">
        <v>288.01299999999998</v>
      </c>
      <c r="I955" s="239"/>
      <c r="J955" s="234"/>
      <c r="K955" s="234"/>
      <c r="L955" s="240"/>
      <c r="M955" s="241"/>
      <c r="N955" s="242"/>
      <c r="O955" s="242"/>
      <c r="P955" s="242"/>
      <c r="Q955" s="242"/>
      <c r="R955" s="242"/>
      <c r="S955" s="242"/>
      <c r="T955" s="243"/>
      <c r="U955" s="13"/>
      <c r="V955" s="13"/>
      <c r="W955" s="13"/>
      <c r="X955" s="13"/>
      <c r="Y955" s="13"/>
      <c r="Z955" s="13"/>
      <c r="AA955" s="13"/>
      <c r="AB955" s="13"/>
      <c r="AC955" s="13"/>
      <c r="AD955" s="13"/>
      <c r="AE955" s="13"/>
      <c r="AT955" s="244" t="s">
        <v>242</v>
      </c>
      <c r="AU955" s="244" t="s">
        <v>86</v>
      </c>
      <c r="AV955" s="13" t="s">
        <v>86</v>
      </c>
      <c r="AW955" s="13" t="s">
        <v>4</v>
      </c>
      <c r="AX955" s="13" t="s">
        <v>84</v>
      </c>
      <c r="AY955" s="244" t="s">
        <v>231</v>
      </c>
    </row>
    <row r="956" s="2" customFormat="1" ht="16.5" customHeight="1">
      <c r="A956" s="41"/>
      <c r="B956" s="42"/>
      <c r="C956" s="277" t="s">
        <v>1498</v>
      </c>
      <c r="D956" s="277" t="s">
        <v>605</v>
      </c>
      <c r="E956" s="278" t="s">
        <v>1499</v>
      </c>
      <c r="F956" s="279" t="s">
        <v>1500</v>
      </c>
      <c r="G956" s="280" t="s">
        <v>236</v>
      </c>
      <c r="H956" s="281">
        <v>331.21499999999997</v>
      </c>
      <c r="I956" s="282"/>
      <c r="J956" s="283">
        <f>ROUND(I956*H956,2)</f>
        <v>0</v>
      </c>
      <c r="K956" s="279" t="s">
        <v>19</v>
      </c>
      <c r="L956" s="284"/>
      <c r="M956" s="285" t="s">
        <v>19</v>
      </c>
      <c r="N956" s="286" t="s">
        <v>47</v>
      </c>
      <c r="O956" s="87"/>
      <c r="P956" s="224">
        <f>O956*H956</f>
        <v>0</v>
      </c>
      <c r="Q956" s="224">
        <v>0.0014599999999999999</v>
      </c>
      <c r="R956" s="224">
        <f>Q956*H956</f>
        <v>0.48357389999999995</v>
      </c>
      <c r="S956" s="224">
        <v>0</v>
      </c>
      <c r="T956" s="225">
        <f>S956*H956</f>
        <v>0</v>
      </c>
      <c r="U956" s="41"/>
      <c r="V956" s="41"/>
      <c r="W956" s="41"/>
      <c r="X956" s="41"/>
      <c r="Y956" s="41"/>
      <c r="Z956" s="41"/>
      <c r="AA956" s="41"/>
      <c r="AB956" s="41"/>
      <c r="AC956" s="41"/>
      <c r="AD956" s="41"/>
      <c r="AE956" s="41"/>
      <c r="AR956" s="226" t="s">
        <v>442</v>
      </c>
      <c r="AT956" s="226" t="s">
        <v>605</v>
      </c>
      <c r="AU956" s="226" t="s">
        <v>86</v>
      </c>
      <c r="AY956" s="20" t="s">
        <v>231</v>
      </c>
      <c r="BE956" s="227">
        <f>IF(N956="základní",J956,0)</f>
        <v>0</v>
      </c>
      <c r="BF956" s="227">
        <f>IF(N956="snížená",J956,0)</f>
        <v>0</v>
      </c>
      <c r="BG956" s="227">
        <f>IF(N956="zákl. přenesená",J956,0)</f>
        <v>0</v>
      </c>
      <c r="BH956" s="227">
        <f>IF(N956="sníž. přenesená",J956,0)</f>
        <v>0</v>
      </c>
      <c r="BI956" s="227">
        <f>IF(N956="nulová",J956,0)</f>
        <v>0</v>
      </c>
      <c r="BJ956" s="20" t="s">
        <v>84</v>
      </c>
      <c r="BK956" s="227">
        <f>ROUND(I956*H956,2)</f>
        <v>0</v>
      </c>
      <c r="BL956" s="20" t="s">
        <v>336</v>
      </c>
      <c r="BM956" s="226" t="s">
        <v>1501</v>
      </c>
    </row>
    <row r="957" s="13" customFormat="1">
      <c r="A957" s="13"/>
      <c r="B957" s="233"/>
      <c r="C957" s="234"/>
      <c r="D957" s="235" t="s">
        <v>242</v>
      </c>
      <c r="E957" s="236" t="s">
        <v>19</v>
      </c>
      <c r="F957" s="237" t="s">
        <v>1502</v>
      </c>
      <c r="G957" s="234"/>
      <c r="H957" s="238">
        <v>288.01299999999998</v>
      </c>
      <c r="I957" s="239"/>
      <c r="J957" s="234"/>
      <c r="K957" s="234"/>
      <c r="L957" s="240"/>
      <c r="M957" s="241"/>
      <c r="N957" s="242"/>
      <c r="O957" s="242"/>
      <c r="P957" s="242"/>
      <c r="Q957" s="242"/>
      <c r="R957" s="242"/>
      <c r="S957" s="242"/>
      <c r="T957" s="243"/>
      <c r="U957" s="13"/>
      <c r="V957" s="13"/>
      <c r="W957" s="13"/>
      <c r="X957" s="13"/>
      <c r="Y957" s="13"/>
      <c r="Z957" s="13"/>
      <c r="AA957" s="13"/>
      <c r="AB957" s="13"/>
      <c r="AC957" s="13"/>
      <c r="AD957" s="13"/>
      <c r="AE957" s="13"/>
      <c r="AT957" s="244" t="s">
        <v>242</v>
      </c>
      <c r="AU957" s="244" t="s">
        <v>86</v>
      </c>
      <c r="AV957" s="13" t="s">
        <v>86</v>
      </c>
      <c r="AW957" s="13" t="s">
        <v>37</v>
      </c>
      <c r="AX957" s="13" t="s">
        <v>84</v>
      </c>
      <c r="AY957" s="244" t="s">
        <v>231</v>
      </c>
    </row>
    <row r="958" s="13" customFormat="1">
      <c r="A958" s="13"/>
      <c r="B958" s="233"/>
      <c r="C958" s="234"/>
      <c r="D958" s="235" t="s">
        <v>242</v>
      </c>
      <c r="E958" s="234"/>
      <c r="F958" s="237" t="s">
        <v>1503</v>
      </c>
      <c r="G958" s="234"/>
      <c r="H958" s="238">
        <v>331.21499999999997</v>
      </c>
      <c r="I958" s="239"/>
      <c r="J958" s="234"/>
      <c r="K958" s="234"/>
      <c r="L958" s="240"/>
      <c r="M958" s="241"/>
      <c r="N958" s="242"/>
      <c r="O958" s="242"/>
      <c r="P958" s="242"/>
      <c r="Q958" s="242"/>
      <c r="R958" s="242"/>
      <c r="S958" s="242"/>
      <c r="T958" s="243"/>
      <c r="U958" s="13"/>
      <c r="V958" s="13"/>
      <c r="W958" s="13"/>
      <c r="X958" s="13"/>
      <c r="Y958" s="13"/>
      <c r="Z958" s="13"/>
      <c r="AA958" s="13"/>
      <c r="AB958" s="13"/>
      <c r="AC958" s="13"/>
      <c r="AD958" s="13"/>
      <c r="AE958" s="13"/>
      <c r="AT958" s="244" t="s">
        <v>242</v>
      </c>
      <c r="AU958" s="244" t="s">
        <v>86</v>
      </c>
      <c r="AV958" s="13" t="s">
        <v>86</v>
      </c>
      <c r="AW958" s="13" t="s">
        <v>4</v>
      </c>
      <c r="AX958" s="13" t="s">
        <v>84</v>
      </c>
      <c r="AY958" s="244" t="s">
        <v>231</v>
      </c>
    </row>
    <row r="959" s="2" customFormat="1" ht="33" customHeight="1">
      <c r="A959" s="41"/>
      <c r="B959" s="42"/>
      <c r="C959" s="215" t="s">
        <v>1504</v>
      </c>
      <c r="D959" s="215" t="s">
        <v>233</v>
      </c>
      <c r="E959" s="216" t="s">
        <v>1505</v>
      </c>
      <c r="F959" s="217" t="s">
        <v>1506</v>
      </c>
      <c r="G959" s="218" t="s">
        <v>236</v>
      </c>
      <c r="H959" s="219">
        <v>288.01299999999998</v>
      </c>
      <c r="I959" s="220"/>
      <c r="J959" s="221">
        <f>ROUND(I959*H959,2)</f>
        <v>0</v>
      </c>
      <c r="K959" s="217" t="s">
        <v>237</v>
      </c>
      <c r="L959" s="47"/>
      <c r="M959" s="222" t="s">
        <v>19</v>
      </c>
      <c r="N959" s="223" t="s">
        <v>47</v>
      </c>
      <c r="O959" s="87"/>
      <c r="P959" s="224">
        <f>O959*H959</f>
        <v>0</v>
      </c>
      <c r="Q959" s="224">
        <v>4.0000000000000003E-05</v>
      </c>
      <c r="R959" s="224">
        <f>Q959*H959</f>
        <v>0.011520519999999999</v>
      </c>
      <c r="S959" s="224">
        <v>0</v>
      </c>
      <c r="T959" s="225">
        <f>S959*H959</f>
        <v>0</v>
      </c>
      <c r="U959" s="41"/>
      <c r="V959" s="41"/>
      <c r="W959" s="41"/>
      <c r="X959" s="41"/>
      <c r="Y959" s="41"/>
      <c r="Z959" s="41"/>
      <c r="AA959" s="41"/>
      <c r="AB959" s="41"/>
      <c r="AC959" s="41"/>
      <c r="AD959" s="41"/>
      <c r="AE959" s="41"/>
      <c r="AR959" s="226" t="s">
        <v>336</v>
      </c>
      <c r="AT959" s="226" t="s">
        <v>233</v>
      </c>
      <c r="AU959" s="226" t="s">
        <v>86</v>
      </c>
      <c r="AY959" s="20" t="s">
        <v>231</v>
      </c>
      <c r="BE959" s="227">
        <f>IF(N959="základní",J959,0)</f>
        <v>0</v>
      </c>
      <c r="BF959" s="227">
        <f>IF(N959="snížená",J959,0)</f>
        <v>0</v>
      </c>
      <c r="BG959" s="227">
        <f>IF(N959="zákl. přenesená",J959,0)</f>
        <v>0</v>
      </c>
      <c r="BH959" s="227">
        <f>IF(N959="sníž. přenesená",J959,0)</f>
        <v>0</v>
      </c>
      <c r="BI959" s="227">
        <f>IF(N959="nulová",J959,0)</f>
        <v>0</v>
      </c>
      <c r="BJ959" s="20" t="s">
        <v>84</v>
      </c>
      <c r="BK959" s="227">
        <f>ROUND(I959*H959,2)</f>
        <v>0</v>
      </c>
      <c r="BL959" s="20" t="s">
        <v>336</v>
      </c>
      <c r="BM959" s="226" t="s">
        <v>1507</v>
      </c>
    </row>
    <row r="960" s="2" customFormat="1">
      <c r="A960" s="41"/>
      <c r="B960" s="42"/>
      <c r="C960" s="43"/>
      <c r="D960" s="228" t="s">
        <v>240</v>
      </c>
      <c r="E960" s="43"/>
      <c r="F960" s="229" t="s">
        <v>1508</v>
      </c>
      <c r="G960" s="43"/>
      <c r="H960" s="43"/>
      <c r="I960" s="230"/>
      <c r="J960" s="43"/>
      <c r="K960" s="43"/>
      <c r="L960" s="47"/>
      <c r="M960" s="231"/>
      <c r="N960" s="232"/>
      <c r="O960" s="87"/>
      <c r="P960" s="87"/>
      <c r="Q960" s="87"/>
      <c r="R960" s="87"/>
      <c r="S960" s="87"/>
      <c r="T960" s="88"/>
      <c r="U960" s="41"/>
      <c r="V960" s="41"/>
      <c r="W960" s="41"/>
      <c r="X960" s="41"/>
      <c r="Y960" s="41"/>
      <c r="Z960" s="41"/>
      <c r="AA960" s="41"/>
      <c r="AB960" s="41"/>
      <c r="AC960" s="41"/>
      <c r="AD960" s="41"/>
      <c r="AE960" s="41"/>
      <c r="AT960" s="20" t="s">
        <v>240</v>
      </c>
      <c r="AU960" s="20" t="s">
        <v>86</v>
      </c>
    </row>
    <row r="961" s="13" customFormat="1">
      <c r="A961" s="13"/>
      <c r="B961" s="233"/>
      <c r="C961" s="234"/>
      <c r="D961" s="235" t="s">
        <v>242</v>
      </c>
      <c r="E961" s="236" t="s">
        <v>19</v>
      </c>
      <c r="F961" s="237" t="s">
        <v>1495</v>
      </c>
      <c r="G961" s="234"/>
      <c r="H961" s="238">
        <v>45.07</v>
      </c>
      <c r="I961" s="239"/>
      <c r="J961" s="234"/>
      <c r="K961" s="234"/>
      <c r="L961" s="240"/>
      <c r="M961" s="241"/>
      <c r="N961" s="242"/>
      <c r="O961" s="242"/>
      <c r="P961" s="242"/>
      <c r="Q961" s="242"/>
      <c r="R961" s="242"/>
      <c r="S961" s="242"/>
      <c r="T961" s="243"/>
      <c r="U961" s="13"/>
      <c r="V961" s="13"/>
      <c r="W961" s="13"/>
      <c r="X961" s="13"/>
      <c r="Y961" s="13"/>
      <c r="Z961" s="13"/>
      <c r="AA961" s="13"/>
      <c r="AB961" s="13"/>
      <c r="AC961" s="13"/>
      <c r="AD961" s="13"/>
      <c r="AE961" s="13"/>
      <c r="AT961" s="244" t="s">
        <v>242</v>
      </c>
      <c r="AU961" s="244" t="s">
        <v>86</v>
      </c>
      <c r="AV961" s="13" t="s">
        <v>86</v>
      </c>
      <c r="AW961" s="13" t="s">
        <v>37</v>
      </c>
      <c r="AX961" s="13" t="s">
        <v>76</v>
      </c>
      <c r="AY961" s="244" t="s">
        <v>231</v>
      </c>
    </row>
    <row r="962" s="13" customFormat="1">
      <c r="A962" s="13"/>
      <c r="B962" s="233"/>
      <c r="C962" s="234"/>
      <c r="D962" s="235" t="s">
        <v>242</v>
      </c>
      <c r="E962" s="236" t="s">
        <v>19</v>
      </c>
      <c r="F962" s="237" t="s">
        <v>1496</v>
      </c>
      <c r="G962" s="234"/>
      <c r="H962" s="238">
        <v>216.75999999999999</v>
      </c>
      <c r="I962" s="239"/>
      <c r="J962" s="234"/>
      <c r="K962" s="234"/>
      <c r="L962" s="240"/>
      <c r="M962" s="241"/>
      <c r="N962" s="242"/>
      <c r="O962" s="242"/>
      <c r="P962" s="242"/>
      <c r="Q962" s="242"/>
      <c r="R962" s="242"/>
      <c r="S962" s="242"/>
      <c r="T962" s="243"/>
      <c r="U962" s="13"/>
      <c r="V962" s="13"/>
      <c r="W962" s="13"/>
      <c r="X962" s="13"/>
      <c r="Y962" s="13"/>
      <c r="Z962" s="13"/>
      <c r="AA962" s="13"/>
      <c r="AB962" s="13"/>
      <c r="AC962" s="13"/>
      <c r="AD962" s="13"/>
      <c r="AE962" s="13"/>
      <c r="AT962" s="244" t="s">
        <v>242</v>
      </c>
      <c r="AU962" s="244" t="s">
        <v>86</v>
      </c>
      <c r="AV962" s="13" t="s">
        <v>86</v>
      </c>
      <c r="AW962" s="13" t="s">
        <v>37</v>
      </c>
      <c r="AX962" s="13" t="s">
        <v>76</v>
      </c>
      <c r="AY962" s="244" t="s">
        <v>231</v>
      </c>
    </row>
    <row r="963" s="15" customFormat="1">
      <c r="A963" s="15"/>
      <c r="B963" s="255"/>
      <c r="C963" s="256"/>
      <c r="D963" s="235" t="s">
        <v>242</v>
      </c>
      <c r="E963" s="257" t="s">
        <v>19</v>
      </c>
      <c r="F963" s="258" t="s">
        <v>335</v>
      </c>
      <c r="G963" s="256"/>
      <c r="H963" s="259">
        <v>261.82999999999998</v>
      </c>
      <c r="I963" s="260"/>
      <c r="J963" s="256"/>
      <c r="K963" s="256"/>
      <c r="L963" s="261"/>
      <c r="M963" s="262"/>
      <c r="N963" s="263"/>
      <c r="O963" s="263"/>
      <c r="P963" s="263"/>
      <c r="Q963" s="263"/>
      <c r="R963" s="263"/>
      <c r="S963" s="263"/>
      <c r="T963" s="264"/>
      <c r="U963" s="15"/>
      <c r="V963" s="15"/>
      <c r="W963" s="15"/>
      <c r="X963" s="15"/>
      <c r="Y963" s="15"/>
      <c r="Z963" s="15"/>
      <c r="AA963" s="15"/>
      <c r="AB963" s="15"/>
      <c r="AC963" s="15"/>
      <c r="AD963" s="15"/>
      <c r="AE963" s="15"/>
      <c r="AT963" s="265" t="s">
        <v>242</v>
      </c>
      <c r="AU963" s="265" t="s">
        <v>86</v>
      </c>
      <c r="AV963" s="15" t="s">
        <v>238</v>
      </c>
      <c r="AW963" s="15" t="s">
        <v>37</v>
      </c>
      <c r="AX963" s="15" t="s">
        <v>84</v>
      </c>
      <c r="AY963" s="265" t="s">
        <v>231</v>
      </c>
    </row>
    <row r="964" s="13" customFormat="1">
      <c r="A964" s="13"/>
      <c r="B964" s="233"/>
      <c r="C964" s="234"/>
      <c r="D964" s="235" t="s">
        <v>242</v>
      </c>
      <c r="E964" s="234"/>
      <c r="F964" s="237" t="s">
        <v>1497</v>
      </c>
      <c r="G964" s="234"/>
      <c r="H964" s="238">
        <v>288.01299999999998</v>
      </c>
      <c r="I964" s="239"/>
      <c r="J964" s="234"/>
      <c r="K964" s="234"/>
      <c r="L964" s="240"/>
      <c r="M964" s="241"/>
      <c r="N964" s="242"/>
      <c r="O964" s="242"/>
      <c r="P964" s="242"/>
      <c r="Q964" s="242"/>
      <c r="R964" s="242"/>
      <c r="S964" s="242"/>
      <c r="T964" s="243"/>
      <c r="U964" s="13"/>
      <c r="V964" s="13"/>
      <c r="W964" s="13"/>
      <c r="X964" s="13"/>
      <c r="Y964" s="13"/>
      <c r="Z964" s="13"/>
      <c r="AA964" s="13"/>
      <c r="AB964" s="13"/>
      <c r="AC964" s="13"/>
      <c r="AD964" s="13"/>
      <c r="AE964" s="13"/>
      <c r="AT964" s="244" t="s">
        <v>242</v>
      </c>
      <c r="AU964" s="244" t="s">
        <v>86</v>
      </c>
      <c r="AV964" s="13" t="s">
        <v>86</v>
      </c>
      <c r="AW964" s="13" t="s">
        <v>4</v>
      </c>
      <c r="AX964" s="13" t="s">
        <v>84</v>
      </c>
      <c r="AY964" s="244" t="s">
        <v>231</v>
      </c>
    </row>
    <row r="965" s="2" customFormat="1" ht="24.15" customHeight="1">
      <c r="A965" s="41"/>
      <c r="B965" s="42"/>
      <c r="C965" s="215" t="s">
        <v>1509</v>
      </c>
      <c r="D965" s="215" t="s">
        <v>233</v>
      </c>
      <c r="E965" s="216" t="s">
        <v>1510</v>
      </c>
      <c r="F965" s="217" t="s">
        <v>1511</v>
      </c>
      <c r="G965" s="218" t="s">
        <v>310</v>
      </c>
      <c r="H965" s="219">
        <v>240.81</v>
      </c>
      <c r="I965" s="220"/>
      <c r="J965" s="221">
        <f>ROUND(I965*H965,2)</f>
        <v>0</v>
      </c>
      <c r="K965" s="217" t="s">
        <v>237</v>
      </c>
      <c r="L965" s="47"/>
      <c r="M965" s="222" t="s">
        <v>19</v>
      </c>
      <c r="N965" s="223" t="s">
        <v>47</v>
      </c>
      <c r="O965" s="87"/>
      <c r="P965" s="224">
        <f>O965*H965</f>
        <v>0</v>
      </c>
      <c r="Q965" s="224">
        <v>0.00020000000000000001</v>
      </c>
      <c r="R965" s="224">
        <f>Q965*H965</f>
        <v>0.048162000000000003</v>
      </c>
      <c r="S965" s="224">
        <v>0</v>
      </c>
      <c r="T965" s="225">
        <f>S965*H965</f>
        <v>0</v>
      </c>
      <c r="U965" s="41"/>
      <c r="V965" s="41"/>
      <c r="W965" s="41"/>
      <c r="X965" s="41"/>
      <c r="Y965" s="41"/>
      <c r="Z965" s="41"/>
      <c r="AA965" s="41"/>
      <c r="AB965" s="41"/>
      <c r="AC965" s="41"/>
      <c r="AD965" s="41"/>
      <c r="AE965" s="41"/>
      <c r="AR965" s="226" t="s">
        <v>336</v>
      </c>
      <c r="AT965" s="226" t="s">
        <v>233</v>
      </c>
      <c r="AU965" s="226" t="s">
        <v>86</v>
      </c>
      <c r="AY965" s="20" t="s">
        <v>231</v>
      </c>
      <c r="BE965" s="227">
        <f>IF(N965="základní",J965,0)</f>
        <v>0</v>
      </c>
      <c r="BF965" s="227">
        <f>IF(N965="snížená",J965,0)</f>
        <v>0</v>
      </c>
      <c r="BG965" s="227">
        <f>IF(N965="zákl. přenesená",J965,0)</f>
        <v>0</v>
      </c>
      <c r="BH965" s="227">
        <f>IF(N965="sníž. přenesená",J965,0)</f>
        <v>0</v>
      </c>
      <c r="BI965" s="227">
        <f>IF(N965="nulová",J965,0)</f>
        <v>0</v>
      </c>
      <c r="BJ965" s="20" t="s">
        <v>84</v>
      </c>
      <c r="BK965" s="227">
        <f>ROUND(I965*H965,2)</f>
        <v>0</v>
      </c>
      <c r="BL965" s="20" t="s">
        <v>336</v>
      </c>
      <c r="BM965" s="226" t="s">
        <v>1512</v>
      </c>
    </row>
    <row r="966" s="2" customFormat="1">
      <c r="A966" s="41"/>
      <c r="B966" s="42"/>
      <c r="C966" s="43"/>
      <c r="D966" s="228" t="s">
        <v>240</v>
      </c>
      <c r="E966" s="43"/>
      <c r="F966" s="229" t="s">
        <v>1513</v>
      </c>
      <c r="G966" s="43"/>
      <c r="H966" s="43"/>
      <c r="I966" s="230"/>
      <c r="J966" s="43"/>
      <c r="K966" s="43"/>
      <c r="L966" s="47"/>
      <c r="M966" s="231"/>
      <c r="N966" s="232"/>
      <c r="O966" s="87"/>
      <c r="P966" s="87"/>
      <c r="Q966" s="87"/>
      <c r="R966" s="87"/>
      <c r="S966" s="87"/>
      <c r="T966" s="88"/>
      <c r="U966" s="41"/>
      <c r="V966" s="41"/>
      <c r="W966" s="41"/>
      <c r="X966" s="41"/>
      <c r="Y966" s="41"/>
      <c r="Z966" s="41"/>
      <c r="AA966" s="41"/>
      <c r="AB966" s="41"/>
      <c r="AC966" s="41"/>
      <c r="AD966" s="41"/>
      <c r="AE966" s="41"/>
      <c r="AT966" s="20" t="s">
        <v>240</v>
      </c>
      <c r="AU966" s="20" t="s">
        <v>86</v>
      </c>
    </row>
    <row r="967" s="13" customFormat="1">
      <c r="A967" s="13"/>
      <c r="B967" s="233"/>
      <c r="C967" s="234"/>
      <c r="D967" s="235" t="s">
        <v>242</v>
      </c>
      <c r="E967" s="236" t="s">
        <v>19</v>
      </c>
      <c r="F967" s="237" t="s">
        <v>1514</v>
      </c>
      <c r="G967" s="234"/>
      <c r="H967" s="238">
        <v>42.530000000000001</v>
      </c>
      <c r="I967" s="239"/>
      <c r="J967" s="234"/>
      <c r="K967" s="234"/>
      <c r="L967" s="240"/>
      <c r="M967" s="241"/>
      <c r="N967" s="242"/>
      <c r="O967" s="242"/>
      <c r="P967" s="242"/>
      <c r="Q967" s="242"/>
      <c r="R967" s="242"/>
      <c r="S967" s="242"/>
      <c r="T967" s="243"/>
      <c r="U967" s="13"/>
      <c r="V967" s="13"/>
      <c r="W967" s="13"/>
      <c r="X967" s="13"/>
      <c r="Y967" s="13"/>
      <c r="Z967" s="13"/>
      <c r="AA967" s="13"/>
      <c r="AB967" s="13"/>
      <c r="AC967" s="13"/>
      <c r="AD967" s="13"/>
      <c r="AE967" s="13"/>
      <c r="AT967" s="244" t="s">
        <v>242</v>
      </c>
      <c r="AU967" s="244" t="s">
        <v>86</v>
      </c>
      <c r="AV967" s="13" t="s">
        <v>86</v>
      </c>
      <c r="AW967" s="13" t="s">
        <v>37</v>
      </c>
      <c r="AX967" s="13" t="s">
        <v>76</v>
      </c>
      <c r="AY967" s="244" t="s">
        <v>231</v>
      </c>
    </row>
    <row r="968" s="13" customFormat="1">
      <c r="A968" s="13"/>
      <c r="B968" s="233"/>
      <c r="C968" s="234"/>
      <c r="D968" s="235" t="s">
        <v>242</v>
      </c>
      <c r="E968" s="236" t="s">
        <v>19</v>
      </c>
      <c r="F968" s="237" t="s">
        <v>1515</v>
      </c>
      <c r="G968" s="234"/>
      <c r="H968" s="238">
        <v>169.21600000000001</v>
      </c>
      <c r="I968" s="239"/>
      <c r="J968" s="234"/>
      <c r="K968" s="234"/>
      <c r="L968" s="240"/>
      <c r="M968" s="241"/>
      <c r="N968" s="242"/>
      <c r="O968" s="242"/>
      <c r="P968" s="242"/>
      <c r="Q968" s="242"/>
      <c r="R968" s="242"/>
      <c r="S968" s="242"/>
      <c r="T968" s="243"/>
      <c r="U968" s="13"/>
      <c r="V968" s="13"/>
      <c r="W968" s="13"/>
      <c r="X968" s="13"/>
      <c r="Y968" s="13"/>
      <c r="Z968" s="13"/>
      <c r="AA968" s="13"/>
      <c r="AB968" s="13"/>
      <c r="AC968" s="13"/>
      <c r="AD968" s="13"/>
      <c r="AE968" s="13"/>
      <c r="AT968" s="244" t="s">
        <v>242</v>
      </c>
      <c r="AU968" s="244" t="s">
        <v>86</v>
      </c>
      <c r="AV968" s="13" t="s">
        <v>86</v>
      </c>
      <c r="AW968" s="13" t="s">
        <v>37</v>
      </c>
      <c r="AX968" s="13" t="s">
        <v>76</v>
      </c>
      <c r="AY968" s="244" t="s">
        <v>231</v>
      </c>
    </row>
    <row r="969" s="13" customFormat="1">
      <c r="A969" s="13"/>
      <c r="B969" s="233"/>
      <c r="C969" s="234"/>
      <c r="D969" s="235" t="s">
        <v>242</v>
      </c>
      <c r="E969" s="236" t="s">
        <v>19</v>
      </c>
      <c r="F969" s="237" t="s">
        <v>1516</v>
      </c>
      <c r="G969" s="234"/>
      <c r="H969" s="238">
        <v>7.1719999999999997</v>
      </c>
      <c r="I969" s="239"/>
      <c r="J969" s="234"/>
      <c r="K969" s="234"/>
      <c r="L969" s="240"/>
      <c r="M969" s="241"/>
      <c r="N969" s="242"/>
      <c r="O969" s="242"/>
      <c r="P969" s="242"/>
      <c r="Q969" s="242"/>
      <c r="R969" s="242"/>
      <c r="S969" s="242"/>
      <c r="T969" s="243"/>
      <c r="U969" s="13"/>
      <c r="V969" s="13"/>
      <c r="W969" s="13"/>
      <c r="X969" s="13"/>
      <c r="Y969" s="13"/>
      <c r="Z969" s="13"/>
      <c r="AA969" s="13"/>
      <c r="AB969" s="13"/>
      <c r="AC969" s="13"/>
      <c r="AD969" s="13"/>
      <c r="AE969" s="13"/>
      <c r="AT969" s="244" t="s">
        <v>242</v>
      </c>
      <c r="AU969" s="244" t="s">
        <v>86</v>
      </c>
      <c r="AV969" s="13" t="s">
        <v>86</v>
      </c>
      <c r="AW969" s="13" t="s">
        <v>37</v>
      </c>
      <c r="AX969" s="13" t="s">
        <v>76</v>
      </c>
      <c r="AY969" s="244" t="s">
        <v>231</v>
      </c>
    </row>
    <row r="970" s="15" customFormat="1">
      <c r="A970" s="15"/>
      <c r="B970" s="255"/>
      <c r="C970" s="256"/>
      <c r="D970" s="235" t="s">
        <v>242</v>
      </c>
      <c r="E970" s="257" t="s">
        <v>19</v>
      </c>
      <c r="F970" s="258" t="s">
        <v>335</v>
      </c>
      <c r="G970" s="256"/>
      <c r="H970" s="259">
        <v>218.91800000000001</v>
      </c>
      <c r="I970" s="260"/>
      <c r="J970" s="256"/>
      <c r="K970" s="256"/>
      <c r="L970" s="261"/>
      <c r="M970" s="262"/>
      <c r="N970" s="263"/>
      <c r="O970" s="263"/>
      <c r="P970" s="263"/>
      <c r="Q970" s="263"/>
      <c r="R970" s="263"/>
      <c r="S970" s="263"/>
      <c r="T970" s="264"/>
      <c r="U970" s="15"/>
      <c r="V970" s="15"/>
      <c r="W970" s="15"/>
      <c r="X970" s="15"/>
      <c r="Y970" s="15"/>
      <c r="Z970" s="15"/>
      <c r="AA970" s="15"/>
      <c r="AB970" s="15"/>
      <c r="AC970" s="15"/>
      <c r="AD970" s="15"/>
      <c r="AE970" s="15"/>
      <c r="AT970" s="265" t="s">
        <v>242</v>
      </c>
      <c r="AU970" s="265" t="s">
        <v>86</v>
      </c>
      <c r="AV970" s="15" t="s">
        <v>238</v>
      </c>
      <c r="AW970" s="15" t="s">
        <v>37</v>
      </c>
      <c r="AX970" s="15" t="s">
        <v>84</v>
      </c>
      <c r="AY970" s="265" t="s">
        <v>231</v>
      </c>
    </row>
    <row r="971" s="13" customFormat="1">
      <c r="A971" s="13"/>
      <c r="B971" s="233"/>
      <c r="C971" s="234"/>
      <c r="D971" s="235" t="s">
        <v>242</v>
      </c>
      <c r="E971" s="234"/>
      <c r="F971" s="237" t="s">
        <v>1517</v>
      </c>
      <c r="G971" s="234"/>
      <c r="H971" s="238">
        <v>240.81</v>
      </c>
      <c r="I971" s="239"/>
      <c r="J971" s="234"/>
      <c r="K971" s="234"/>
      <c r="L971" s="240"/>
      <c r="M971" s="241"/>
      <c r="N971" s="242"/>
      <c r="O971" s="242"/>
      <c r="P971" s="242"/>
      <c r="Q971" s="242"/>
      <c r="R971" s="242"/>
      <c r="S971" s="242"/>
      <c r="T971" s="243"/>
      <c r="U971" s="13"/>
      <c r="V971" s="13"/>
      <c r="W971" s="13"/>
      <c r="X971" s="13"/>
      <c r="Y971" s="13"/>
      <c r="Z971" s="13"/>
      <c r="AA971" s="13"/>
      <c r="AB971" s="13"/>
      <c r="AC971" s="13"/>
      <c r="AD971" s="13"/>
      <c r="AE971" s="13"/>
      <c r="AT971" s="244" t="s">
        <v>242</v>
      </c>
      <c r="AU971" s="244" t="s">
        <v>86</v>
      </c>
      <c r="AV971" s="13" t="s">
        <v>86</v>
      </c>
      <c r="AW971" s="13" t="s">
        <v>4</v>
      </c>
      <c r="AX971" s="13" t="s">
        <v>84</v>
      </c>
      <c r="AY971" s="244" t="s">
        <v>231</v>
      </c>
    </row>
    <row r="972" s="2" customFormat="1" ht="49.05" customHeight="1">
      <c r="A972" s="41"/>
      <c r="B972" s="42"/>
      <c r="C972" s="215" t="s">
        <v>1518</v>
      </c>
      <c r="D972" s="215" t="s">
        <v>233</v>
      </c>
      <c r="E972" s="216" t="s">
        <v>1519</v>
      </c>
      <c r="F972" s="217" t="s">
        <v>1520</v>
      </c>
      <c r="G972" s="218" t="s">
        <v>1244</v>
      </c>
      <c r="H972" s="287"/>
      <c r="I972" s="220"/>
      <c r="J972" s="221">
        <f>ROUND(I972*H972,2)</f>
        <v>0</v>
      </c>
      <c r="K972" s="217" t="s">
        <v>237</v>
      </c>
      <c r="L972" s="47"/>
      <c r="M972" s="222" t="s">
        <v>19</v>
      </c>
      <c r="N972" s="223" t="s">
        <v>47</v>
      </c>
      <c r="O972" s="87"/>
      <c r="P972" s="224">
        <f>O972*H972</f>
        <v>0</v>
      </c>
      <c r="Q972" s="224">
        <v>0</v>
      </c>
      <c r="R972" s="224">
        <f>Q972*H972</f>
        <v>0</v>
      </c>
      <c r="S972" s="224">
        <v>0</v>
      </c>
      <c r="T972" s="225">
        <f>S972*H972</f>
        <v>0</v>
      </c>
      <c r="U972" s="41"/>
      <c r="V972" s="41"/>
      <c r="W972" s="41"/>
      <c r="X972" s="41"/>
      <c r="Y972" s="41"/>
      <c r="Z972" s="41"/>
      <c r="AA972" s="41"/>
      <c r="AB972" s="41"/>
      <c r="AC972" s="41"/>
      <c r="AD972" s="41"/>
      <c r="AE972" s="41"/>
      <c r="AR972" s="226" t="s">
        <v>336</v>
      </c>
      <c r="AT972" s="226" t="s">
        <v>233</v>
      </c>
      <c r="AU972" s="226" t="s">
        <v>86</v>
      </c>
      <c r="AY972" s="20" t="s">
        <v>231</v>
      </c>
      <c r="BE972" s="227">
        <f>IF(N972="základní",J972,0)</f>
        <v>0</v>
      </c>
      <c r="BF972" s="227">
        <f>IF(N972="snížená",J972,0)</f>
        <v>0</v>
      </c>
      <c r="BG972" s="227">
        <f>IF(N972="zákl. přenesená",J972,0)</f>
        <v>0</v>
      </c>
      <c r="BH972" s="227">
        <f>IF(N972="sníž. přenesená",J972,0)</f>
        <v>0</v>
      </c>
      <c r="BI972" s="227">
        <f>IF(N972="nulová",J972,0)</f>
        <v>0</v>
      </c>
      <c r="BJ972" s="20" t="s">
        <v>84</v>
      </c>
      <c r="BK972" s="227">
        <f>ROUND(I972*H972,2)</f>
        <v>0</v>
      </c>
      <c r="BL972" s="20" t="s">
        <v>336</v>
      </c>
      <c r="BM972" s="226" t="s">
        <v>1521</v>
      </c>
    </row>
    <row r="973" s="2" customFormat="1">
      <c r="A973" s="41"/>
      <c r="B973" s="42"/>
      <c r="C973" s="43"/>
      <c r="D973" s="228" t="s">
        <v>240</v>
      </c>
      <c r="E973" s="43"/>
      <c r="F973" s="229" t="s">
        <v>1522</v>
      </c>
      <c r="G973" s="43"/>
      <c r="H973" s="43"/>
      <c r="I973" s="230"/>
      <c r="J973" s="43"/>
      <c r="K973" s="43"/>
      <c r="L973" s="47"/>
      <c r="M973" s="231"/>
      <c r="N973" s="232"/>
      <c r="O973" s="87"/>
      <c r="P973" s="87"/>
      <c r="Q973" s="87"/>
      <c r="R973" s="87"/>
      <c r="S973" s="87"/>
      <c r="T973" s="88"/>
      <c r="U973" s="41"/>
      <c r="V973" s="41"/>
      <c r="W973" s="41"/>
      <c r="X973" s="41"/>
      <c r="Y973" s="41"/>
      <c r="Z973" s="41"/>
      <c r="AA973" s="41"/>
      <c r="AB973" s="41"/>
      <c r="AC973" s="41"/>
      <c r="AD973" s="41"/>
      <c r="AE973" s="41"/>
      <c r="AT973" s="20" t="s">
        <v>240</v>
      </c>
      <c r="AU973" s="20" t="s">
        <v>86</v>
      </c>
    </row>
    <row r="974" s="12" customFormat="1" ht="22.8" customHeight="1">
      <c r="A974" s="12"/>
      <c r="B974" s="199"/>
      <c r="C974" s="200"/>
      <c r="D974" s="201" t="s">
        <v>75</v>
      </c>
      <c r="E974" s="213" t="s">
        <v>1523</v>
      </c>
      <c r="F974" s="213" t="s">
        <v>1524</v>
      </c>
      <c r="G974" s="200"/>
      <c r="H974" s="200"/>
      <c r="I974" s="203"/>
      <c r="J974" s="214">
        <f>BK974</f>
        <v>0</v>
      </c>
      <c r="K974" s="200"/>
      <c r="L974" s="205"/>
      <c r="M974" s="206"/>
      <c r="N974" s="207"/>
      <c r="O974" s="207"/>
      <c r="P974" s="208">
        <f>SUM(P975:P1010)</f>
        <v>0</v>
      </c>
      <c r="Q974" s="207"/>
      <c r="R974" s="208">
        <f>SUM(R975:R1010)</f>
        <v>1.2685773200000001</v>
      </c>
      <c r="S974" s="207"/>
      <c r="T974" s="209">
        <f>SUM(T975:T1010)</f>
        <v>0</v>
      </c>
      <c r="U974" s="12"/>
      <c r="V974" s="12"/>
      <c r="W974" s="12"/>
      <c r="X974" s="12"/>
      <c r="Y974" s="12"/>
      <c r="Z974" s="12"/>
      <c r="AA974" s="12"/>
      <c r="AB974" s="12"/>
      <c r="AC974" s="12"/>
      <c r="AD974" s="12"/>
      <c r="AE974" s="12"/>
      <c r="AR974" s="210" t="s">
        <v>86</v>
      </c>
      <c r="AT974" s="211" t="s">
        <v>75</v>
      </c>
      <c r="AU974" s="211" t="s">
        <v>84</v>
      </c>
      <c r="AY974" s="210" t="s">
        <v>231</v>
      </c>
      <c r="BK974" s="212">
        <f>SUM(BK975:BK1010)</f>
        <v>0</v>
      </c>
    </row>
    <row r="975" s="2" customFormat="1" ht="24.15" customHeight="1">
      <c r="A975" s="41"/>
      <c r="B975" s="42"/>
      <c r="C975" s="215" t="s">
        <v>1525</v>
      </c>
      <c r="D975" s="215" t="s">
        <v>233</v>
      </c>
      <c r="E975" s="216" t="s">
        <v>1526</v>
      </c>
      <c r="F975" s="217" t="s">
        <v>1527</v>
      </c>
      <c r="G975" s="218" t="s">
        <v>310</v>
      </c>
      <c r="H975" s="219">
        <v>176</v>
      </c>
      <c r="I975" s="220"/>
      <c r="J975" s="221">
        <f>ROUND(I975*H975,2)</f>
        <v>0</v>
      </c>
      <c r="K975" s="217" t="s">
        <v>237</v>
      </c>
      <c r="L975" s="47"/>
      <c r="M975" s="222" t="s">
        <v>19</v>
      </c>
      <c r="N975" s="223" t="s">
        <v>47</v>
      </c>
      <c r="O975" s="87"/>
      <c r="P975" s="224">
        <f>O975*H975</f>
        <v>0</v>
      </c>
      <c r="Q975" s="224">
        <v>0.00081999999999999998</v>
      </c>
      <c r="R975" s="224">
        <f>Q975*H975</f>
        <v>0.14432</v>
      </c>
      <c r="S975" s="224">
        <v>0</v>
      </c>
      <c r="T975" s="225">
        <f>S975*H975</f>
        <v>0</v>
      </c>
      <c r="U975" s="41"/>
      <c r="V975" s="41"/>
      <c r="W975" s="41"/>
      <c r="X975" s="41"/>
      <c r="Y975" s="41"/>
      <c r="Z975" s="41"/>
      <c r="AA975" s="41"/>
      <c r="AB975" s="41"/>
      <c r="AC975" s="41"/>
      <c r="AD975" s="41"/>
      <c r="AE975" s="41"/>
      <c r="AR975" s="226" t="s">
        <v>336</v>
      </c>
      <c r="AT975" s="226" t="s">
        <v>233</v>
      </c>
      <c r="AU975" s="226" t="s">
        <v>86</v>
      </c>
      <c r="AY975" s="20" t="s">
        <v>231</v>
      </c>
      <c r="BE975" s="227">
        <f>IF(N975="základní",J975,0)</f>
        <v>0</v>
      </c>
      <c r="BF975" s="227">
        <f>IF(N975="snížená",J975,0)</f>
        <v>0</v>
      </c>
      <c r="BG975" s="227">
        <f>IF(N975="zákl. přenesená",J975,0)</f>
        <v>0</v>
      </c>
      <c r="BH975" s="227">
        <f>IF(N975="sníž. přenesená",J975,0)</f>
        <v>0</v>
      </c>
      <c r="BI975" s="227">
        <f>IF(N975="nulová",J975,0)</f>
        <v>0</v>
      </c>
      <c r="BJ975" s="20" t="s">
        <v>84</v>
      </c>
      <c r="BK975" s="227">
        <f>ROUND(I975*H975,2)</f>
        <v>0</v>
      </c>
      <c r="BL975" s="20" t="s">
        <v>336</v>
      </c>
      <c r="BM975" s="226" t="s">
        <v>1528</v>
      </c>
    </row>
    <row r="976" s="2" customFormat="1">
      <c r="A976" s="41"/>
      <c r="B976" s="42"/>
      <c r="C976" s="43"/>
      <c r="D976" s="228" t="s">
        <v>240</v>
      </c>
      <c r="E976" s="43"/>
      <c r="F976" s="229" t="s">
        <v>1529</v>
      </c>
      <c r="G976" s="43"/>
      <c r="H976" s="43"/>
      <c r="I976" s="230"/>
      <c r="J976" s="43"/>
      <c r="K976" s="43"/>
      <c r="L976" s="47"/>
      <c r="M976" s="231"/>
      <c r="N976" s="232"/>
      <c r="O976" s="87"/>
      <c r="P976" s="87"/>
      <c r="Q976" s="87"/>
      <c r="R976" s="87"/>
      <c r="S976" s="87"/>
      <c r="T976" s="88"/>
      <c r="U976" s="41"/>
      <c r="V976" s="41"/>
      <c r="W976" s="41"/>
      <c r="X976" s="41"/>
      <c r="Y976" s="41"/>
      <c r="Z976" s="41"/>
      <c r="AA976" s="41"/>
      <c r="AB976" s="41"/>
      <c r="AC976" s="41"/>
      <c r="AD976" s="41"/>
      <c r="AE976" s="41"/>
      <c r="AT976" s="20" t="s">
        <v>240</v>
      </c>
      <c r="AU976" s="20" t="s">
        <v>86</v>
      </c>
    </row>
    <row r="977" s="13" customFormat="1">
      <c r="A977" s="13"/>
      <c r="B977" s="233"/>
      <c r="C977" s="234"/>
      <c r="D977" s="235" t="s">
        <v>242</v>
      </c>
      <c r="E977" s="236" t="s">
        <v>19</v>
      </c>
      <c r="F977" s="237" t="s">
        <v>1530</v>
      </c>
      <c r="G977" s="234"/>
      <c r="H977" s="238">
        <v>176</v>
      </c>
      <c r="I977" s="239"/>
      <c r="J977" s="234"/>
      <c r="K977" s="234"/>
      <c r="L977" s="240"/>
      <c r="M977" s="241"/>
      <c r="N977" s="242"/>
      <c r="O977" s="242"/>
      <c r="P977" s="242"/>
      <c r="Q977" s="242"/>
      <c r="R977" s="242"/>
      <c r="S977" s="242"/>
      <c r="T977" s="243"/>
      <c r="U977" s="13"/>
      <c r="V977" s="13"/>
      <c r="W977" s="13"/>
      <c r="X977" s="13"/>
      <c r="Y977" s="13"/>
      <c r="Z977" s="13"/>
      <c r="AA977" s="13"/>
      <c r="AB977" s="13"/>
      <c r="AC977" s="13"/>
      <c r="AD977" s="13"/>
      <c r="AE977" s="13"/>
      <c r="AT977" s="244" t="s">
        <v>242</v>
      </c>
      <c r="AU977" s="244" t="s">
        <v>86</v>
      </c>
      <c r="AV977" s="13" t="s">
        <v>86</v>
      </c>
      <c r="AW977" s="13" t="s">
        <v>37</v>
      </c>
      <c r="AX977" s="13" t="s">
        <v>84</v>
      </c>
      <c r="AY977" s="244" t="s">
        <v>231</v>
      </c>
    </row>
    <row r="978" s="2" customFormat="1" ht="37.8" customHeight="1">
      <c r="A978" s="41"/>
      <c r="B978" s="42"/>
      <c r="C978" s="215" t="s">
        <v>1531</v>
      </c>
      <c r="D978" s="215" t="s">
        <v>233</v>
      </c>
      <c r="E978" s="216" t="s">
        <v>1532</v>
      </c>
      <c r="F978" s="217" t="s">
        <v>1533</v>
      </c>
      <c r="G978" s="218" t="s">
        <v>310</v>
      </c>
      <c r="H978" s="219">
        <v>110</v>
      </c>
      <c r="I978" s="220"/>
      <c r="J978" s="221">
        <f>ROUND(I978*H978,2)</f>
        <v>0</v>
      </c>
      <c r="K978" s="217" t="s">
        <v>237</v>
      </c>
      <c r="L978" s="47"/>
      <c r="M978" s="222" t="s">
        <v>19</v>
      </c>
      <c r="N978" s="223" t="s">
        <v>47</v>
      </c>
      <c r="O978" s="87"/>
      <c r="P978" s="224">
        <f>O978*H978</f>
        <v>0</v>
      </c>
      <c r="Q978" s="224">
        <v>0.00696</v>
      </c>
      <c r="R978" s="224">
        <f>Q978*H978</f>
        <v>0.76560000000000006</v>
      </c>
      <c r="S978" s="224">
        <v>0</v>
      </c>
      <c r="T978" s="225">
        <f>S978*H978</f>
        <v>0</v>
      </c>
      <c r="U978" s="41"/>
      <c r="V978" s="41"/>
      <c r="W978" s="41"/>
      <c r="X978" s="41"/>
      <c r="Y978" s="41"/>
      <c r="Z978" s="41"/>
      <c r="AA978" s="41"/>
      <c r="AB978" s="41"/>
      <c r="AC978" s="41"/>
      <c r="AD978" s="41"/>
      <c r="AE978" s="41"/>
      <c r="AR978" s="226" t="s">
        <v>336</v>
      </c>
      <c r="AT978" s="226" t="s">
        <v>233</v>
      </c>
      <c r="AU978" s="226" t="s">
        <v>86</v>
      </c>
      <c r="AY978" s="20" t="s">
        <v>231</v>
      </c>
      <c r="BE978" s="227">
        <f>IF(N978="základní",J978,0)</f>
        <v>0</v>
      </c>
      <c r="BF978" s="227">
        <f>IF(N978="snížená",J978,0)</f>
        <v>0</v>
      </c>
      <c r="BG978" s="227">
        <f>IF(N978="zákl. přenesená",J978,0)</f>
        <v>0</v>
      </c>
      <c r="BH978" s="227">
        <f>IF(N978="sníž. přenesená",J978,0)</f>
        <v>0</v>
      </c>
      <c r="BI978" s="227">
        <f>IF(N978="nulová",J978,0)</f>
        <v>0</v>
      </c>
      <c r="BJ978" s="20" t="s">
        <v>84</v>
      </c>
      <c r="BK978" s="227">
        <f>ROUND(I978*H978,2)</f>
        <v>0</v>
      </c>
      <c r="BL978" s="20" t="s">
        <v>336</v>
      </c>
      <c r="BM978" s="226" t="s">
        <v>1534</v>
      </c>
    </row>
    <row r="979" s="2" customFormat="1">
      <c r="A979" s="41"/>
      <c r="B979" s="42"/>
      <c r="C979" s="43"/>
      <c r="D979" s="228" t="s">
        <v>240</v>
      </c>
      <c r="E979" s="43"/>
      <c r="F979" s="229" t="s">
        <v>1535</v>
      </c>
      <c r="G979" s="43"/>
      <c r="H979" s="43"/>
      <c r="I979" s="230"/>
      <c r="J979" s="43"/>
      <c r="K979" s="43"/>
      <c r="L979" s="47"/>
      <c r="M979" s="231"/>
      <c r="N979" s="232"/>
      <c r="O979" s="87"/>
      <c r="P979" s="87"/>
      <c r="Q979" s="87"/>
      <c r="R979" s="87"/>
      <c r="S979" s="87"/>
      <c r="T979" s="88"/>
      <c r="U979" s="41"/>
      <c r="V979" s="41"/>
      <c r="W979" s="41"/>
      <c r="X979" s="41"/>
      <c r="Y979" s="41"/>
      <c r="Z979" s="41"/>
      <c r="AA979" s="41"/>
      <c r="AB979" s="41"/>
      <c r="AC979" s="41"/>
      <c r="AD979" s="41"/>
      <c r="AE979" s="41"/>
      <c r="AT979" s="20" t="s">
        <v>240</v>
      </c>
      <c r="AU979" s="20" t="s">
        <v>86</v>
      </c>
    </row>
    <row r="980" s="14" customFormat="1">
      <c r="A980" s="14"/>
      <c r="B980" s="245"/>
      <c r="C980" s="246"/>
      <c r="D980" s="235" t="s">
        <v>242</v>
      </c>
      <c r="E980" s="247" t="s">
        <v>19</v>
      </c>
      <c r="F980" s="248" t="s">
        <v>1536</v>
      </c>
      <c r="G980" s="246"/>
      <c r="H980" s="247" t="s">
        <v>19</v>
      </c>
      <c r="I980" s="249"/>
      <c r="J980" s="246"/>
      <c r="K980" s="246"/>
      <c r="L980" s="250"/>
      <c r="M980" s="251"/>
      <c r="N980" s="252"/>
      <c r="O980" s="252"/>
      <c r="P980" s="252"/>
      <c r="Q980" s="252"/>
      <c r="R980" s="252"/>
      <c r="S980" s="252"/>
      <c r="T980" s="253"/>
      <c r="U980" s="14"/>
      <c r="V980" s="14"/>
      <c r="W980" s="14"/>
      <c r="X980" s="14"/>
      <c r="Y980" s="14"/>
      <c r="Z980" s="14"/>
      <c r="AA980" s="14"/>
      <c r="AB980" s="14"/>
      <c r="AC980" s="14"/>
      <c r="AD980" s="14"/>
      <c r="AE980" s="14"/>
      <c r="AT980" s="254" t="s">
        <v>242</v>
      </c>
      <c r="AU980" s="254" t="s">
        <v>86</v>
      </c>
      <c r="AV980" s="14" t="s">
        <v>84</v>
      </c>
      <c r="AW980" s="14" t="s">
        <v>37</v>
      </c>
      <c r="AX980" s="14" t="s">
        <v>76</v>
      </c>
      <c r="AY980" s="254" t="s">
        <v>231</v>
      </c>
    </row>
    <row r="981" s="13" customFormat="1">
      <c r="A981" s="13"/>
      <c r="B981" s="233"/>
      <c r="C981" s="234"/>
      <c r="D981" s="235" t="s">
        <v>242</v>
      </c>
      <c r="E981" s="236" t="s">
        <v>19</v>
      </c>
      <c r="F981" s="237" t="s">
        <v>1537</v>
      </c>
      <c r="G981" s="234"/>
      <c r="H981" s="238">
        <v>100</v>
      </c>
      <c r="I981" s="239"/>
      <c r="J981" s="234"/>
      <c r="K981" s="234"/>
      <c r="L981" s="240"/>
      <c r="M981" s="241"/>
      <c r="N981" s="242"/>
      <c r="O981" s="242"/>
      <c r="P981" s="242"/>
      <c r="Q981" s="242"/>
      <c r="R981" s="242"/>
      <c r="S981" s="242"/>
      <c r="T981" s="243"/>
      <c r="U981" s="13"/>
      <c r="V981" s="13"/>
      <c r="W981" s="13"/>
      <c r="X981" s="13"/>
      <c r="Y981" s="13"/>
      <c r="Z981" s="13"/>
      <c r="AA981" s="13"/>
      <c r="AB981" s="13"/>
      <c r="AC981" s="13"/>
      <c r="AD981" s="13"/>
      <c r="AE981" s="13"/>
      <c r="AT981" s="244" t="s">
        <v>242</v>
      </c>
      <c r="AU981" s="244" t="s">
        <v>86</v>
      </c>
      <c r="AV981" s="13" t="s">
        <v>86</v>
      </c>
      <c r="AW981" s="13" t="s">
        <v>37</v>
      </c>
      <c r="AX981" s="13" t="s">
        <v>84</v>
      </c>
      <c r="AY981" s="244" t="s">
        <v>231</v>
      </c>
    </row>
    <row r="982" s="13" customFormat="1">
      <c r="A982" s="13"/>
      <c r="B982" s="233"/>
      <c r="C982" s="234"/>
      <c r="D982" s="235" t="s">
        <v>242</v>
      </c>
      <c r="E982" s="234"/>
      <c r="F982" s="237" t="s">
        <v>1538</v>
      </c>
      <c r="G982" s="234"/>
      <c r="H982" s="238">
        <v>110</v>
      </c>
      <c r="I982" s="239"/>
      <c r="J982" s="234"/>
      <c r="K982" s="234"/>
      <c r="L982" s="240"/>
      <c r="M982" s="241"/>
      <c r="N982" s="242"/>
      <c r="O982" s="242"/>
      <c r="P982" s="242"/>
      <c r="Q982" s="242"/>
      <c r="R982" s="242"/>
      <c r="S982" s="242"/>
      <c r="T982" s="243"/>
      <c r="U982" s="13"/>
      <c r="V982" s="13"/>
      <c r="W982" s="13"/>
      <c r="X982" s="13"/>
      <c r="Y982" s="13"/>
      <c r="Z982" s="13"/>
      <c r="AA982" s="13"/>
      <c r="AB982" s="13"/>
      <c r="AC982" s="13"/>
      <c r="AD982" s="13"/>
      <c r="AE982" s="13"/>
      <c r="AT982" s="244" t="s">
        <v>242</v>
      </c>
      <c r="AU982" s="244" t="s">
        <v>86</v>
      </c>
      <c r="AV982" s="13" t="s">
        <v>86</v>
      </c>
      <c r="AW982" s="13" t="s">
        <v>4</v>
      </c>
      <c r="AX982" s="13" t="s">
        <v>84</v>
      </c>
      <c r="AY982" s="244" t="s">
        <v>231</v>
      </c>
    </row>
    <row r="983" s="2" customFormat="1" ht="37.8" customHeight="1">
      <c r="A983" s="41"/>
      <c r="B983" s="42"/>
      <c r="C983" s="215" t="s">
        <v>1539</v>
      </c>
      <c r="D983" s="215" t="s">
        <v>233</v>
      </c>
      <c r="E983" s="216" t="s">
        <v>1540</v>
      </c>
      <c r="F983" s="217" t="s">
        <v>1541</v>
      </c>
      <c r="G983" s="218" t="s">
        <v>236</v>
      </c>
      <c r="H983" s="219">
        <v>16.154</v>
      </c>
      <c r="I983" s="220"/>
      <c r="J983" s="221">
        <f>ROUND(I983*H983,2)</f>
        <v>0</v>
      </c>
      <c r="K983" s="217" t="s">
        <v>237</v>
      </c>
      <c r="L983" s="47"/>
      <c r="M983" s="222" t="s">
        <v>19</v>
      </c>
      <c r="N983" s="223" t="s">
        <v>47</v>
      </c>
      <c r="O983" s="87"/>
      <c r="P983" s="224">
        <f>O983*H983</f>
        <v>0</v>
      </c>
      <c r="Q983" s="224">
        <v>0.0078300000000000002</v>
      </c>
      <c r="R983" s="224">
        <f>Q983*H983</f>
        <v>0.12648582</v>
      </c>
      <c r="S983" s="224">
        <v>0</v>
      </c>
      <c r="T983" s="225">
        <f>S983*H983</f>
        <v>0</v>
      </c>
      <c r="U983" s="41"/>
      <c r="V983" s="41"/>
      <c r="W983" s="41"/>
      <c r="X983" s="41"/>
      <c r="Y983" s="41"/>
      <c r="Z983" s="41"/>
      <c r="AA983" s="41"/>
      <c r="AB983" s="41"/>
      <c r="AC983" s="41"/>
      <c r="AD983" s="41"/>
      <c r="AE983" s="41"/>
      <c r="AR983" s="226" t="s">
        <v>336</v>
      </c>
      <c r="AT983" s="226" t="s">
        <v>233</v>
      </c>
      <c r="AU983" s="226" t="s">
        <v>86</v>
      </c>
      <c r="AY983" s="20" t="s">
        <v>231</v>
      </c>
      <c r="BE983" s="227">
        <f>IF(N983="základní",J983,0)</f>
        <v>0</v>
      </c>
      <c r="BF983" s="227">
        <f>IF(N983="snížená",J983,0)</f>
        <v>0</v>
      </c>
      <c r="BG983" s="227">
        <f>IF(N983="zákl. přenesená",J983,0)</f>
        <v>0</v>
      </c>
      <c r="BH983" s="227">
        <f>IF(N983="sníž. přenesená",J983,0)</f>
        <v>0</v>
      </c>
      <c r="BI983" s="227">
        <f>IF(N983="nulová",J983,0)</f>
        <v>0</v>
      </c>
      <c r="BJ983" s="20" t="s">
        <v>84</v>
      </c>
      <c r="BK983" s="227">
        <f>ROUND(I983*H983,2)</f>
        <v>0</v>
      </c>
      <c r="BL983" s="20" t="s">
        <v>336</v>
      </c>
      <c r="BM983" s="226" t="s">
        <v>1542</v>
      </c>
    </row>
    <row r="984" s="2" customFormat="1">
      <c r="A984" s="41"/>
      <c r="B984" s="42"/>
      <c r="C984" s="43"/>
      <c r="D984" s="228" t="s">
        <v>240</v>
      </c>
      <c r="E984" s="43"/>
      <c r="F984" s="229" t="s">
        <v>1543</v>
      </c>
      <c r="G984" s="43"/>
      <c r="H984" s="43"/>
      <c r="I984" s="230"/>
      <c r="J984" s="43"/>
      <c r="K984" s="43"/>
      <c r="L984" s="47"/>
      <c r="M984" s="231"/>
      <c r="N984" s="232"/>
      <c r="O984" s="87"/>
      <c r="P984" s="87"/>
      <c r="Q984" s="87"/>
      <c r="R984" s="87"/>
      <c r="S984" s="87"/>
      <c r="T984" s="88"/>
      <c r="U984" s="41"/>
      <c r="V984" s="41"/>
      <c r="W984" s="41"/>
      <c r="X984" s="41"/>
      <c r="Y984" s="41"/>
      <c r="Z984" s="41"/>
      <c r="AA984" s="41"/>
      <c r="AB984" s="41"/>
      <c r="AC984" s="41"/>
      <c r="AD984" s="41"/>
      <c r="AE984" s="41"/>
      <c r="AT984" s="20" t="s">
        <v>240</v>
      </c>
      <c r="AU984" s="20" t="s">
        <v>86</v>
      </c>
    </row>
    <row r="985" s="14" customFormat="1">
      <c r="A985" s="14"/>
      <c r="B985" s="245"/>
      <c r="C985" s="246"/>
      <c r="D985" s="235" t="s">
        <v>242</v>
      </c>
      <c r="E985" s="247" t="s">
        <v>19</v>
      </c>
      <c r="F985" s="248" t="s">
        <v>1536</v>
      </c>
      <c r="G985" s="246"/>
      <c r="H985" s="247" t="s">
        <v>19</v>
      </c>
      <c r="I985" s="249"/>
      <c r="J985" s="246"/>
      <c r="K985" s="246"/>
      <c r="L985" s="250"/>
      <c r="M985" s="251"/>
      <c r="N985" s="252"/>
      <c r="O985" s="252"/>
      <c r="P985" s="252"/>
      <c r="Q985" s="252"/>
      <c r="R985" s="252"/>
      <c r="S985" s="252"/>
      <c r="T985" s="253"/>
      <c r="U985" s="14"/>
      <c r="V985" s="14"/>
      <c r="W985" s="14"/>
      <c r="X985" s="14"/>
      <c r="Y985" s="14"/>
      <c r="Z985" s="14"/>
      <c r="AA985" s="14"/>
      <c r="AB985" s="14"/>
      <c r="AC985" s="14"/>
      <c r="AD985" s="14"/>
      <c r="AE985" s="14"/>
      <c r="AT985" s="254" t="s">
        <v>242</v>
      </c>
      <c r="AU985" s="254" t="s">
        <v>86</v>
      </c>
      <c r="AV985" s="14" t="s">
        <v>84</v>
      </c>
      <c r="AW985" s="14" t="s">
        <v>37</v>
      </c>
      <c r="AX985" s="14" t="s">
        <v>76</v>
      </c>
      <c r="AY985" s="254" t="s">
        <v>231</v>
      </c>
    </row>
    <row r="986" s="13" customFormat="1">
      <c r="A986" s="13"/>
      <c r="B986" s="233"/>
      <c r="C986" s="234"/>
      <c r="D986" s="235" t="s">
        <v>242</v>
      </c>
      <c r="E986" s="236" t="s">
        <v>19</v>
      </c>
      <c r="F986" s="237" t="s">
        <v>1544</v>
      </c>
      <c r="G986" s="234"/>
      <c r="H986" s="238">
        <v>14.685000000000001</v>
      </c>
      <c r="I986" s="239"/>
      <c r="J986" s="234"/>
      <c r="K986" s="234"/>
      <c r="L986" s="240"/>
      <c r="M986" s="241"/>
      <c r="N986" s="242"/>
      <c r="O986" s="242"/>
      <c r="P986" s="242"/>
      <c r="Q986" s="242"/>
      <c r="R986" s="242"/>
      <c r="S986" s="242"/>
      <c r="T986" s="243"/>
      <c r="U986" s="13"/>
      <c r="V986" s="13"/>
      <c r="W986" s="13"/>
      <c r="X986" s="13"/>
      <c r="Y986" s="13"/>
      <c r="Z986" s="13"/>
      <c r="AA986" s="13"/>
      <c r="AB986" s="13"/>
      <c r="AC986" s="13"/>
      <c r="AD986" s="13"/>
      <c r="AE986" s="13"/>
      <c r="AT986" s="244" t="s">
        <v>242</v>
      </c>
      <c r="AU986" s="244" t="s">
        <v>86</v>
      </c>
      <c r="AV986" s="13" t="s">
        <v>86</v>
      </c>
      <c r="AW986" s="13" t="s">
        <v>37</v>
      </c>
      <c r="AX986" s="13" t="s">
        <v>84</v>
      </c>
      <c r="AY986" s="244" t="s">
        <v>231</v>
      </c>
    </row>
    <row r="987" s="13" customFormat="1">
      <c r="A987" s="13"/>
      <c r="B987" s="233"/>
      <c r="C987" s="234"/>
      <c r="D987" s="235" t="s">
        <v>242</v>
      </c>
      <c r="E987" s="234"/>
      <c r="F987" s="237" t="s">
        <v>1545</v>
      </c>
      <c r="G987" s="234"/>
      <c r="H987" s="238">
        <v>16.154</v>
      </c>
      <c r="I987" s="239"/>
      <c r="J987" s="234"/>
      <c r="K987" s="234"/>
      <c r="L987" s="240"/>
      <c r="M987" s="241"/>
      <c r="N987" s="242"/>
      <c r="O987" s="242"/>
      <c r="P987" s="242"/>
      <c r="Q987" s="242"/>
      <c r="R987" s="242"/>
      <c r="S987" s="242"/>
      <c r="T987" s="243"/>
      <c r="U987" s="13"/>
      <c r="V987" s="13"/>
      <c r="W987" s="13"/>
      <c r="X987" s="13"/>
      <c r="Y987" s="13"/>
      <c r="Z987" s="13"/>
      <c r="AA987" s="13"/>
      <c r="AB987" s="13"/>
      <c r="AC987" s="13"/>
      <c r="AD987" s="13"/>
      <c r="AE987" s="13"/>
      <c r="AT987" s="244" t="s">
        <v>242</v>
      </c>
      <c r="AU987" s="244" t="s">
        <v>86</v>
      </c>
      <c r="AV987" s="13" t="s">
        <v>86</v>
      </c>
      <c r="AW987" s="13" t="s">
        <v>4</v>
      </c>
      <c r="AX987" s="13" t="s">
        <v>84</v>
      </c>
      <c r="AY987" s="244" t="s">
        <v>231</v>
      </c>
    </row>
    <row r="988" s="2" customFormat="1" ht="55.5" customHeight="1">
      <c r="A988" s="41"/>
      <c r="B988" s="42"/>
      <c r="C988" s="215" t="s">
        <v>1546</v>
      </c>
      <c r="D988" s="215" t="s">
        <v>233</v>
      </c>
      <c r="E988" s="216" t="s">
        <v>1547</v>
      </c>
      <c r="F988" s="217" t="s">
        <v>1548</v>
      </c>
      <c r="G988" s="218" t="s">
        <v>369</v>
      </c>
      <c r="H988" s="219">
        <v>6</v>
      </c>
      <c r="I988" s="220"/>
      <c r="J988" s="221">
        <f>ROUND(I988*H988,2)</f>
        <v>0</v>
      </c>
      <c r="K988" s="217" t="s">
        <v>237</v>
      </c>
      <c r="L988" s="47"/>
      <c r="M988" s="222" t="s">
        <v>19</v>
      </c>
      <c r="N988" s="223" t="s">
        <v>47</v>
      </c>
      <c r="O988" s="87"/>
      <c r="P988" s="224">
        <f>O988*H988</f>
        <v>0</v>
      </c>
      <c r="Q988" s="224">
        <v>0</v>
      </c>
      <c r="R988" s="224">
        <f>Q988*H988</f>
        <v>0</v>
      </c>
      <c r="S988" s="224">
        <v>0</v>
      </c>
      <c r="T988" s="225">
        <f>S988*H988</f>
        <v>0</v>
      </c>
      <c r="U988" s="41"/>
      <c r="V988" s="41"/>
      <c r="W988" s="41"/>
      <c r="X988" s="41"/>
      <c r="Y988" s="41"/>
      <c r="Z988" s="41"/>
      <c r="AA988" s="41"/>
      <c r="AB988" s="41"/>
      <c r="AC988" s="41"/>
      <c r="AD988" s="41"/>
      <c r="AE988" s="41"/>
      <c r="AR988" s="226" t="s">
        <v>336</v>
      </c>
      <c r="AT988" s="226" t="s">
        <v>233</v>
      </c>
      <c r="AU988" s="226" t="s">
        <v>86</v>
      </c>
      <c r="AY988" s="20" t="s">
        <v>231</v>
      </c>
      <c r="BE988" s="227">
        <f>IF(N988="základní",J988,0)</f>
        <v>0</v>
      </c>
      <c r="BF988" s="227">
        <f>IF(N988="snížená",J988,0)</f>
        <v>0</v>
      </c>
      <c r="BG988" s="227">
        <f>IF(N988="zákl. přenesená",J988,0)</f>
        <v>0</v>
      </c>
      <c r="BH988" s="227">
        <f>IF(N988="sníž. přenesená",J988,0)</f>
        <v>0</v>
      </c>
      <c r="BI988" s="227">
        <f>IF(N988="nulová",J988,0)</f>
        <v>0</v>
      </c>
      <c r="BJ988" s="20" t="s">
        <v>84</v>
      </c>
      <c r="BK988" s="227">
        <f>ROUND(I988*H988,2)</f>
        <v>0</v>
      </c>
      <c r="BL988" s="20" t="s">
        <v>336</v>
      </c>
      <c r="BM988" s="226" t="s">
        <v>1549</v>
      </c>
    </row>
    <row r="989" s="2" customFormat="1">
      <c r="A989" s="41"/>
      <c r="B989" s="42"/>
      <c r="C989" s="43"/>
      <c r="D989" s="228" t="s">
        <v>240</v>
      </c>
      <c r="E989" s="43"/>
      <c r="F989" s="229" t="s">
        <v>1550</v>
      </c>
      <c r="G989" s="43"/>
      <c r="H989" s="43"/>
      <c r="I989" s="230"/>
      <c r="J989" s="43"/>
      <c r="K989" s="43"/>
      <c r="L989" s="47"/>
      <c r="M989" s="231"/>
      <c r="N989" s="232"/>
      <c r="O989" s="87"/>
      <c r="P989" s="87"/>
      <c r="Q989" s="87"/>
      <c r="R989" s="87"/>
      <c r="S989" s="87"/>
      <c r="T989" s="88"/>
      <c r="U989" s="41"/>
      <c r="V989" s="41"/>
      <c r="W989" s="41"/>
      <c r="X989" s="41"/>
      <c r="Y989" s="41"/>
      <c r="Z989" s="41"/>
      <c r="AA989" s="41"/>
      <c r="AB989" s="41"/>
      <c r="AC989" s="41"/>
      <c r="AD989" s="41"/>
      <c r="AE989" s="41"/>
      <c r="AT989" s="20" t="s">
        <v>240</v>
      </c>
      <c r="AU989" s="20" t="s">
        <v>86</v>
      </c>
    </row>
    <row r="990" s="2" customFormat="1" ht="37.8" customHeight="1">
      <c r="A990" s="41"/>
      <c r="B990" s="42"/>
      <c r="C990" s="215" t="s">
        <v>1551</v>
      </c>
      <c r="D990" s="215" t="s">
        <v>233</v>
      </c>
      <c r="E990" s="216" t="s">
        <v>1552</v>
      </c>
      <c r="F990" s="217" t="s">
        <v>1553</v>
      </c>
      <c r="G990" s="218" t="s">
        <v>310</v>
      </c>
      <c r="H990" s="219">
        <v>24.969999999999999</v>
      </c>
      <c r="I990" s="220"/>
      <c r="J990" s="221">
        <f>ROUND(I990*H990,2)</f>
        <v>0</v>
      </c>
      <c r="K990" s="217" t="s">
        <v>237</v>
      </c>
      <c r="L990" s="47"/>
      <c r="M990" s="222" t="s">
        <v>19</v>
      </c>
      <c r="N990" s="223" t="s">
        <v>47</v>
      </c>
      <c r="O990" s="87"/>
      <c r="P990" s="224">
        <f>O990*H990</f>
        <v>0</v>
      </c>
      <c r="Q990" s="224">
        <v>0.0026900000000000001</v>
      </c>
      <c r="R990" s="224">
        <f>Q990*H990</f>
        <v>0.067169300000000001</v>
      </c>
      <c r="S990" s="224">
        <v>0</v>
      </c>
      <c r="T990" s="225">
        <f>S990*H990</f>
        <v>0</v>
      </c>
      <c r="U990" s="41"/>
      <c r="V990" s="41"/>
      <c r="W990" s="41"/>
      <c r="X990" s="41"/>
      <c r="Y990" s="41"/>
      <c r="Z990" s="41"/>
      <c r="AA990" s="41"/>
      <c r="AB990" s="41"/>
      <c r="AC990" s="41"/>
      <c r="AD990" s="41"/>
      <c r="AE990" s="41"/>
      <c r="AR990" s="226" t="s">
        <v>336</v>
      </c>
      <c r="AT990" s="226" t="s">
        <v>233</v>
      </c>
      <c r="AU990" s="226" t="s">
        <v>86</v>
      </c>
      <c r="AY990" s="20" t="s">
        <v>231</v>
      </c>
      <c r="BE990" s="227">
        <f>IF(N990="základní",J990,0)</f>
        <v>0</v>
      </c>
      <c r="BF990" s="227">
        <f>IF(N990="snížená",J990,0)</f>
        <v>0</v>
      </c>
      <c r="BG990" s="227">
        <f>IF(N990="zákl. přenesená",J990,0)</f>
        <v>0</v>
      </c>
      <c r="BH990" s="227">
        <f>IF(N990="sníž. přenesená",J990,0)</f>
        <v>0</v>
      </c>
      <c r="BI990" s="227">
        <f>IF(N990="nulová",J990,0)</f>
        <v>0</v>
      </c>
      <c r="BJ990" s="20" t="s">
        <v>84</v>
      </c>
      <c r="BK990" s="227">
        <f>ROUND(I990*H990,2)</f>
        <v>0</v>
      </c>
      <c r="BL990" s="20" t="s">
        <v>336</v>
      </c>
      <c r="BM990" s="226" t="s">
        <v>1554</v>
      </c>
    </row>
    <row r="991" s="2" customFormat="1">
      <c r="A991" s="41"/>
      <c r="B991" s="42"/>
      <c r="C991" s="43"/>
      <c r="D991" s="228" t="s">
        <v>240</v>
      </c>
      <c r="E991" s="43"/>
      <c r="F991" s="229" t="s">
        <v>1555</v>
      </c>
      <c r="G991" s="43"/>
      <c r="H991" s="43"/>
      <c r="I991" s="230"/>
      <c r="J991" s="43"/>
      <c r="K991" s="43"/>
      <c r="L991" s="47"/>
      <c r="M991" s="231"/>
      <c r="N991" s="232"/>
      <c r="O991" s="87"/>
      <c r="P991" s="87"/>
      <c r="Q991" s="87"/>
      <c r="R991" s="87"/>
      <c r="S991" s="87"/>
      <c r="T991" s="88"/>
      <c r="U991" s="41"/>
      <c r="V991" s="41"/>
      <c r="W991" s="41"/>
      <c r="X991" s="41"/>
      <c r="Y991" s="41"/>
      <c r="Z991" s="41"/>
      <c r="AA991" s="41"/>
      <c r="AB991" s="41"/>
      <c r="AC991" s="41"/>
      <c r="AD991" s="41"/>
      <c r="AE991" s="41"/>
      <c r="AT991" s="20" t="s">
        <v>240</v>
      </c>
      <c r="AU991" s="20" t="s">
        <v>86</v>
      </c>
    </row>
    <row r="992" s="14" customFormat="1">
      <c r="A992" s="14"/>
      <c r="B992" s="245"/>
      <c r="C992" s="246"/>
      <c r="D992" s="235" t="s">
        <v>242</v>
      </c>
      <c r="E992" s="247" t="s">
        <v>19</v>
      </c>
      <c r="F992" s="248" t="s">
        <v>1536</v>
      </c>
      <c r="G992" s="246"/>
      <c r="H992" s="247" t="s">
        <v>19</v>
      </c>
      <c r="I992" s="249"/>
      <c r="J992" s="246"/>
      <c r="K992" s="246"/>
      <c r="L992" s="250"/>
      <c r="M992" s="251"/>
      <c r="N992" s="252"/>
      <c r="O992" s="252"/>
      <c r="P992" s="252"/>
      <c r="Q992" s="252"/>
      <c r="R992" s="252"/>
      <c r="S992" s="252"/>
      <c r="T992" s="253"/>
      <c r="U992" s="14"/>
      <c r="V992" s="14"/>
      <c r="W992" s="14"/>
      <c r="X992" s="14"/>
      <c r="Y992" s="14"/>
      <c r="Z992" s="14"/>
      <c r="AA992" s="14"/>
      <c r="AB992" s="14"/>
      <c r="AC992" s="14"/>
      <c r="AD992" s="14"/>
      <c r="AE992" s="14"/>
      <c r="AT992" s="254" t="s">
        <v>242</v>
      </c>
      <c r="AU992" s="254" t="s">
        <v>86</v>
      </c>
      <c r="AV992" s="14" t="s">
        <v>84</v>
      </c>
      <c r="AW992" s="14" t="s">
        <v>37</v>
      </c>
      <c r="AX992" s="14" t="s">
        <v>76</v>
      </c>
      <c r="AY992" s="254" t="s">
        <v>231</v>
      </c>
    </row>
    <row r="993" s="13" customFormat="1">
      <c r="A993" s="13"/>
      <c r="B993" s="233"/>
      <c r="C993" s="234"/>
      <c r="D993" s="235" t="s">
        <v>242</v>
      </c>
      <c r="E993" s="236" t="s">
        <v>19</v>
      </c>
      <c r="F993" s="237" t="s">
        <v>1556</v>
      </c>
      <c r="G993" s="234"/>
      <c r="H993" s="238">
        <v>3.5</v>
      </c>
      <c r="I993" s="239"/>
      <c r="J993" s="234"/>
      <c r="K993" s="234"/>
      <c r="L993" s="240"/>
      <c r="M993" s="241"/>
      <c r="N993" s="242"/>
      <c r="O993" s="242"/>
      <c r="P993" s="242"/>
      <c r="Q993" s="242"/>
      <c r="R993" s="242"/>
      <c r="S993" s="242"/>
      <c r="T993" s="243"/>
      <c r="U993" s="13"/>
      <c r="V993" s="13"/>
      <c r="W993" s="13"/>
      <c r="X993" s="13"/>
      <c r="Y993" s="13"/>
      <c r="Z993" s="13"/>
      <c r="AA993" s="13"/>
      <c r="AB993" s="13"/>
      <c r="AC993" s="13"/>
      <c r="AD993" s="13"/>
      <c r="AE993" s="13"/>
      <c r="AT993" s="244" t="s">
        <v>242</v>
      </c>
      <c r="AU993" s="244" t="s">
        <v>86</v>
      </c>
      <c r="AV993" s="13" t="s">
        <v>86</v>
      </c>
      <c r="AW993" s="13" t="s">
        <v>37</v>
      </c>
      <c r="AX993" s="13" t="s">
        <v>76</v>
      </c>
      <c r="AY993" s="244" t="s">
        <v>231</v>
      </c>
    </row>
    <row r="994" s="13" customFormat="1">
      <c r="A994" s="13"/>
      <c r="B994" s="233"/>
      <c r="C994" s="234"/>
      <c r="D994" s="235" t="s">
        <v>242</v>
      </c>
      <c r="E994" s="236" t="s">
        <v>19</v>
      </c>
      <c r="F994" s="237" t="s">
        <v>1557</v>
      </c>
      <c r="G994" s="234"/>
      <c r="H994" s="238">
        <v>2.7000000000000002</v>
      </c>
      <c r="I994" s="239"/>
      <c r="J994" s="234"/>
      <c r="K994" s="234"/>
      <c r="L994" s="240"/>
      <c r="M994" s="241"/>
      <c r="N994" s="242"/>
      <c r="O994" s="242"/>
      <c r="P994" s="242"/>
      <c r="Q994" s="242"/>
      <c r="R994" s="242"/>
      <c r="S994" s="242"/>
      <c r="T994" s="243"/>
      <c r="U994" s="13"/>
      <c r="V994" s="13"/>
      <c r="W994" s="13"/>
      <c r="X994" s="13"/>
      <c r="Y994" s="13"/>
      <c r="Z994" s="13"/>
      <c r="AA994" s="13"/>
      <c r="AB994" s="13"/>
      <c r="AC994" s="13"/>
      <c r="AD994" s="13"/>
      <c r="AE994" s="13"/>
      <c r="AT994" s="244" t="s">
        <v>242</v>
      </c>
      <c r="AU994" s="244" t="s">
        <v>86</v>
      </c>
      <c r="AV994" s="13" t="s">
        <v>86</v>
      </c>
      <c r="AW994" s="13" t="s">
        <v>37</v>
      </c>
      <c r="AX994" s="13" t="s">
        <v>76</v>
      </c>
      <c r="AY994" s="244" t="s">
        <v>231</v>
      </c>
    </row>
    <row r="995" s="13" customFormat="1">
      <c r="A995" s="13"/>
      <c r="B995" s="233"/>
      <c r="C995" s="234"/>
      <c r="D995" s="235" t="s">
        <v>242</v>
      </c>
      <c r="E995" s="236" t="s">
        <v>19</v>
      </c>
      <c r="F995" s="237" t="s">
        <v>1558</v>
      </c>
      <c r="G995" s="234"/>
      <c r="H995" s="238">
        <v>13.5</v>
      </c>
      <c r="I995" s="239"/>
      <c r="J995" s="234"/>
      <c r="K995" s="234"/>
      <c r="L995" s="240"/>
      <c r="M995" s="241"/>
      <c r="N995" s="242"/>
      <c r="O995" s="242"/>
      <c r="P995" s="242"/>
      <c r="Q995" s="242"/>
      <c r="R995" s="242"/>
      <c r="S995" s="242"/>
      <c r="T995" s="243"/>
      <c r="U995" s="13"/>
      <c r="V995" s="13"/>
      <c r="W995" s="13"/>
      <c r="X995" s="13"/>
      <c r="Y995" s="13"/>
      <c r="Z995" s="13"/>
      <c r="AA995" s="13"/>
      <c r="AB995" s="13"/>
      <c r="AC995" s="13"/>
      <c r="AD995" s="13"/>
      <c r="AE995" s="13"/>
      <c r="AT995" s="244" t="s">
        <v>242</v>
      </c>
      <c r="AU995" s="244" t="s">
        <v>86</v>
      </c>
      <c r="AV995" s="13" t="s">
        <v>86</v>
      </c>
      <c r="AW995" s="13" t="s">
        <v>37</v>
      </c>
      <c r="AX995" s="13" t="s">
        <v>76</v>
      </c>
      <c r="AY995" s="244" t="s">
        <v>231</v>
      </c>
    </row>
    <row r="996" s="13" customFormat="1">
      <c r="A996" s="13"/>
      <c r="B996" s="233"/>
      <c r="C996" s="234"/>
      <c r="D996" s="235" t="s">
        <v>242</v>
      </c>
      <c r="E996" s="236" t="s">
        <v>19</v>
      </c>
      <c r="F996" s="237" t="s">
        <v>1559</v>
      </c>
      <c r="G996" s="234"/>
      <c r="H996" s="238">
        <v>3</v>
      </c>
      <c r="I996" s="239"/>
      <c r="J996" s="234"/>
      <c r="K996" s="234"/>
      <c r="L996" s="240"/>
      <c r="M996" s="241"/>
      <c r="N996" s="242"/>
      <c r="O996" s="242"/>
      <c r="P996" s="242"/>
      <c r="Q996" s="242"/>
      <c r="R996" s="242"/>
      <c r="S996" s="242"/>
      <c r="T996" s="243"/>
      <c r="U996" s="13"/>
      <c r="V996" s="13"/>
      <c r="W996" s="13"/>
      <c r="X996" s="13"/>
      <c r="Y996" s="13"/>
      <c r="Z996" s="13"/>
      <c r="AA996" s="13"/>
      <c r="AB996" s="13"/>
      <c r="AC996" s="13"/>
      <c r="AD996" s="13"/>
      <c r="AE996" s="13"/>
      <c r="AT996" s="244" t="s">
        <v>242</v>
      </c>
      <c r="AU996" s="244" t="s">
        <v>86</v>
      </c>
      <c r="AV996" s="13" t="s">
        <v>86</v>
      </c>
      <c r="AW996" s="13" t="s">
        <v>37</v>
      </c>
      <c r="AX996" s="13" t="s">
        <v>76</v>
      </c>
      <c r="AY996" s="244" t="s">
        <v>231</v>
      </c>
    </row>
    <row r="997" s="15" customFormat="1">
      <c r="A997" s="15"/>
      <c r="B997" s="255"/>
      <c r="C997" s="256"/>
      <c r="D997" s="235" t="s">
        <v>242</v>
      </c>
      <c r="E997" s="257" t="s">
        <v>19</v>
      </c>
      <c r="F997" s="258" t="s">
        <v>335</v>
      </c>
      <c r="G997" s="256"/>
      <c r="H997" s="259">
        <v>22.699999999999999</v>
      </c>
      <c r="I997" s="260"/>
      <c r="J997" s="256"/>
      <c r="K997" s="256"/>
      <c r="L997" s="261"/>
      <c r="M997" s="262"/>
      <c r="N997" s="263"/>
      <c r="O997" s="263"/>
      <c r="P997" s="263"/>
      <c r="Q997" s="263"/>
      <c r="R997" s="263"/>
      <c r="S997" s="263"/>
      <c r="T997" s="264"/>
      <c r="U997" s="15"/>
      <c r="V997" s="15"/>
      <c r="W997" s="15"/>
      <c r="X997" s="15"/>
      <c r="Y997" s="15"/>
      <c r="Z997" s="15"/>
      <c r="AA997" s="15"/>
      <c r="AB997" s="15"/>
      <c r="AC997" s="15"/>
      <c r="AD997" s="15"/>
      <c r="AE997" s="15"/>
      <c r="AT997" s="265" t="s">
        <v>242</v>
      </c>
      <c r="AU997" s="265" t="s">
        <v>86</v>
      </c>
      <c r="AV997" s="15" t="s">
        <v>238</v>
      </c>
      <c r="AW997" s="15" t="s">
        <v>37</v>
      </c>
      <c r="AX997" s="15" t="s">
        <v>84</v>
      </c>
      <c r="AY997" s="265" t="s">
        <v>231</v>
      </c>
    </row>
    <row r="998" s="13" customFormat="1">
      <c r="A998" s="13"/>
      <c r="B998" s="233"/>
      <c r="C998" s="234"/>
      <c r="D998" s="235" t="s">
        <v>242</v>
      </c>
      <c r="E998" s="234"/>
      <c r="F998" s="237" t="s">
        <v>1560</v>
      </c>
      <c r="G998" s="234"/>
      <c r="H998" s="238">
        <v>24.969999999999999</v>
      </c>
      <c r="I998" s="239"/>
      <c r="J998" s="234"/>
      <c r="K998" s="234"/>
      <c r="L998" s="240"/>
      <c r="M998" s="241"/>
      <c r="N998" s="242"/>
      <c r="O998" s="242"/>
      <c r="P998" s="242"/>
      <c r="Q998" s="242"/>
      <c r="R998" s="242"/>
      <c r="S998" s="242"/>
      <c r="T998" s="243"/>
      <c r="U998" s="13"/>
      <c r="V998" s="13"/>
      <c r="W998" s="13"/>
      <c r="X998" s="13"/>
      <c r="Y998" s="13"/>
      <c r="Z998" s="13"/>
      <c r="AA998" s="13"/>
      <c r="AB998" s="13"/>
      <c r="AC998" s="13"/>
      <c r="AD998" s="13"/>
      <c r="AE998" s="13"/>
      <c r="AT998" s="244" t="s">
        <v>242</v>
      </c>
      <c r="AU998" s="244" t="s">
        <v>86</v>
      </c>
      <c r="AV998" s="13" t="s">
        <v>86</v>
      </c>
      <c r="AW998" s="13" t="s">
        <v>4</v>
      </c>
      <c r="AX998" s="13" t="s">
        <v>84</v>
      </c>
      <c r="AY998" s="244" t="s">
        <v>231</v>
      </c>
    </row>
    <row r="999" s="2" customFormat="1" ht="37.8" customHeight="1">
      <c r="A999" s="41"/>
      <c r="B999" s="42"/>
      <c r="C999" s="215" t="s">
        <v>1561</v>
      </c>
      <c r="D999" s="215" t="s">
        <v>233</v>
      </c>
      <c r="E999" s="216" t="s">
        <v>1562</v>
      </c>
      <c r="F999" s="217" t="s">
        <v>1563</v>
      </c>
      <c r="G999" s="218" t="s">
        <v>310</v>
      </c>
      <c r="H999" s="219">
        <v>46.090000000000003</v>
      </c>
      <c r="I999" s="220"/>
      <c r="J999" s="221">
        <f>ROUND(I999*H999,2)</f>
        <v>0</v>
      </c>
      <c r="K999" s="217" t="s">
        <v>237</v>
      </c>
      <c r="L999" s="47"/>
      <c r="M999" s="222" t="s">
        <v>19</v>
      </c>
      <c r="N999" s="223" t="s">
        <v>47</v>
      </c>
      <c r="O999" s="87"/>
      <c r="P999" s="224">
        <f>O999*H999</f>
        <v>0</v>
      </c>
      <c r="Q999" s="224">
        <v>0.0035799999999999998</v>
      </c>
      <c r="R999" s="224">
        <f>Q999*H999</f>
        <v>0.16500220000000002</v>
      </c>
      <c r="S999" s="224">
        <v>0</v>
      </c>
      <c r="T999" s="225">
        <f>S999*H999</f>
        <v>0</v>
      </c>
      <c r="U999" s="41"/>
      <c r="V999" s="41"/>
      <c r="W999" s="41"/>
      <c r="X999" s="41"/>
      <c r="Y999" s="41"/>
      <c r="Z999" s="41"/>
      <c r="AA999" s="41"/>
      <c r="AB999" s="41"/>
      <c r="AC999" s="41"/>
      <c r="AD999" s="41"/>
      <c r="AE999" s="41"/>
      <c r="AR999" s="226" t="s">
        <v>336</v>
      </c>
      <c r="AT999" s="226" t="s">
        <v>233</v>
      </c>
      <c r="AU999" s="226" t="s">
        <v>86</v>
      </c>
      <c r="AY999" s="20" t="s">
        <v>231</v>
      </c>
      <c r="BE999" s="227">
        <f>IF(N999="základní",J999,0)</f>
        <v>0</v>
      </c>
      <c r="BF999" s="227">
        <f>IF(N999="snížená",J999,0)</f>
        <v>0</v>
      </c>
      <c r="BG999" s="227">
        <f>IF(N999="zákl. přenesená",J999,0)</f>
        <v>0</v>
      </c>
      <c r="BH999" s="227">
        <f>IF(N999="sníž. přenesená",J999,0)</f>
        <v>0</v>
      </c>
      <c r="BI999" s="227">
        <f>IF(N999="nulová",J999,0)</f>
        <v>0</v>
      </c>
      <c r="BJ999" s="20" t="s">
        <v>84</v>
      </c>
      <c r="BK999" s="227">
        <f>ROUND(I999*H999,2)</f>
        <v>0</v>
      </c>
      <c r="BL999" s="20" t="s">
        <v>336</v>
      </c>
      <c r="BM999" s="226" t="s">
        <v>1564</v>
      </c>
    </row>
    <row r="1000" s="2" customFormat="1">
      <c r="A1000" s="41"/>
      <c r="B1000" s="42"/>
      <c r="C1000" s="43"/>
      <c r="D1000" s="228" t="s">
        <v>240</v>
      </c>
      <c r="E1000" s="43"/>
      <c r="F1000" s="229" t="s">
        <v>1565</v>
      </c>
      <c r="G1000" s="43"/>
      <c r="H1000" s="43"/>
      <c r="I1000" s="230"/>
      <c r="J1000" s="43"/>
      <c r="K1000" s="43"/>
      <c r="L1000" s="47"/>
      <c r="M1000" s="231"/>
      <c r="N1000" s="232"/>
      <c r="O1000" s="87"/>
      <c r="P1000" s="87"/>
      <c r="Q1000" s="87"/>
      <c r="R1000" s="87"/>
      <c r="S1000" s="87"/>
      <c r="T1000" s="88"/>
      <c r="U1000" s="41"/>
      <c r="V1000" s="41"/>
      <c r="W1000" s="41"/>
      <c r="X1000" s="41"/>
      <c r="Y1000" s="41"/>
      <c r="Z1000" s="41"/>
      <c r="AA1000" s="41"/>
      <c r="AB1000" s="41"/>
      <c r="AC1000" s="41"/>
      <c r="AD1000" s="41"/>
      <c r="AE1000" s="41"/>
      <c r="AT1000" s="20" t="s">
        <v>240</v>
      </c>
      <c r="AU1000" s="20" t="s">
        <v>86</v>
      </c>
    </row>
    <row r="1001" s="14" customFormat="1">
      <c r="A1001" s="14"/>
      <c r="B1001" s="245"/>
      <c r="C1001" s="246"/>
      <c r="D1001" s="235" t="s">
        <v>242</v>
      </c>
      <c r="E1001" s="247" t="s">
        <v>19</v>
      </c>
      <c r="F1001" s="248" t="s">
        <v>1536</v>
      </c>
      <c r="G1001" s="246"/>
      <c r="H1001" s="247" t="s">
        <v>19</v>
      </c>
      <c r="I1001" s="249"/>
      <c r="J1001" s="246"/>
      <c r="K1001" s="246"/>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242</v>
      </c>
      <c r="AU1001" s="254" t="s">
        <v>86</v>
      </c>
      <c r="AV1001" s="14" t="s">
        <v>84</v>
      </c>
      <c r="AW1001" s="14" t="s">
        <v>37</v>
      </c>
      <c r="AX1001" s="14" t="s">
        <v>76</v>
      </c>
      <c r="AY1001" s="254" t="s">
        <v>231</v>
      </c>
    </row>
    <row r="1002" s="13" customFormat="1">
      <c r="A1002" s="13"/>
      <c r="B1002" s="233"/>
      <c r="C1002" s="234"/>
      <c r="D1002" s="235" t="s">
        <v>242</v>
      </c>
      <c r="E1002" s="236" t="s">
        <v>19</v>
      </c>
      <c r="F1002" s="237" t="s">
        <v>1566</v>
      </c>
      <c r="G1002" s="234"/>
      <c r="H1002" s="238">
        <v>6</v>
      </c>
      <c r="I1002" s="239"/>
      <c r="J1002" s="234"/>
      <c r="K1002" s="234"/>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242</v>
      </c>
      <c r="AU1002" s="244" t="s">
        <v>86</v>
      </c>
      <c r="AV1002" s="13" t="s">
        <v>86</v>
      </c>
      <c r="AW1002" s="13" t="s">
        <v>37</v>
      </c>
      <c r="AX1002" s="13" t="s">
        <v>76</v>
      </c>
      <c r="AY1002" s="244" t="s">
        <v>231</v>
      </c>
    </row>
    <row r="1003" s="13" customFormat="1">
      <c r="A1003" s="13"/>
      <c r="B1003" s="233"/>
      <c r="C1003" s="234"/>
      <c r="D1003" s="235" t="s">
        <v>242</v>
      </c>
      <c r="E1003" s="236" t="s">
        <v>19</v>
      </c>
      <c r="F1003" s="237" t="s">
        <v>1567</v>
      </c>
      <c r="G1003" s="234"/>
      <c r="H1003" s="238">
        <v>10.800000000000001</v>
      </c>
      <c r="I1003" s="239"/>
      <c r="J1003" s="234"/>
      <c r="K1003" s="234"/>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242</v>
      </c>
      <c r="AU1003" s="244" t="s">
        <v>86</v>
      </c>
      <c r="AV1003" s="13" t="s">
        <v>86</v>
      </c>
      <c r="AW1003" s="13" t="s">
        <v>37</v>
      </c>
      <c r="AX1003" s="13" t="s">
        <v>76</v>
      </c>
      <c r="AY1003" s="244" t="s">
        <v>231</v>
      </c>
    </row>
    <row r="1004" s="13" customFormat="1">
      <c r="A1004" s="13"/>
      <c r="B1004" s="233"/>
      <c r="C1004" s="234"/>
      <c r="D1004" s="235" t="s">
        <v>242</v>
      </c>
      <c r="E1004" s="236" t="s">
        <v>19</v>
      </c>
      <c r="F1004" s="237" t="s">
        <v>1568</v>
      </c>
      <c r="G1004" s="234"/>
      <c r="H1004" s="238">
        <v>21</v>
      </c>
      <c r="I1004" s="239"/>
      <c r="J1004" s="234"/>
      <c r="K1004" s="234"/>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242</v>
      </c>
      <c r="AU1004" s="244" t="s">
        <v>86</v>
      </c>
      <c r="AV1004" s="13" t="s">
        <v>86</v>
      </c>
      <c r="AW1004" s="13" t="s">
        <v>37</v>
      </c>
      <c r="AX1004" s="13" t="s">
        <v>76</v>
      </c>
      <c r="AY1004" s="244" t="s">
        <v>231</v>
      </c>
    </row>
    <row r="1005" s="13" customFormat="1">
      <c r="A1005" s="13"/>
      <c r="B1005" s="233"/>
      <c r="C1005" s="234"/>
      <c r="D1005" s="235" t="s">
        <v>242</v>
      </c>
      <c r="E1005" s="236" t="s">
        <v>19</v>
      </c>
      <c r="F1005" s="237" t="s">
        <v>1569</v>
      </c>
      <c r="G1005" s="234"/>
      <c r="H1005" s="238">
        <v>2.5</v>
      </c>
      <c r="I1005" s="239"/>
      <c r="J1005" s="234"/>
      <c r="K1005" s="234"/>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242</v>
      </c>
      <c r="AU1005" s="244" t="s">
        <v>86</v>
      </c>
      <c r="AV1005" s="13" t="s">
        <v>86</v>
      </c>
      <c r="AW1005" s="13" t="s">
        <v>37</v>
      </c>
      <c r="AX1005" s="13" t="s">
        <v>76</v>
      </c>
      <c r="AY1005" s="244" t="s">
        <v>231</v>
      </c>
    </row>
    <row r="1006" s="13" customFormat="1">
      <c r="A1006" s="13"/>
      <c r="B1006" s="233"/>
      <c r="C1006" s="234"/>
      <c r="D1006" s="235" t="s">
        <v>242</v>
      </c>
      <c r="E1006" s="236" t="s">
        <v>19</v>
      </c>
      <c r="F1006" s="237" t="s">
        <v>1570</v>
      </c>
      <c r="G1006" s="234"/>
      <c r="H1006" s="238">
        <v>1.6000000000000001</v>
      </c>
      <c r="I1006" s="239"/>
      <c r="J1006" s="234"/>
      <c r="K1006" s="234"/>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242</v>
      </c>
      <c r="AU1006" s="244" t="s">
        <v>86</v>
      </c>
      <c r="AV1006" s="13" t="s">
        <v>86</v>
      </c>
      <c r="AW1006" s="13" t="s">
        <v>37</v>
      </c>
      <c r="AX1006" s="13" t="s">
        <v>76</v>
      </c>
      <c r="AY1006" s="244" t="s">
        <v>231</v>
      </c>
    </row>
    <row r="1007" s="15" customFormat="1">
      <c r="A1007" s="15"/>
      <c r="B1007" s="255"/>
      <c r="C1007" s="256"/>
      <c r="D1007" s="235" t="s">
        <v>242</v>
      </c>
      <c r="E1007" s="257" t="s">
        <v>19</v>
      </c>
      <c r="F1007" s="258" t="s">
        <v>335</v>
      </c>
      <c r="G1007" s="256"/>
      <c r="H1007" s="259">
        <v>41.899999999999999</v>
      </c>
      <c r="I1007" s="260"/>
      <c r="J1007" s="256"/>
      <c r="K1007" s="256"/>
      <c r="L1007" s="261"/>
      <c r="M1007" s="262"/>
      <c r="N1007" s="263"/>
      <c r="O1007" s="263"/>
      <c r="P1007" s="263"/>
      <c r="Q1007" s="263"/>
      <c r="R1007" s="263"/>
      <c r="S1007" s="263"/>
      <c r="T1007" s="264"/>
      <c r="U1007" s="15"/>
      <c r="V1007" s="15"/>
      <c r="W1007" s="15"/>
      <c r="X1007" s="15"/>
      <c r="Y1007" s="15"/>
      <c r="Z1007" s="15"/>
      <c r="AA1007" s="15"/>
      <c r="AB1007" s="15"/>
      <c r="AC1007" s="15"/>
      <c r="AD1007" s="15"/>
      <c r="AE1007" s="15"/>
      <c r="AT1007" s="265" t="s">
        <v>242</v>
      </c>
      <c r="AU1007" s="265" t="s">
        <v>86</v>
      </c>
      <c r="AV1007" s="15" t="s">
        <v>238</v>
      </c>
      <c r="AW1007" s="15" t="s">
        <v>37</v>
      </c>
      <c r="AX1007" s="15" t="s">
        <v>84</v>
      </c>
      <c r="AY1007" s="265" t="s">
        <v>231</v>
      </c>
    </row>
    <row r="1008" s="13" customFormat="1">
      <c r="A1008" s="13"/>
      <c r="B1008" s="233"/>
      <c r="C1008" s="234"/>
      <c r="D1008" s="235" t="s">
        <v>242</v>
      </c>
      <c r="E1008" s="234"/>
      <c r="F1008" s="237" t="s">
        <v>1571</v>
      </c>
      <c r="G1008" s="234"/>
      <c r="H1008" s="238">
        <v>46.090000000000003</v>
      </c>
      <c r="I1008" s="239"/>
      <c r="J1008" s="234"/>
      <c r="K1008" s="234"/>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242</v>
      </c>
      <c r="AU1008" s="244" t="s">
        <v>86</v>
      </c>
      <c r="AV1008" s="13" t="s">
        <v>86</v>
      </c>
      <c r="AW1008" s="13" t="s">
        <v>4</v>
      </c>
      <c r="AX1008" s="13" t="s">
        <v>84</v>
      </c>
      <c r="AY1008" s="244" t="s">
        <v>231</v>
      </c>
    </row>
    <row r="1009" s="2" customFormat="1" ht="44.25" customHeight="1">
      <c r="A1009" s="41"/>
      <c r="B1009" s="42"/>
      <c r="C1009" s="215" t="s">
        <v>1572</v>
      </c>
      <c r="D1009" s="215" t="s">
        <v>233</v>
      </c>
      <c r="E1009" s="216" t="s">
        <v>1573</v>
      </c>
      <c r="F1009" s="217" t="s">
        <v>1574</v>
      </c>
      <c r="G1009" s="218" t="s">
        <v>1244</v>
      </c>
      <c r="H1009" s="287"/>
      <c r="I1009" s="220"/>
      <c r="J1009" s="221">
        <f>ROUND(I1009*H1009,2)</f>
        <v>0</v>
      </c>
      <c r="K1009" s="217" t="s">
        <v>237</v>
      </c>
      <c r="L1009" s="47"/>
      <c r="M1009" s="222" t="s">
        <v>19</v>
      </c>
      <c r="N1009" s="223" t="s">
        <v>47</v>
      </c>
      <c r="O1009" s="87"/>
      <c r="P1009" s="224">
        <f>O1009*H1009</f>
        <v>0</v>
      </c>
      <c r="Q1009" s="224">
        <v>0</v>
      </c>
      <c r="R1009" s="224">
        <f>Q1009*H1009</f>
        <v>0</v>
      </c>
      <c r="S1009" s="224">
        <v>0</v>
      </c>
      <c r="T1009" s="225">
        <f>S1009*H1009</f>
        <v>0</v>
      </c>
      <c r="U1009" s="41"/>
      <c r="V1009" s="41"/>
      <c r="W1009" s="41"/>
      <c r="X1009" s="41"/>
      <c r="Y1009" s="41"/>
      <c r="Z1009" s="41"/>
      <c r="AA1009" s="41"/>
      <c r="AB1009" s="41"/>
      <c r="AC1009" s="41"/>
      <c r="AD1009" s="41"/>
      <c r="AE1009" s="41"/>
      <c r="AR1009" s="226" t="s">
        <v>336</v>
      </c>
      <c r="AT1009" s="226" t="s">
        <v>233</v>
      </c>
      <c r="AU1009" s="226" t="s">
        <v>86</v>
      </c>
      <c r="AY1009" s="20" t="s">
        <v>231</v>
      </c>
      <c r="BE1009" s="227">
        <f>IF(N1009="základní",J1009,0)</f>
        <v>0</v>
      </c>
      <c r="BF1009" s="227">
        <f>IF(N1009="snížená",J1009,0)</f>
        <v>0</v>
      </c>
      <c r="BG1009" s="227">
        <f>IF(N1009="zákl. přenesená",J1009,0)</f>
        <v>0</v>
      </c>
      <c r="BH1009" s="227">
        <f>IF(N1009="sníž. přenesená",J1009,0)</f>
        <v>0</v>
      </c>
      <c r="BI1009" s="227">
        <f>IF(N1009="nulová",J1009,0)</f>
        <v>0</v>
      </c>
      <c r="BJ1009" s="20" t="s">
        <v>84</v>
      </c>
      <c r="BK1009" s="227">
        <f>ROUND(I1009*H1009,2)</f>
        <v>0</v>
      </c>
      <c r="BL1009" s="20" t="s">
        <v>336</v>
      </c>
      <c r="BM1009" s="226" t="s">
        <v>1575</v>
      </c>
    </row>
    <row r="1010" s="2" customFormat="1">
      <c r="A1010" s="41"/>
      <c r="B1010" s="42"/>
      <c r="C1010" s="43"/>
      <c r="D1010" s="228" t="s">
        <v>240</v>
      </c>
      <c r="E1010" s="43"/>
      <c r="F1010" s="229" t="s">
        <v>1576</v>
      </c>
      <c r="G1010" s="43"/>
      <c r="H1010" s="43"/>
      <c r="I1010" s="230"/>
      <c r="J1010" s="43"/>
      <c r="K1010" s="43"/>
      <c r="L1010" s="47"/>
      <c r="M1010" s="231"/>
      <c r="N1010" s="232"/>
      <c r="O1010" s="87"/>
      <c r="P1010" s="87"/>
      <c r="Q1010" s="87"/>
      <c r="R1010" s="87"/>
      <c r="S1010" s="87"/>
      <c r="T1010" s="88"/>
      <c r="U1010" s="41"/>
      <c r="V1010" s="41"/>
      <c r="W1010" s="41"/>
      <c r="X1010" s="41"/>
      <c r="Y1010" s="41"/>
      <c r="Z1010" s="41"/>
      <c r="AA1010" s="41"/>
      <c r="AB1010" s="41"/>
      <c r="AC1010" s="41"/>
      <c r="AD1010" s="41"/>
      <c r="AE1010" s="41"/>
      <c r="AT1010" s="20" t="s">
        <v>240</v>
      </c>
      <c r="AU1010" s="20" t="s">
        <v>86</v>
      </c>
    </row>
    <row r="1011" s="12" customFormat="1" ht="22.8" customHeight="1">
      <c r="A1011" s="12"/>
      <c r="B1011" s="199"/>
      <c r="C1011" s="200"/>
      <c r="D1011" s="201" t="s">
        <v>75</v>
      </c>
      <c r="E1011" s="213" t="s">
        <v>1577</v>
      </c>
      <c r="F1011" s="213" t="s">
        <v>1578</v>
      </c>
      <c r="G1011" s="200"/>
      <c r="H1011" s="200"/>
      <c r="I1011" s="203"/>
      <c r="J1011" s="214">
        <f>BK1011</f>
        <v>0</v>
      </c>
      <c r="K1011" s="200"/>
      <c r="L1011" s="205"/>
      <c r="M1011" s="206"/>
      <c r="N1011" s="207"/>
      <c r="O1011" s="207"/>
      <c r="P1011" s="208">
        <f>SUM(P1012:P1104)</f>
        <v>0</v>
      </c>
      <c r="Q1011" s="207"/>
      <c r="R1011" s="208">
        <f>SUM(R1012:R1104)</f>
        <v>2.9510380200000004</v>
      </c>
      <c r="S1011" s="207"/>
      <c r="T1011" s="209">
        <f>SUM(T1012:T1104)</f>
        <v>0</v>
      </c>
      <c r="U1011" s="12"/>
      <c r="V1011" s="12"/>
      <c r="W1011" s="12"/>
      <c r="X1011" s="12"/>
      <c r="Y1011" s="12"/>
      <c r="Z1011" s="12"/>
      <c r="AA1011" s="12"/>
      <c r="AB1011" s="12"/>
      <c r="AC1011" s="12"/>
      <c r="AD1011" s="12"/>
      <c r="AE1011" s="12"/>
      <c r="AR1011" s="210" t="s">
        <v>86</v>
      </c>
      <c r="AT1011" s="211" t="s">
        <v>75</v>
      </c>
      <c r="AU1011" s="211" t="s">
        <v>84</v>
      </c>
      <c r="AY1011" s="210" t="s">
        <v>231</v>
      </c>
      <c r="BK1011" s="212">
        <f>SUM(BK1012:BK1104)</f>
        <v>0</v>
      </c>
    </row>
    <row r="1012" s="2" customFormat="1" ht="33" customHeight="1">
      <c r="A1012" s="41"/>
      <c r="B1012" s="42"/>
      <c r="C1012" s="215" t="s">
        <v>1579</v>
      </c>
      <c r="D1012" s="215" t="s">
        <v>233</v>
      </c>
      <c r="E1012" s="216" t="s">
        <v>1580</v>
      </c>
      <c r="F1012" s="217" t="s">
        <v>1581</v>
      </c>
      <c r="G1012" s="218" t="s">
        <v>236</v>
      </c>
      <c r="H1012" s="219">
        <v>62.700000000000003</v>
      </c>
      <c r="I1012" s="220"/>
      <c r="J1012" s="221">
        <f>ROUND(I1012*H1012,2)</f>
        <v>0</v>
      </c>
      <c r="K1012" s="217" t="s">
        <v>237</v>
      </c>
      <c r="L1012" s="47"/>
      <c r="M1012" s="222" t="s">
        <v>19</v>
      </c>
      <c r="N1012" s="223" t="s">
        <v>47</v>
      </c>
      <c r="O1012" s="87"/>
      <c r="P1012" s="224">
        <f>O1012*H1012</f>
        <v>0</v>
      </c>
      <c r="Q1012" s="224">
        <v>0.00027</v>
      </c>
      <c r="R1012" s="224">
        <f>Q1012*H1012</f>
        <v>0.016929</v>
      </c>
      <c r="S1012" s="224">
        <v>0</v>
      </c>
      <c r="T1012" s="225">
        <f>S1012*H1012</f>
        <v>0</v>
      </c>
      <c r="U1012" s="41"/>
      <c r="V1012" s="41"/>
      <c r="W1012" s="41"/>
      <c r="X1012" s="41"/>
      <c r="Y1012" s="41"/>
      <c r="Z1012" s="41"/>
      <c r="AA1012" s="41"/>
      <c r="AB1012" s="41"/>
      <c r="AC1012" s="41"/>
      <c r="AD1012" s="41"/>
      <c r="AE1012" s="41"/>
      <c r="AR1012" s="226" t="s">
        <v>336</v>
      </c>
      <c r="AT1012" s="226" t="s">
        <v>233</v>
      </c>
      <c r="AU1012" s="226" t="s">
        <v>86</v>
      </c>
      <c r="AY1012" s="20" t="s">
        <v>231</v>
      </c>
      <c r="BE1012" s="227">
        <f>IF(N1012="základní",J1012,0)</f>
        <v>0</v>
      </c>
      <c r="BF1012" s="227">
        <f>IF(N1012="snížená",J1012,0)</f>
        <v>0</v>
      </c>
      <c r="BG1012" s="227">
        <f>IF(N1012="zákl. přenesená",J1012,0)</f>
        <v>0</v>
      </c>
      <c r="BH1012" s="227">
        <f>IF(N1012="sníž. přenesená",J1012,0)</f>
        <v>0</v>
      </c>
      <c r="BI1012" s="227">
        <f>IF(N1012="nulová",J1012,0)</f>
        <v>0</v>
      </c>
      <c r="BJ1012" s="20" t="s">
        <v>84</v>
      </c>
      <c r="BK1012" s="227">
        <f>ROUND(I1012*H1012,2)</f>
        <v>0</v>
      </c>
      <c r="BL1012" s="20" t="s">
        <v>336</v>
      </c>
      <c r="BM1012" s="226" t="s">
        <v>1582</v>
      </c>
    </row>
    <row r="1013" s="2" customFormat="1">
      <c r="A1013" s="41"/>
      <c r="B1013" s="42"/>
      <c r="C1013" s="43"/>
      <c r="D1013" s="228" t="s">
        <v>240</v>
      </c>
      <c r="E1013" s="43"/>
      <c r="F1013" s="229" t="s">
        <v>1583</v>
      </c>
      <c r="G1013" s="43"/>
      <c r="H1013" s="43"/>
      <c r="I1013" s="230"/>
      <c r="J1013" s="43"/>
      <c r="K1013" s="43"/>
      <c r="L1013" s="47"/>
      <c r="M1013" s="231"/>
      <c r="N1013" s="232"/>
      <c r="O1013" s="87"/>
      <c r="P1013" s="87"/>
      <c r="Q1013" s="87"/>
      <c r="R1013" s="87"/>
      <c r="S1013" s="87"/>
      <c r="T1013" s="88"/>
      <c r="U1013" s="41"/>
      <c r="V1013" s="41"/>
      <c r="W1013" s="41"/>
      <c r="X1013" s="41"/>
      <c r="Y1013" s="41"/>
      <c r="Z1013" s="41"/>
      <c r="AA1013" s="41"/>
      <c r="AB1013" s="41"/>
      <c r="AC1013" s="41"/>
      <c r="AD1013" s="41"/>
      <c r="AE1013" s="41"/>
      <c r="AT1013" s="20" t="s">
        <v>240</v>
      </c>
      <c r="AU1013" s="20" t="s">
        <v>86</v>
      </c>
    </row>
    <row r="1014" s="14" customFormat="1">
      <c r="A1014" s="14"/>
      <c r="B1014" s="245"/>
      <c r="C1014" s="246"/>
      <c r="D1014" s="235" t="s">
        <v>242</v>
      </c>
      <c r="E1014" s="247" t="s">
        <v>19</v>
      </c>
      <c r="F1014" s="248" t="s">
        <v>1584</v>
      </c>
      <c r="G1014" s="246"/>
      <c r="H1014" s="247" t="s">
        <v>19</v>
      </c>
      <c r="I1014" s="249"/>
      <c r="J1014" s="246"/>
      <c r="K1014" s="246"/>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242</v>
      </c>
      <c r="AU1014" s="254" t="s">
        <v>86</v>
      </c>
      <c r="AV1014" s="14" t="s">
        <v>84</v>
      </c>
      <c r="AW1014" s="14" t="s">
        <v>37</v>
      </c>
      <c r="AX1014" s="14" t="s">
        <v>76</v>
      </c>
      <c r="AY1014" s="254" t="s">
        <v>231</v>
      </c>
    </row>
    <row r="1015" s="13" customFormat="1">
      <c r="A1015" s="13"/>
      <c r="B1015" s="233"/>
      <c r="C1015" s="234"/>
      <c r="D1015" s="235" t="s">
        <v>242</v>
      </c>
      <c r="E1015" s="236" t="s">
        <v>19</v>
      </c>
      <c r="F1015" s="237" t="s">
        <v>1585</v>
      </c>
      <c r="G1015" s="234"/>
      <c r="H1015" s="238">
        <v>9</v>
      </c>
      <c r="I1015" s="239"/>
      <c r="J1015" s="234"/>
      <c r="K1015" s="234"/>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242</v>
      </c>
      <c r="AU1015" s="244" t="s">
        <v>86</v>
      </c>
      <c r="AV1015" s="13" t="s">
        <v>86</v>
      </c>
      <c r="AW1015" s="13" t="s">
        <v>37</v>
      </c>
      <c r="AX1015" s="13" t="s">
        <v>76</v>
      </c>
      <c r="AY1015" s="244" t="s">
        <v>231</v>
      </c>
    </row>
    <row r="1016" s="13" customFormat="1">
      <c r="A1016" s="13"/>
      <c r="B1016" s="233"/>
      <c r="C1016" s="234"/>
      <c r="D1016" s="235" t="s">
        <v>242</v>
      </c>
      <c r="E1016" s="236" t="s">
        <v>19</v>
      </c>
      <c r="F1016" s="237" t="s">
        <v>1586</v>
      </c>
      <c r="G1016" s="234"/>
      <c r="H1016" s="238">
        <v>2.25</v>
      </c>
      <c r="I1016" s="239"/>
      <c r="J1016" s="234"/>
      <c r="K1016" s="234"/>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242</v>
      </c>
      <c r="AU1016" s="244" t="s">
        <v>86</v>
      </c>
      <c r="AV1016" s="13" t="s">
        <v>86</v>
      </c>
      <c r="AW1016" s="13" t="s">
        <v>37</v>
      </c>
      <c r="AX1016" s="13" t="s">
        <v>76</v>
      </c>
      <c r="AY1016" s="244" t="s">
        <v>231</v>
      </c>
    </row>
    <row r="1017" s="13" customFormat="1">
      <c r="A1017" s="13"/>
      <c r="B1017" s="233"/>
      <c r="C1017" s="234"/>
      <c r="D1017" s="235" t="s">
        <v>242</v>
      </c>
      <c r="E1017" s="236" t="s">
        <v>19</v>
      </c>
      <c r="F1017" s="237" t="s">
        <v>1587</v>
      </c>
      <c r="G1017" s="234"/>
      <c r="H1017" s="238">
        <v>16.199999999999999</v>
      </c>
      <c r="I1017" s="239"/>
      <c r="J1017" s="234"/>
      <c r="K1017" s="234"/>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242</v>
      </c>
      <c r="AU1017" s="244" t="s">
        <v>86</v>
      </c>
      <c r="AV1017" s="13" t="s">
        <v>86</v>
      </c>
      <c r="AW1017" s="13" t="s">
        <v>37</v>
      </c>
      <c r="AX1017" s="13" t="s">
        <v>76</v>
      </c>
      <c r="AY1017" s="244" t="s">
        <v>231</v>
      </c>
    </row>
    <row r="1018" s="13" customFormat="1">
      <c r="A1018" s="13"/>
      <c r="B1018" s="233"/>
      <c r="C1018" s="234"/>
      <c r="D1018" s="235" t="s">
        <v>242</v>
      </c>
      <c r="E1018" s="236" t="s">
        <v>19</v>
      </c>
      <c r="F1018" s="237" t="s">
        <v>1588</v>
      </c>
      <c r="G1018" s="234"/>
      <c r="H1018" s="238">
        <v>31.5</v>
      </c>
      <c r="I1018" s="239"/>
      <c r="J1018" s="234"/>
      <c r="K1018" s="234"/>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242</v>
      </c>
      <c r="AU1018" s="244" t="s">
        <v>86</v>
      </c>
      <c r="AV1018" s="13" t="s">
        <v>86</v>
      </c>
      <c r="AW1018" s="13" t="s">
        <v>37</v>
      </c>
      <c r="AX1018" s="13" t="s">
        <v>76</v>
      </c>
      <c r="AY1018" s="244" t="s">
        <v>231</v>
      </c>
    </row>
    <row r="1019" s="13" customFormat="1">
      <c r="A1019" s="13"/>
      <c r="B1019" s="233"/>
      <c r="C1019" s="234"/>
      <c r="D1019" s="235" t="s">
        <v>242</v>
      </c>
      <c r="E1019" s="236" t="s">
        <v>19</v>
      </c>
      <c r="F1019" s="237" t="s">
        <v>1589</v>
      </c>
      <c r="G1019" s="234"/>
      <c r="H1019" s="238">
        <v>3.75</v>
      </c>
      <c r="I1019" s="239"/>
      <c r="J1019" s="234"/>
      <c r="K1019" s="234"/>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242</v>
      </c>
      <c r="AU1019" s="244" t="s">
        <v>86</v>
      </c>
      <c r="AV1019" s="13" t="s">
        <v>86</v>
      </c>
      <c r="AW1019" s="13" t="s">
        <v>37</v>
      </c>
      <c r="AX1019" s="13" t="s">
        <v>76</v>
      </c>
      <c r="AY1019" s="244" t="s">
        <v>231</v>
      </c>
    </row>
    <row r="1020" s="15" customFormat="1">
      <c r="A1020" s="15"/>
      <c r="B1020" s="255"/>
      <c r="C1020" s="256"/>
      <c r="D1020" s="235" t="s">
        <v>242</v>
      </c>
      <c r="E1020" s="257" t="s">
        <v>19</v>
      </c>
      <c r="F1020" s="258" t="s">
        <v>335</v>
      </c>
      <c r="G1020" s="256"/>
      <c r="H1020" s="259">
        <v>62.700000000000003</v>
      </c>
      <c r="I1020" s="260"/>
      <c r="J1020" s="256"/>
      <c r="K1020" s="256"/>
      <c r="L1020" s="261"/>
      <c r="M1020" s="262"/>
      <c r="N1020" s="263"/>
      <c r="O1020" s="263"/>
      <c r="P1020" s="263"/>
      <c r="Q1020" s="263"/>
      <c r="R1020" s="263"/>
      <c r="S1020" s="263"/>
      <c r="T1020" s="264"/>
      <c r="U1020" s="15"/>
      <c r="V1020" s="15"/>
      <c r="W1020" s="15"/>
      <c r="X1020" s="15"/>
      <c r="Y1020" s="15"/>
      <c r="Z1020" s="15"/>
      <c r="AA1020" s="15"/>
      <c r="AB1020" s="15"/>
      <c r="AC1020" s="15"/>
      <c r="AD1020" s="15"/>
      <c r="AE1020" s="15"/>
      <c r="AT1020" s="265" t="s">
        <v>242</v>
      </c>
      <c r="AU1020" s="265" t="s">
        <v>86</v>
      </c>
      <c r="AV1020" s="15" t="s">
        <v>238</v>
      </c>
      <c r="AW1020" s="15" t="s">
        <v>37</v>
      </c>
      <c r="AX1020" s="15" t="s">
        <v>84</v>
      </c>
      <c r="AY1020" s="265" t="s">
        <v>231</v>
      </c>
    </row>
    <row r="1021" s="2" customFormat="1" ht="24.15" customHeight="1">
      <c r="A1021" s="41"/>
      <c r="B1021" s="42"/>
      <c r="C1021" s="277" t="s">
        <v>1590</v>
      </c>
      <c r="D1021" s="277" t="s">
        <v>605</v>
      </c>
      <c r="E1021" s="278" t="s">
        <v>1591</v>
      </c>
      <c r="F1021" s="279" t="s">
        <v>1592</v>
      </c>
      <c r="G1021" s="280" t="s">
        <v>369</v>
      </c>
      <c r="H1021" s="281">
        <v>3</v>
      </c>
      <c r="I1021" s="282"/>
      <c r="J1021" s="283">
        <f>ROUND(I1021*H1021,2)</f>
        <v>0</v>
      </c>
      <c r="K1021" s="279" t="s">
        <v>19</v>
      </c>
      <c r="L1021" s="284"/>
      <c r="M1021" s="285" t="s">
        <v>19</v>
      </c>
      <c r="N1021" s="286" t="s">
        <v>47</v>
      </c>
      <c r="O1021" s="87"/>
      <c r="P1021" s="224">
        <f>O1021*H1021</f>
        <v>0</v>
      </c>
      <c r="Q1021" s="224">
        <v>0.036810000000000002</v>
      </c>
      <c r="R1021" s="224">
        <f>Q1021*H1021</f>
        <v>0.11043</v>
      </c>
      <c r="S1021" s="224">
        <v>0</v>
      </c>
      <c r="T1021" s="225">
        <f>S1021*H1021</f>
        <v>0</v>
      </c>
      <c r="U1021" s="41"/>
      <c r="V1021" s="41"/>
      <c r="W1021" s="41"/>
      <c r="X1021" s="41"/>
      <c r="Y1021" s="41"/>
      <c r="Z1021" s="41"/>
      <c r="AA1021" s="41"/>
      <c r="AB1021" s="41"/>
      <c r="AC1021" s="41"/>
      <c r="AD1021" s="41"/>
      <c r="AE1021" s="41"/>
      <c r="AR1021" s="226" t="s">
        <v>442</v>
      </c>
      <c r="AT1021" s="226" t="s">
        <v>605</v>
      </c>
      <c r="AU1021" s="226" t="s">
        <v>86</v>
      </c>
      <c r="AY1021" s="20" t="s">
        <v>231</v>
      </c>
      <c r="BE1021" s="227">
        <f>IF(N1021="základní",J1021,0)</f>
        <v>0</v>
      </c>
      <c r="BF1021" s="227">
        <f>IF(N1021="snížená",J1021,0)</f>
        <v>0</v>
      </c>
      <c r="BG1021" s="227">
        <f>IF(N1021="zákl. přenesená",J1021,0)</f>
        <v>0</v>
      </c>
      <c r="BH1021" s="227">
        <f>IF(N1021="sníž. přenesená",J1021,0)</f>
        <v>0</v>
      </c>
      <c r="BI1021" s="227">
        <f>IF(N1021="nulová",J1021,0)</f>
        <v>0</v>
      </c>
      <c r="BJ1021" s="20" t="s">
        <v>84</v>
      </c>
      <c r="BK1021" s="227">
        <f>ROUND(I1021*H1021,2)</f>
        <v>0</v>
      </c>
      <c r="BL1021" s="20" t="s">
        <v>336</v>
      </c>
      <c r="BM1021" s="226" t="s">
        <v>1593</v>
      </c>
    </row>
    <row r="1022" s="13" customFormat="1">
      <c r="A1022" s="13"/>
      <c r="B1022" s="233"/>
      <c r="C1022" s="234"/>
      <c r="D1022" s="235" t="s">
        <v>242</v>
      </c>
      <c r="E1022" s="236" t="s">
        <v>19</v>
      </c>
      <c r="F1022" s="237" t="s">
        <v>1594</v>
      </c>
      <c r="G1022" s="234"/>
      <c r="H1022" s="238">
        <v>3</v>
      </c>
      <c r="I1022" s="239"/>
      <c r="J1022" s="234"/>
      <c r="K1022" s="234"/>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242</v>
      </c>
      <c r="AU1022" s="244" t="s">
        <v>86</v>
      </c>
      <c r="AV1022" s="13" t="s">
        <v>86</v>
      </c>
      <c r="AW1022" s="13" t="s">
        <v>37</v>
      </c>
      <c r="AX1022" s="13" t="s">
        <v>84</v>
      </c>
      <c r="AY1022" s="244" t="s">
        <v>231</v>
      </c>
    </row>
    <row r="1023" s="2" customFormat="1" ht="24.15" customHeight="1">
      <c r="A1023" s="41"/>
      <c r="B1023" s="42"/>
      <c r="C1023" s="277" t="s">
        <v>1595</v>
      </c>
      <c r="D1023" s="277" t="s">
        <v>605</v>
      </c>
      <c r="E1023" s="278" t="s">
        <v>1596</v>
      </c>
      <c r="F1023" s="279" t="s">
        <v>1597</v>
      </c>
      <c r="G1023" s="280" t="s">
        <v>369</v>
      </c>
      <c r="H1023" s="281">
        <v>1</v>
      </c>
      <c r="I1023" s="282"/>
      <c r="J1023" s="283">
        <f>ROUND(I1023*H1023,2)</f>
        <v>0</v>
      </c>
      <c r="K1023" s="279" t="s">
        <v>19</v>
      </c>
      <c r="L1023" s="284"/>
      <c r="M1023" s="285" t="s">
        <v>19</v>
      </c>
      <c r="N1023" s="286" t="s">
        <v>47</v>
      </c>
      <c r="O1023" s="87"/>
      <c r="P1023" s="224">
        <f>O1023*H1023</f>
        <v>0</v>
      </c>
      <c r="Q1023" s="224">
        <v>0.036110000000000003</v>
      </c>
      <c r="R1023" s="224">
        <f>Q1023*H1023</f>
        <v>0.036110000000000003</v>
      </c>
      <c r="S1023" s="224">
        <v>0</v>
      </c>
      <c r="T1023" s="225">
        <f>S1023*H1023</f>
        <v>0</v>
      </c>
      <c r="U1023" s="41"/>
      <c r="V1023" s="41"/>
      <c r="W1023" s="41"/>
      <c r="X1023" s="41"/>
      <c r="Y1023" s="41"/>
      <c r="Z1023" s="41"/>
      <c r="AA1023" s="41"/>
      <c r="AB1023" s="41"/>
      <c r="AC1023" s="41"/>
      <c r="AD1023" s="41"/>
      <c r="AE1023" s="41"/>
      <c r="AR1023" s="226" t="s">
        <v>442</v>
      </c>
      <c r="AT1023" s="226" t="s">
        <v>605</v>
      </c>
      <c r="AU1023" s="226" t="s">
        <v>86</v>
      </c>
      <c r="AY1023" s="20" t="s">
        <v>231</v>
      </c>
      <c r="BE1023" s="227">
        <f>IF(N1023="základní",J1023,0)</f>
        <v>0</v>
      </c>
      <c r="BF1023" s="227">
        <f>IF(N1023="snížená",J1023,0)</f>
        <v>0</v>
      </c>
      <c r="BG1023" s="227">
        <f>IF(N1023="zákl. přenesená",J1023,0)</f>
        <v>0</v>
      </c>
      <c r="BH1023" s="227">
        <f>IF(N1023="sníž. přenesená",J1023,0)</f>
        <v>0</v>
      </c>
      <c r="BI1023" s="227">
        <f>IF(N1023="nulová",J1023,0)</f>
        <v>0</v>
      </c>
      <c r="BJ1023" s="20" t="s">
        <v>84</v>
      </c>
      <c r="BK1023" s="227">
        <f>ROUND(I1023*H1023,2)</f>
        <v>0</v>
      </c>
      <c r="BL1023" s="20" t="s">
        <v>336</v>
      </c>
      <c r="BM1023" s="226" t="s">
        <v>1598</v>
      </c>
    </row>
    <row r="1024" s="13" customFormat="1">
      <c r="A1024" s="13"/>
      <c r="B1024" s="233"/>
      <c r="C1024" s="234"/>
      <c r="D1024" s="235" t="s">
        <v>242</v>
      </c>
      <c r="E1024" s="236" t="s">
        <v>19</v>
      </c>
      <c r="F1024" s="237" t="s">
        <v>1599</v>
      </c>
      <c r="G1024" s="234"/>
      <c r="H1024" s="238">
        <v>1</v>
      </c>
      <c r="I1024" s="239"/>
      <c r="J1024" s="234"/>
      <c r="K1024" s="234"/>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242</v>
      </c>
      <c r="AU1024" s="244" t="s">
        <v>86</v>
      </c>
      <c r="AV1024" s="13" t="s">
        <v>86</v>
      </c>
      <c r="AW1024" s="13" t="s">
        <v>37</v>
      </c>
      <c r="AX1024" s="13" t="s">
        <v>84</v>
      </c>
      <c r="AY1024" s="244" t="s">
        <v>231</v>
      </c>
    </row>
    <row r="1025" s="2" customFormat="1" ht="24.15" customHeight="1">
      <c r="A1025" s="41"/>
      <c r="B1025" s="42"/>
      <c r="C1025" s="277" t="s">
        <v>1600</v>
      </c>
      <c r="D1025" s="277" t="s">
        <v>605</v>
      </c>
      <c r="E1025" s="278" t="s">
        <v>1601</v>
      </c>
      <c r="F1025" s="279" t="s">
        <v>1592</v>
      </c>
      <c r="G1025" s="280" t="s">
        <v>369</v>
      </c>
      <c r="H1025" s="281">
        <v>6</v>
      </c>
      <c r="I1025" s="282"/>
      <c r="J1025" s="283">
        <f>ROUND(I1025*H1025,2)</f>
        <v>0</v>
      </c>
      <c r="K1025" s="279" t="s">
        <v>19</v>
      </c>
      <c r="L1025" s="284"/>
      <c r="M1025" s="285" t="s">
        <v>19</v>
      </c>
      <c r="N1025" s="286" t="s">
        <v>47</v>
      </c>
      <c r="O1025" s="87"/>
      <c r="P1025" s="224">
        <f>O1025*H1025</f>
        <v>0</v>
      </c>
      <c r="Q1025" s="224">
        <v>0.036810000000000002</v>
      </c>
      <c r="R1025" s="224">
        <f>Q1025*H1025</f>
        <v>0.22086</v>
      </c>
      <c r="S1025" s="224">
        <v>0</v>
      </c>
      <c r="T1025" s="225">
        <f>S1025*H1025</f>
        <v>0</v>
      </c>
      <c r="U1025" s="41"/>
      <c r="V1025" s="41"/>
      <c r="W1025" s="41"/>
      <c r="X1025" s="41"/>
      <c r="Y1025" s="41"/>
      <c r="Z1025" s="41"/>
      <c r="AA1025" s="41"/>
      <c r="AB1025" s="41"/>
      <c r="AC1025" s="41"/>
      <c r="AD1025" s="41"/>
      <c r="AE1025" s="41"/>
      <c r="AR1025" s="226" t="s">
        <v>442</v>
      </c>
      <c r="AT1025" s="226" t="s">
        <v>605</v>
      </c>
      <c r="AU1025" s="226" t="s">
        <v>86</v>
      </c>
      <c r="AY1025" s="20" t="s">
        <v>231</v>
      </c>
      <c r="BE1025" s="227">
        <f>IF(N1025="základní",J1025,0)</f>
        <v>0</v>
      </c>
      <c r="BF1025" s="227">
        <f>IF(N1025="snížená",J1025,0)</f>
        <v>0</v>
      </c>
      <c r="BG1025" s="227">
        <f>IF(N1025="zákl. přenesená",J1025,0)</f>
        <v>0</v>
      </c>
      <c r="BH1025" s="227">
        <f>IF(N1025="sníž. přenesená",J1025,0)</f>
        <v>0</v>
      </c>
      <c r="BI1025" s="227">
        <f>IF(N1025="nulová",J1025,0)</f>
        <v>0</v>
      </c>
      <c r="BJ1025" s="20" t="s">
        <v>84</v>
      </c>
      <c r="BK1025" s="227">
        <f>ROUND(I1025*H1025,2)</f>
        <v>0</v>
      </c>
      <c r="BL1025" s="20" t="s">
        <v>336</v>
      </c>
      <c r="BM1025" s="226" t="s">
        <v>1602</v>
      </c>
    </row>
    <row r="1026" s="13" customFormat="1">
      <c r="A1026" s="13"/>
      <c r="B1026" s="233"/>
      <c r="C1026" s="234"/>
      <c r="D1026" s="235" t="s">
        <v>242</v>
      </c>
      <c r="E1026" s="236" t="s">
        <v>19</v>
      </c>
      <c r="F1026" s="237" t="s">
        <v>1603</v>
      </c>
      <c r="G1026" s="234"/>
      <c r="H1026" s="238">
        <v>6</v>
      </c>
      <c r="I1026" s="239"/>
      <c r="J1026" s="234"/>
      <c r="K1026" s="234"/>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242</v>
      </c>
      <c r="AU1026" s="244" t="s">
        <v>86</v>
      </c>
      <c r="AV1026" s="13" t="s">
        <v>86</v>
      </c>
      <c r="AW1026" s="13" t="s">
        <v>37</v>
      </c>
      <c r="AX1026" s="13" t="s">
        <v>84</v>
      </c>
      <c r="AY1026" s="244" t="s">
        <v>231</v>
      </c>
    </row>
    <row r="1027" s="2" customFormat="1" ht="24.15" customHeight="1">
      <c r="A1027" s="41"/>
      <c r="B1027" s="42"/>
      <c r="C1027" s="277" t="s">
        <v>1604</v>
      </c>
      <c r="D1027" s="277" t="s">
        <v>605</v>
      </c>
      <c r="E1027" s="278" t="s">
        <v>1605</v>
      </c>
      <c r="F1027" s="279" t="s">
        <v>1592</v>
      </c>
      <c r="G1027" s="280" t="s">
        <v>369</v>
      </c>
      <c r="H1027" s="281">
        <v>6</v>
      </c>
      <c r="I1027" s="282"/>
      <c r="J1027" s="283">
        <f>ROUND(I1027*H1027,2)</f>
        <v>0</v>
      </c>
      <c r="K1027" s="279" t="s">
        <v>19</v>
      </c>
      <c r="L1027" s="284"/>
      <c r="M1027" s="285" t="s">
        <v>19</v>
      </c>
      <c r="N1027" s="286" t="s">
        <v>47</v>
      </c>
      <c r="O1027" s="87"/>
      <c r="P1027" s="224">
        <f>O1027*H1027</f>
        <v>0</v>
      </c>
      <c r="Q1027" s="224">
        <v>0.036810000000000002</v>
      </c>
      <c r="R1027" s="224">
        <f>Q1027*H1027</f>
        <v>0.22086</v>
      </c>
      <c r="S1027" s="224">
        <v>0</v>
      </c>
      <c r="T1027" s="225">
        <f>S1027*H1027</f>
        <v>0</v>
      </c>
      <c r="U1027" s="41"/>
      <c r="V1027" s="41"/>
      <c r="W1027" s="41"/>
      <c r="X1027" s="41"/>
      <c r="Y1027" s="41"/>
      <c r="Z1027" s="41"/>
      <c r="AA1027" s="41"/>
      <c r="AB1027" s="41"/>
      <c r="AC1027" s="41"/>
      <c r="AD1027" s="41"/>
      <c r="AE1027" s="41"/>
      <c r="AR1027" s="226" t="s">
        <v>442</v>
      </c>
      <c r="AT1027" s="226" t="s">
        <v>605</v>
      </c>
      <c r="AU1027" s="226" t="s">
        <v>86</v>
      </c>
      <c r="AY1027" s="20" t="s">
        <v>231</v>
      </c>
      <c r="BE1027" s="227">
        <f>IF(N1027="základní",J1027,0)</f>
        <v>0</v>
      </c>
      <c r="BF1027" s="227">
        <f>IF(N1027="snížená",J1027,0)</f>
        <v>0</v>
      </c>
      <c r="BG1027" s="227">
        <f>IF(N1027="zákl. přenesená",J1027,0)</f>
        <v>0</v>
      </c>
      <c r="BH1027" s="227">
        <f>IF(N1027="sníž. přenesená",J1027,0)</f>
        <v>0</v>
      </c>
      <c r="BI1027" s="227">
        <f>IF(N1027="nulová",J1027,0)</f>
        <v>0</v>
      </c>
      <c r="BJ1027" s="20" t="s">
        <v>84</v>
      </c>
      <c r="BK1027" s="227">
        <f>ROUND(I1027*H1027,2)</f>
        <v>0</v>
      </c>
      <c r="BL1027" s="20" t="s">
        <v>336</v>
      </c>
      <c r="BM1027" s="226" t="s">
        <v>1606</v>
      </c>
    </row>
    <row r="1028" s="13" customFormat="1">
      <c r="A1028" s="13"/>
      <c r="B1028" s="233"/>
      <c r="C1028" s="234"/>
      <c r="D1028" s="235" t="s">
        <v>242</v>
      </c>
      <c r="E1028" s="236" t="s">
        <v>19</v>
      </c>
      <c r="F1028" s="237" t="s">
        <v>1607</v>
      </c>
      <c r="G1028" s="234"/>
      <c r="H1028" s="238">
        <v>6</v>
      </c>
      <c r="I1028" s="239"/>
      <c r="J1028" s="234"/>
      <c r="K1028" s="234"/>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242</v>
      </c>
      <c r="AU1028" s="244" t="s">
        <v>86</v>
      </c>
      <c r="AV1028" s="13" t="s">
        <v>86</v>
      </c>
      <c r="AW1028" s="13" t="s">
        <v>37</v>
      </c>
      <c r="AX1028" s="13" t="s">
        <v>84</v>
      </c>
      <c r="AY1028" s="244" t="s">
        <v>231</v>
      </c>
    </row>
    <row r="1029" s="2" customFormat="1" ht="24.15" customHeight="1">
      <c r="A1029" s="41"/>
      <c r="B1029" s="42"/>
      <c r="C1029" s="277" t="s">
        <v>1608</v>
      </c>
      <c r="D1029" s="277" t="s">
        <v>605</v>
      </c>
      <c r="E1029" s="278" t="s">
        <v>1609</v>
      </c>
      <c r="F1029" s="279" t="s">
        <v>1592</v>
      </c>
      <c r="G1029" s="280" t="s">
        <v>369</v>
      </c>
      <c r="H1029" s="281">
        <v>1</v>
      </c>
      <c r="I1029" s="282"/>
      <c r="J1029" s="283">
        <f>ROUND(I1029*H1029,2)</f>
        <v>0</v>
      </c>
      <c r="K1029" s="279" t="s">
        <v>19</v>
      </c>
      <c r="L1029" s="284"/>
      <c r="M1029" s="285" t="s">
        <v>19</v>
      </c>
      <c r="N1029" s="286" t="s">
        <v>47</v>
      </c>
      <c r="O1029" s="87"/>
      <c r="P1029" s="224">
        <f>O1029*H1029</f>
        <v>0</v>
      </c>
      <c r="Q1029" s="224">
        <v>0.036810000000000002</v>
      </c>
      <c r="R1029" s="224">
        <f>Q1029*H1029</f>
        <v>0.036810000000000002</v>
      </c>
      <c r="S1029" s="224">
        <v>0</v>
      </c>
      <c r="T1029" s="225">
        <f>S1029*H1029</f>
        <v>0</v>
      </c>
      <c r="U1029" s="41"/>
      <c r="V1029" s="41"/>
      <c r="W1029" s="41"/>
      <c r="X1029" s="41"/>
      <c r="Y1029" s="41"/>
      <c r="Z1029" s="41"/>
      <c r="AA1029" s="41"/>
      <c r="AB1029" s="41"/>
      <c r="AC1029" s="41"/>
      <c r="AD1029" s="41"/>
      <c r="AE1029" s="41"/>
      <c r="AR1029" s="226" t="s">
        <v>442</v>
      </c>
      <c r="AT1029" s="226" t="s">
        <v>605</v>
      </c>
      <c r="AU1029" s="226" t="s">
        <v>86</v>
      </c>
      <c r="AY1029" s="20" t="s">
        <v>231</v>
      </c>
      <c r="BE1029" s="227">
        <f>IF(N1029="základní",J1029,0)</f>
        <v>0</v>
      </c>
      <c r="BF1029" s="227">
        <f>IF(N1029="snížená",J1029,0)</f>
        <v>0</v>
      </c>
      <c r="BG1029" s="227">
        <f>IF(N1029="zákl. přenesená",J1029,0)</f>
        <v>0</v>
      </c>
      <c r="BH1029" s="227">
        <f>IF(N1029="sníž. přenesená",J1029,0)</f>
        <v>0</v>
      </c>
      <c r="BI1029" s="227">
        <f>IF(N1029="nulová",J1029,0)</f>
        <v>0</v>
      </c>
      <c r="BJ1029" s="20" t="s">
        <v>84</v>
      </c>
      <c r="BK1029" s="227">
        <f>ROUND(I1029*H1029,2)</f>
        <v>0</v>
      </c>
      <c r="BL1029" s="20" t="s">
        <v>336</v>
      </c>
      <c r="BM1029" s="226" t="s">
        <v>1610</v>
      </c>
    </row>
    <row r="1030" s="13" customFormat="1">
      <c r="A1030" s="13"/>
      <c r="B1030" s="233"/>
      <c r="C1030" s="234"/>
      <c r="D1030" s="235" t="s">
        <v>242</v>
      </c>
      <c r="E1030" s="236" t="s">
        <v>19</v>
      </c>
      <c r="F1030" s="237" t="s">
        <v>1611</v>
      </c>
      <c r="G1030" s="234"/>
      <c r="H1030" s="238">
        <v>1</v>
      </c>
      <c r="I1030" s="239"/>
      <c r="J1030" s="234"/>
      <c r="K1030" s="234"/>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242</v>
      </c>
      <c r="AU1030" s="244" t="s">
        <v>86</v>
      </c>
      <c r="AV1030" s="13" t="s">
        <v>86</v>
      </c>
      <c r="AW1030" s="13" t="s">
        <v>37</v>
      </c>
      <c r="AX1030" s="13" t="s">
        <v>84</v>
      </c>
      <c r="AY1030" s="244" t="s">
        <v>231</v>
      </c>
    </row>
    <row r="1031" s="2" customFormat="1" ht="33" customHeight="1">
      <c r="A1031" s="41"/>
      <c r="B1031" s="42"/>
      <c r="C1031" s="215" t="s">
        <v>1612</v>
      </c>
      <c r="D1031" s="215" t="s">
        <v>233</v>
      </c>
      <c r="E1031" s="216" t="s">
        <v>1613</v>
      </c>
      <c r="F1031" s="217" t="s">
        <v>1614</v>
      </c>
      <c r="G1031" s="218" t="s">
        <v>236</v>
      </c>
      <c r="H1031" s="219">
        <v>16.227</v>
      </c>
      <c r="I1031" s="220"/>
      <c r="J1031" s="221">
        <f>ROUND(I1031*H1031,2)</f>
        <v>0</v>
      </c>
      <c r="K1031" s="217" t="s">
        <v>237</v>
      </c>
      <c r="L1031" s="47"/>
      <c r="M1031" s="222" t="s">
        <v>19</v>
      </c>
      <c r="N1031" s="223" t="s">
        <v>47</v>
      </c>
      <c r="O1031" s="87"/>
      <c r="P1031" s="224">
        <f>O1031*H1031</f>
        <v>0</v>
      </c>
      <c r="Q1031" s="224">
        <v>0.00025999999999999998</v>
      </c>
      <c r="R1031" s="224">
        <f>Q1031*H1031</f>
        <v>0.0042190199999999995</v>
      </c>
      <c r="S1031" s="224">
        <v>0</v>
      </c>
      <c r="T1031" s="225">
        <f>S1031*H1031</f>
        <v>0</v>
      </c>
      <c r="U1031" s="41"/>
      <c r="V1031" s="41"/>
      <c r="W1031" s="41"/>
      <c r="X1031" s="41"/>
      <c r="Y1031" s="41"/>
      <c r="Z1031" s="41"/>
      <c r="AA1031" s="41"/>
      <c r="AB1031" s="41"/>
      <c r="AC1031" s="41"/>
      <c r="AD1031" s="41"/>
      <c r="AE1031" s="41"/>
      <c r="AR1031" s="226" t="s">
        <v>336</v>
      </c>
      <c r="AT1031" s="226" t="s">
        <v>233</v>
      </c>
      <c r="AU1031" s="226" t="s">
        <v>86</v>
      </c>
      <c r="AY1031" s="20" t="s">
        <v>231</v>
      </c>
      <c r="BE1031" s="227">
        <f>IF(N1031="základní",J1031,0)</f>
        <v>0</v>
      </c>
      <c r="BF1031" s="227">
        <f>IF(N1031="snížená",J1031,0)</f>
        <v>0</v>
      </c>
      <c r="BG1031" s="227">
        <f>IF(N1031="zákl. přenesená",J1031,0)</f>
        <v>0</v>
      </c>
      <c r="BH1031" s="227">
        <f>IF(N1031="sníž. přenesená",J1031,0)</f>
        <v>0</v>
      </c>
      <c r="BI1031" s="227">
        <f>IF(N1031="nulová",J1031,0)</f>
        <v>0</v>
      </c>
      <c r="BJ1031" s="20" t="s">
        <v>84</v>
      </c>
      <c r="BK1031" s="227">
        <f>ROUND(I1031*H1031,2)</f>
        <v>0</v>
      </c>
      <c r="BL1031" s="20" t="s">
        <v>336</v>
      </c>
      <c r="BM1031" s="226" t="s">
        <v>1615</v>
      </c>
    </row>
    <row r="1032" s="2" customFormat="1">
      <c r="A1032" s="41"/>
      <c r="B1032" s="42"/>
      <c r="C1032" s="43"/>
      <c r="D1032" s="228" t="s">
        <v>240</v>
      </c>
      <c r="E1032" s="43"/>
      <c r="F1032" s="229" t="s">
        <v>1616</v>
      </c>
      <c r="G1032" s="43"/>
      <c r="H1032" s="43"/>
      <c r="I1032" s="230"/>
      <c r="J1032" s="43"/>
      <c r="K1032" s="43"/>
      <c r="L1032" s="47"/>
      <c r="M1032" s="231"/>
      <c r="N1032" s="232"/>
      <c r="O1032" s="87"/>
      <c r="P1032" s="87"/>
      <c r="Q1032" s="87"/>
      <c r="R1032" s="87"/>
      <c r="S1032" s="87"/>
      <c r="T1032" s="88"/>
      <c r="U1032" s="41"/>
      <c r="V1032" s="41"/>
      <c r="W1032" s="41"/>
      <c r="X1032" s="41"/>
      <c r="Y1032" s="41"/>
      <c r="Z1032" s="41"/>
      <c r="AA1032" s="41"/>
      <c r="AB1032" s="41"/>
      <c r="AC1032" s="41"/>
      <c r="AD1032" s="41"/>
      <c r="AE1032" s="41"/>
      <c r="AT1032" s="20" t="s">
        <v>240</v>
      </c>
      <c r="AU1032" s="20" t="s">
        <v>86</v>
      </c>
    </row>
    <row r="1033" s="14" customFormat="1">
      <c r="A1033" s="14"/>
      <c r="B1033" s="245"/>
      <c r="C1033" s="246"/>
      <c r="D1033" s="235" t="s">
        <v>242</v>
      </c>
      <c r="E1033" s="247" t="s">
        <v>19</v>
      </c>
      <c r="F1033" s="248" t="s">
        <v>1584</v>
      </c>
      <c r="G1033" s="246"/>
      <c r="H1033" s="247" t="s">
        <v>19</v>
      </c>
      <c r="I1033" s="249"/>
      <c r="J1033" s="246"/>
      <c r="K1033" s="246"/>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242</v>
      </c>
      <c r="AU1033" s="254" t="s">
        <v>86</v>
      </c>
      <c r="AV1033" s="14" t="s">
        <v>84</v>
      </c>
      <c r="AW1033" s="14" t="s">
        <v>37</v>
      </c>
      <c r="AX1033" s="14" t="s">
        <v>76</v>
      </c>
      <c r="AY1033" s="254" t="s">
        <v>231</v>
      </c>
    </row>
    <row r="1034" s="13" customFormat="1">
      <c r="A1034" s="13"/>
      <c r="B1034" s="233"/>
      <c r="C1034" s="234"/>
      <c r="D1034" s="235" t="s">
        <v>242</v>
      </c>
      <c r="E1034" s="236" t="s">
        <v>19</v>
      </c>
      <c r="F1034" s="237" t="s">
        <v>1617</v>
      </c>
      <c r="G1034" s="234"/>
      <c r="H1034" s="238">
        <v>12.177</v>
      </c>
      <c r="I1034" s="239"/>
      <c r="J1034" s="234"/>
      <c r="K1034" s="234"/>
      <c r="L1034" s="240"/>
      <c r="M1034" s="241"/>
      <c r="N1034" s="242"/>
      <c r="O1034" s="242"/>
      <c r="P1034" s="242"/>
      <c r="Q1034" s="242"/>
      <c r="R1034" s="242"/>
      <c r="S1034" s="242"/>
      <c r="T1034" s="243"/>
      <c r="U1034" s="13"/>
      <c r="V1034" s="13"/>
      <c r="W1034" s="13"/>
      <c r="X1034" s="13"/>
      <c r="Y1034" s="13"/>
      <c r="Z1034" s="13"/>
      <c r="AA1034" s="13"/>
      <c r="AB1034" s="13"/>
      <c r="AC1034" s="13"/>
      <c r="AD1034" s="13"/>
      <c r="AE1034" s="13"/>
      <c r="AT1034" s="244" t="s">
        <v>242</v>
      </c>
      <c r="AU1034" s="244" t="s">
        <v>86</v>
      </c>
      <c r="AV1034" s="13" t="s">
        <v>86</v>
      </c>
      <c r="AW1034" s="13" t="s">
        <v>37</v>
      </c>
      <c r="AX1034" s="13" t="s">
        <v>76</v>
      </c>
      <c r="AY1034" s="244" t="s">
        <v>231</v>
      </c>
    </row>
    <row r="1035" s="13" customFormat="1">
      <c r="A1035" s="13"/>
      <c r="B1035" s="233"/>
      <c r="C1035" s="234"/>
      <c r="D1035" s="235" t="s">
        <v>242</v>
      </c>
      <c r="E1035" s="236" t="s">
        <v>19</v>
      </c>
      <c r="F1035" s="237" t="s">
        <v>1618</v>
      </c>
      <c r="G1035" s="234"/>
      <c r="H1035" s="238">
        <v>2.1000000000000001</v>
      </c>
      <c r="I1035" s="239"/>
      <c r="J1035" s="234"/>
      <c r="K1035" s="234"/>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242</v>
      </c>
      <c r="AU1035" s="244" t="s">
        <v>86</v>
      </c>
      <c r="AV1035" s="13" t="s">
        <v>86</v>
      </c>
      <c r="AW1035" s="13" t="s">
        <v>37</v>
      </c>
      <c r="AX1035" s="13" t="s">
        <v>76</v>
      </c>
      <c r="AY1035" s="244" t="s">
        <v>231</v>
      </c>
    </row>
    <row r="1036" s="13" customFormat="1">
      <c r="A1036" s="13"/>
      <c r="B1036" s="233"/>
      <c r="C1036" s="234"/>
      <c r="D1036" s="235" t="s">
        <v>242</v>
      </c>
      <c r="E1036" s="236" t="s">
        <v>19</v>
      </c>
      <c r="F1036" s="237" t="s">
        <v>1619</v>
      </c>
      <c r="G1036" s="234"/>
      <c r="H1036" s="238">
        <v>1.95</v>
      </c>
      <c r="I1036" s="239"/>
      <c r="J1036" s="234"/>
      <c r="K1036" s="234"/>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242</v>
      </c>
      <c r="AU1036" s="244" t="s">
        <v>86</v>
      </c>
      <c r="AV1036" s="13" t="s">
        <v>86</v>
      </c>
      <c r="AW1036" s="13" t="s">
        <v>37</v>
      </c>
      <c r="AX1036" s="13" t="s">
        <v>76</v>
      </c>
      <c r="AY1036" s="244" t="s">
        <v>231</v>
      </c>
    </row>
    <row r="1037" s="15" customFormat="1">
      <c r="A1037" s="15"/>
      <c r="B1037" s="255"/>
      <c r="C1037" s="256"/>
      <c r="D1037" s="235" t="s">
        <v>242</v>
      </c>
      <c r="E1037" s="257" t="s">
        <v>19</v>
      </c>
      <c r="F1037" s="258" t="s">
        <v>335</v>
      </c>
      <c r="G1037" s="256"/>
      <c r="H1037" s="259">
        <v>16.227</v>
      </c>
      <c r="I1037" s="260"/>
      <c r="J1037" s="256"/>
      <c r="K1037" s="256"/>
      <c r="L1037" s="261"/>
      <c r="M1037" s="262"/>
      <c r="N1037" s="263"/>
      <c r="O1037" s="263"/>
      <c r="P1037" s="263"/>
      <c r="Q1037" s="263"/>
      <c r="R1037" s="263"/>
      <c r="S1037" s="263"/>
      <c r="T1037" s="264"/>
      <c r="U1037" s="15"/>
      <c r="V1037" s="15"/>
      <c r="W1037" s="15"/>
      <c r="X1037" s="15"/>
      <c r="Y1037" s="15"/>
      <c r="Z1037" s="15"/>
      <c r="AA1037" s="15"/>
      <c r="AB1037" s="15"/>
      <c r="AC1037" s="15"/>
      <c r="AD1037" s="15"/>
      <c r="AE1037" s="15"/>
      <c r="AT1037" s="265" t="s">
        <v>242</v>
      </c>
      <c r="AU1037" s="265" t="s">
        <v>86</v>
      </c>
      <c r="AV1037" s="15" t="s">
        <v>238</v>
      </c>
      <c r="AW1037" s="15" t="s">
        <v>37</v>
      </c>
      <c r="AX1037" s="15" t="s">
        <v>84</v>
      </c>
      <c r="AY1037" s="265" t="s">
        <v>231</v>
      </c>
    </row>
    <row r="1038" s="2" customFormat="1" ht="24.15" customHeight="1">
      <c r="A1038" s="41"/>
      <c r="B1038" s="42"/>
      <c r="C1038" s="277" t="s">
        <v>1620</v>
      </c>
      <c r="D1038" s="277" t="s">
        <v>605</v>
      </c>
      <c r="E1038" s="278" t="s">
        <v>1621</v>
      </c>
      <c r="F1038" s="279" t="s">
        <v>1622</v>
      </c>
      <c r="G1038" s="280" t="s">
        <v>591</v>
      </c>
      <c r="H1038" s="281">
        <v>1</v>
      </c>
      <c r="I1038" s="282"/>
      <c r="J1038" s="283">
        <f>ROUND(I1038*H1038,2)</f>
        <v>0</v>
      </c>
      <c r="K1038" s="279" t="s">
        <v>19</v>
      </c>
      <c r="L1038" s="284"/>
      <c r="M1038" s="285" t="s">
        <v>19</v>
      </c>
      <c r="N1038" s="286" t="s">
        <v>47</v>
      </c>
      <c r="O1038" s="87"/>
      <c r="P1038" s="224">
        <f>O1038*H1038</f>
        <v>0</v>
      </c>
      <c r="Q1038" s="224">
        <v>0.03056</v>
      </c>
      <c r="R1038" s="224">
        <f>Q1038*H1038</f>
        <v>0.03056</v>
      </c>
      <c r="S1038" s="224">
        <v>0</v>
      </c>
      <c r="T1038" s="225">
        <f>S1038*H1038</f>
        <v>0</v>
      </c>
      <c r="U1038" s="41"/>
      <c r="V1038" s="41"/>
      <c r="W1038" s="41"/>
      <c r="X1038" s="41"/>
      <c r="Y1038" s="41"/>
      <c r="Z1038" s="41"/>
      <c r="AA1038" s="41"/>
      <c r="AB1038" s="41"/>
      <c r="AC1038" s="41"/>
      <c r="AD1038" s="41"/>
      <c r="AE1038" s="41"/>
      <c r="AR1038" s="226" t="s">
        <v>442</v>
      </c>
      <c r="AT1038" s="226" t="s">
        <v>605</v>
      </c>
      <c r="AU1038" s="226" t="s">
        <v>86</v>
      </c>
      <c r="AY1038" s="20" t="s">
        <v>231</v>
      </c>
      <c r="BE1038" s="227">
        <f>IF(N1038="základní",J1038,0)</f>
        <v>0</v>
      </c>
      <c r="BF1038" s="227">
        <f>IF(N1038="snížená",J1038,0)</f>
        <v>0</v>
      </c>
      <c r="BG1038" s="227">
        <f>IF(N1038="zákl. přenesená",J1038,0)</f>
        <v>0</v>
      </c>
      <c r="BH1038" s="227">
        <f>IF(N1038="sníž. přenesená",J1038,0)</f>
        <v>0</v>
      </c>
      <c r="BI1038" s="227">
        <f>IF(N1038="nulová",J1038,0)</f>
        <v>0</v>
      </c>
      <c r="BJ1038" s="20" t="s">
        <v>84</v>
      </c>
      <c r="BK1038" s="227">
        <f>ROUND(I1038*H1038,2)</f>
        <v>0</v>
      </c>
      <c r="BL1038" s="20" t="s">
        <v>336</v>
      </c>
      <c r="BM1038" s="226" t="s">
        <v>1623</v>
      </c>
    </row>
    <row r="1039" s="13" customFormat="1">
      <c r="A1039" s="13"/>
      <c r="B1039" s="233"/>
      <c r="C1039" s="234"/>
      <c r="D1039" s="235" t="s">
        <v>242</v>
      </c>
      <c r="E1039" s="236" t="s">
        <v>19</v>
      </c>
      <c r="F1039" s="237" t="s">
        <v>1624</v>
      </c>
      <c r="G1039" s="234"/>
      <c r="H1039" s="238">
        <v>1</v>
      </c>
      <c r="I1039" s="239"/>
      <c r="J1039" s="234"/>
      <c r="K1039" s="234"/>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242</v>
      </c>
      <c r="AU1039" s="244" t="s">
        <v>86</v>
      </c>
      <c r="AV1039" s="13" t="s">
        <v>86</v>
      </c>
      <c r="AW1039" s="13" t="s">
        <v>37</v>
      </c>
      <c r="AX1039" s="13" t="s">
        <v>84</v>
      </c>
      <c r="AY1039" s="244" t="s">
        <v>231</v>
      </c>
    </row>
    <row r="1040" s="2" customFormat="1" ht="16.5" customHeight="1">
      <c r="A1040" s="41"/>
      <c r="B1040" s="42"/>
      <c r="C1040" s="277" t="s">
        <v>1625</v>
      </c>
      <c r="D1040" s="277" t="s">
        <v>605</v>
      </c>
      <c r="E1040" s="278" t="s">
        <v>1626</v>
      </c>
      <c r="F1040" s="279" t="s">
        <v>1627</v>
      </c>
      <c r="G1040" s="280" t="s">
        <v>369</v>
      </c>
      <c r="H1040" s="281">
        <v>1</v>
      </c>
      <c r="I1040" s="282"/>
      <c r="J1040" s="283">
        <f>ROUND(I1040*H1040,2)</f>
        <v>0</v>
      </c>
      <c r="K1040" s="279" t="s">
        <v>19</v>
      </c>
      <c r="L1040" s="284"/>
      <c r="M1040" s="285" t="s">
        <v>19</v>
      </c>
      <c r="N1040" s="286" t="s">
        <v>47</v>
      </c>
      <c r="O1040" s="87"/>
      <c r="P1040" s="224">
        <f>O1040*H1040</f>
        <v>0</v>
      </c>
      <c r="Q1040" s="224">
        <v>0.036110000000000003</v>
      </c>
      <c r="R1040" s="224">
        <f>Q1040*H1040</f>
        <v>0.036110000000000003</v>
      </c>
      <c r="S1040" s="224">
        <v>0</v>
      </c>
      <c r="T1040" s="225">
        <f>S1040*H1040</f>
        <v>0</v>
      </c>
      <c r="U1040" s="41"/>
      <c r="V1040" s="41"/>
      <c r="W1040" s="41"/>
      <c r="X1040" s="41"/>
      <c r="Y1040" s="41"/>
      <c r="Z1040" s="41"/>
      <c r="AA1040" s="41"/>
      <c r="AB1040" s="41"/>
      <c r="AC1040" s="41"/>
      <c r="AD1040" s="41"/>
      <c r="AE1040" s="41"/>
      <c r="AR1040" s="226" t="s">
        <v>442</v>
      </c>
      <c r="AT1040" s="226" t="s">
        <v>605</v>
      </c>
      <c r="AU1040" s="226" t="s">
        <v>86</v>
      </c>
      <c r="AY1040" s="20" t="s">
        <v>231</v>
      </c>
      <c r="BE1040" s="227">
        <f>IF(N1040="základní",J1040,0)</f>
        <v>0</v>
      </c>
      <c r="BF1040" s="227">
        <f>IF(N1040="snížená",J1040,0)</f>
        <v>0</v>
      </c>
      <c r="BG1040" s="227">
        <f>IF(N1040="zákl. přenesená",J1040,0)</f>
        <v>0</v>
      </c>
      <c r="BH1040" s="227">
        <f>IF(N1040="sníž. přenesená",J1040,0)</f>
        <v>0</v>
      </c>
      <c r="BI1040" s="227">
        <f>IF(N1040="nulová",J1040,0)</f>
        <v>0</v>
      </c>
      <c r="BJ1040" s="20" t="s">
        <v>84</v>
      </c>
      <c r="BK1040" s="227">
        <f>ROUND(I1040*H1040,2)</f>
        <v>0</v>
      </c>
      <c r="BL1040" s="20" t="s">
        <v>336</v>
      </c>
      <c r="BM1040" s="226" t="s">
        <v>1628</v>
      </c>
    </row>
    <row r="1041" s="13" customFormat="1">
      <c r="A1041" s="13"/>
      <c r="B1041" s="233"/>
      <c r="C1041" s="234"/>
      <c r="D1041" s="235" t="s">
        <v>242</v>
      </c>
      <c r="E1041" s="236" t="s">
        <v>19</v>
      </c>
      <c r="F1041" s="237" t="s">
        <v>1629</v>
      </c>
      <c r="G1041" s="234"/>
      <c r="H1041" s="238">
        <v>1</v>
      </c>
      <c r="I1041" s="239"/>
      <c r="J1041" s="234"/>
      <c r="K1041" s="234"/>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242</v>
      </c>
      <c r="AU1041" s="244" t="s">
        <v>86</v>
      </c>
      <c r="AV1041" s="13" t="s">
        <v>86</v>
      </c>
      <c r="AW1041" s="13" t="s">
        <v>37</v>
      </c>
      <c r="AX1041" s="13" t="s">
        <v>84</v>
      </c>
      <c r="AY1041" s="244" t="s">
        <v>231</v>
      </c>
    </row>
    <row r="1042" s="2" customFormat="1" ht="16.5" customHeight="1">
      <c r="A1042" s="41"/>
      <c r="B1042" s="42"/>
      <c r="C1042" s="277" t="s">
        <v>1630</v>
      </c>
      <c r="D1042" s="277" t="s">
        <v>605</v>
      </c>
      <c r="E1042" s="278" t="s">
        <v>1631</v>
      </c>
      <c r="F1042" s="279" t="s">
        <v>1627</v>
      </c>
      <c r="G1042" s="280" t="s">
        <v>369</v>
      </c>
      <c r="H1042" s="281">
        <v>1</v>
      </c>
      <c r="I1042" s="282"/>
      <c r="J1042" s="283">
        <f>ROUND(I1042*H1042,2)</f>
        <v>0</v>
      </c>
      <c r="K1042" s="279" t="s">
        <v>19</v>
      </c>
      <c r="L1042" s="284"/>
      <c r="M1042" s="285" t="s">
        <v>19</v>
      </c>
      <c r="N1042" s="286" t="s">
        <v>47</v>
      </c>
      <c r="O1042" s="87"/>
      <c r="P1042" s="224">
        <f>O1042*H1042</f>
        <v>0</v>
      </c>
      <c r="Q1042" s="224">
        <v>0.036810000000000002</v>
      </c>
      <c r="R1042" s="224">
        <f>Q1042*H1042</f>
        <v>0.036810000000000002</v>
      </c>
      <c r="S1042" s="224">
        <v>0</v>
      </c>
      <c r="T1042" s="225">
        <f>S1042*H1042</f>
        <v>0</v>
      </c>
      <c r="U1042" s="41"/>
      <c r="V1042" s="41"/>
      <c r="W1042" s="41"/>
      <c r="X1042" s="41"/>
      <c r="Y1042" s="41"/>
      <c r="Z1042" s="41"/>
      <c r="AA1042" s="41"/>
      <c r="AB1042" s="41"/>
      <c r="AC1042" s="41"/>
      <c r="AD1042" s="41"/>
      <c r="AE1042" s="41"/>
      <c r="AR1042" s="226" t="s">
        <v>442</v>
      </c>
      <c r="AT1042" s="226" t="s">
        <v>605</v>
      </c>
      <c r="AU1042" s="226" t="s">
        <v>86</v>
      </c>
      <c r="AY1042" s="20" t="s">
        <v>231</v>
      </c>
      <c r="BE1042" s="227">
        <f>IF(N1042="základní",J1042,0)</f>
        <v>0</v>
      </c>
      <c r="BF1042" s="227">
        <f>IF(N1042="snížená",J1042,0)</f>
        <v>0</v>
      </c>
      <c r="BG1042" s="227">
        <f>IF(N1042="zákl. přenesená",J1042,0)</f>
        <v>0</v>
      </c>
      <c r="BH1042" s="227">
        <f>IF(N1042="sníž. přenesená",J1042,0)</f>
        <v>0</v>
      </c>
      <c r="BI1042" s="227">
        <f>IF(N1042="nulová",J1042,0)</f>
        <v>0</v>
      </c>
      <c r="BJ1042" s="20" t="s">
        <v>84</v>
      </c>
      <c r="BK1042" s="227">
        <f>ROUND(I1042*H1042,2)</f>
        <v>0</v>
      </c>
      <c r="BL1042" s="20" t="s">
        <v>336</v>
      </c>
      <c r="BM1042" s="226" t="s">
        <v>1632</v>
      </c>
    </row>
    <row r="1043" s="13" customFormat="1">
      <c r="A1043" s="13"/>
      <c r="B1043" s="233"/>
      <c r="C1043" s="234"/>
      <c r="D1043" s="235" t="s">
        <v>242</v>
      </c>
      <c r="E1043" s="236" t="s">
        <v>19</v>
      </c>
      <c r="F1043" s="237" t="s">
        <v>1633</v>
      </c>
      <c r="G1043" s="234"/>
      <c r="H1043" s="238">
        <v>1</v>
      </c>
      <c r="I1043" s="239"/>
      <c r="J1043" s="234"/>
      <c r="K1043" s="234"/>
      <c r="L1043" s="240"/>
      <c r="M1043" s="241"/>
      <c r="N1043" s="242"/>
      <c r="O1043" s="242"/>
      <c r="P1043" s="242"/>
      <c r="Q1043" s="242"/>
      <c r="R1043" s="242"/>
      <c r="S1043" s="242"/>
      <c r="T1043" s="243"/>
      <c r="U1043" s="13"/>
      <c r="V1043" s="13"/>
      <c r="W1043" s="13"/>
      <c r="X1043" s="13"/>
      <c r="Y1043" s="13"/>
      <c r="Z1043" s="13"/>
      <c r="AA1043" s="13"/>
      <c r="AB1043" s="13"/>
      <c r="AC1043" s="13"/>
      <c r="AD1043" s="13"/>
      <c r="AE1043" s="13"/>
      <c r="AT1043" s="244" t="s">
        <v>242</v>
      </c>
      <c r="AU1043" s="244" t="s">
        <v>86</v>
      </c>
      <c r="AV1043" s="13" t="s">
        <v>86</v>
      </c>
      <c r="AW1043" s="13" t="s">
        <v>37</v>
      </c>
      <c r="AX1043" s="13" t="s">
        <v>84</v>
      </c>
      <c r="AY1043" s="244" t="s">
        <v>231</v>
      </c>
    </row>
    <row r="1044" s="2" customFormat="1" ht="24.15" customHeight="1">
      <c r="A1044" s="41"/>
      <c r="B1044" s="42"/>
      <c r="C1044" s="215" t="s">
        <v>1634</v>
      </c>
      <c r="D1044" s="215" t="s">
        <v>233</v>
      </c>
      <c r="E1044" s="216" t="s">
        <v>1635</v>
      </c>
      <c r="F1044" s="217" t="s">
        <v>1636</v>
      </c>
      <c r="G1044" s="218" t="s">
        <v>369</v>
      </c>
      <c r="H1044" s="219">
        <v>12</v>
      </c>
      <c r="I1044" s="220"/>
      <c r="J1044" s="221">
        <f>ROUND(I1044*H1044,2)</f>
        <v>0</v>
      </c>
      <c r="K1044" s="217" t="s">
        <v>237</v>
      </c>
      <c r="L1044" s="47"/>
      <c r="M1044" s="222" t="s">
        <v>19</v>
      </c>
      <c r="N1044" s="223" t="s">
        <v>47</v>
      </c>
      <c r="O1044" s="87"/>
      <c r="P1044" s="224">
        <f>O1044*H1044</f>
        <v>0</v>
      </c>
      <c r="Q1044" s="224">
        <v>0.00027</v>
      </c>
      <c r="R1044" s="224">
        <f>Q1044*H1044</f>
        <v>0.0032399999999999998</v>
      </c>
      <c r="S1044" s="224">
        <v>0</v>
      </c>
      <c r="T1044" s="225">
        <f>S1044*H1044</f>
        <v>0</v>
      </c>
      <c r="U1044" s="41"/>
      <c r="V1044" s="41"/>
      <c r="W1044" s="41"/>
      <c r="X1044" s="41"/>
      <c r="Y1044" s="41"/>
      <c r="Z1044" s="41"/>
      <c r="AA1044" s="41"/>
      <c r="AB1044" s="41"/>
      <c r="AC1044" s="41"/>
      <c r="AD1044" s="41"/>
      <c r="AE1044" s="41"/>
      <c r="AR1044" s="226" t="s">
        <v>336</v>
      </c>
      <c r="AT1044" s="226" t="s">
        <v>233</v>
      </c>
      <c r="AU1044" s="226" t="s">
        <v>86</v>
      </c>
      <c r="AY1044" s="20" t="s">
        <v>231</v>
      </c>
      <c r="BE1044" s="227">
        <f>IF(N1044="základní",J1044,0)</f>
        <v>0</v>
      </c>
      <c r="BF1044" s="227">
        <f>IF(N1044="snížená",J1044,0)</f>
        <v>0</v>
      </c>
      <c r="BG1044" s="227">
        <f>IF(N1044="zákl. přenesená",J1044,0)</f>
        <v>0</v>
      </c>
      <c r="BH1044" s="227">
        <f>IF(N1044="sníž. přenesená",J1044,0)</f>
        <v>0</v>
      </c>
      <c r="BI1044" s="227">
        <f>IF(N1044="nulová",J1044,0)</f>
        <v>0</v>
      </c>
      <c r="BJ1044" s="20" t="s">
        <v>84</v>
      </c>
      <c r="BK1044" s="227">
        <f>ROUND(I1044*H1044,2)</f>
        <v>0</v>
      </c>
      <c r="BL1044" s="20" t="s">
        <v>336</v>
      </c>
      <c r="BM1044" s="226" t="s">
        <v>1637</v>
      </c>
    </row>
    <row r="1045" s="2" customFormat="1">
      <c r="A1045" s="41"/>
      <c r="B1045" s="42"/>
      <c r="C1045" s="43"/>
      <c r="D1045" s="228" t="s">
        <v>240</v>
      </c>
      <c r="E1045" s="43"/>
      <c r="F1045" s="229" t="s">
        <v>1638</v>
      </c>
      <c r="G1045" s="43"/>
      <c r="H1045" s="43"/>
      <c r="I1045" s="230"/>
      <c r="J1045" s="43"/>
      <c r="K1045" s="43"/>
      <c r="L1045" s="47"/>
      <c r="M1045" s="231"/>
      <c r="N1045" s="232"/>
      <c r="O1045" s="87"/>
      <c r="P1045" s="87"/>
      <c r="Q1045" s="87"/>
      <c r="R1045" s="87"/>
      <c r="S1045" s="87"/>
      <c r="T1045" s="88"/>
      <c r="U1045" s="41"/>
      <c r="V1045" s="41"/>
      <c r="W1045" s="41"/>
      <c r="X1045" s="41"/>
      <c r="Y1045" s="41"/>
      <c r="Z1045" s="41"/>
      <c r="AA1045" s="41"/>
      <c r="AB1045" s="41"/>
      <c r="AC1045" s="41"/>
      <c r="AD1045" s="41"/>
      <c r="AE1045" s="41"/>
      <c r="AT1045" s="20" t="s">
        <v>240</v>
      </c>
      <c r="AU1045" s="20" t="s">
        <v>86</v>
      </c>
    </row>
    <row r="1046" s="14" customFormat="1">
      <c r="A1046" s="14"/>
      <c r="B1046" s="245"/>
      <c r="C1046" s="246"/>
      <c r="D1046" s="235" t="s">
        <v>242</v>
      </c>
      <c r="E1046" s="247" t="s">
        <v>19</v>
      </c>
      <c r="F1046" s="248" t="s">
        <v>1584</v>
      </c>
      <c r="G1046" s="246"/>
      <c r="H1046" s="247" t="s">
        <v>19</v>
      </c>
      <c r="I1046" s="249"/>
      <c r="J1046" s="246"/>
      <c r="K1046" s="246"/>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242</v>
      </c>
      <c r="AU1046" s="254" t="s">
        <v>86</v>
      </c>
      <c r="AV1046" s="14" t="s">
        <v>84</v>
      </c>
      <c r="AW1046" s="14" t="s">
        <v>37</v>
      </c>
      <c r="AX1046" s="14" t="s">
        <v>76</v>
      </c>
      <c r="AY1046" s="254" t="s">
        <v>231</v>
      </c>
    </row>
    <row r="1047" s="13" customFormat="1">
      <c r="A1047" s="13"/>
      <c r="B1047" s="233"/>
      <c r="C1047" s="234"/>
      <c r="D1047" s="235" t="s">
        <v>242</v>
      </c>
      <c r="E1047" s="236" t="s">
        <v>19</v>
      </c>
      <c r="F1047" s="237" t="s">
        <v>1639</v>
      </c>
      <c r="G1047" s="234"/>
      <c r="H1047" s="238">
        <v>5</v>
      </c>
      <c r="I1047" s="239"/>
      <c r="J1047" s="234"/>
      <c r="K1047" s="234"/>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242</v>
      </c>
      <c r="AU1047" s="244" t="s">
        <v>86</v>
      </c>
      <c r="AV1047" s="13" t="s">
        <v>86</v>
      </c>
      <c r="AW1047" s="13" t="s">
        <v>37</v>
      </c>
      <c r="AX1047" s="13" t="s">
        <v>76</v>
      </c>
      <c r="AY1047" s="244" t="s">
        <v>231</v>
      </c>
    </row>
    <row r="1048" s="13" customFormat="1">
      <c r="A1048" s="13"/>
      <c r="B1048" s="233"/>
      <c r="C1048" s="234"/>
      <c r="D1048" s="235" t="s">
        <v>242</v>
      </c>
      <c r="E1048" s="236" t="s">
        <v>19</v>
      </c>
      <c r="F1048" s="237" t="s">
        <v>1640</v>
      </c>
      <c r="G1048" s="234"/>
      <c r="H1048" s="238">
        <v>7</v>
      </c>
      <c r="I1048" s="239"/>
      <c r="J1048" s="234"/>
      <c r="K1048" s="234"/>
      <c r="L1048" s="240"/>
      <c r="M1048" s="241"/>
      <c r="N1048" s="242"/>
      <c r="O1048" s="242"/>
      <c r="P1048" s="242"/>
      <c r="Q1048" s="242"/>
      <c r="R1048" s="242"/>
      <c r="S1048" s="242"/>
      <c r="T1048" s="243"/>
      <c r="U1048" s="13"/>
      <c r="V1048" s="13"/>
      <c r="W1048" s="13"/>
      <c r="X1048" s="13"/>
      <c r="Y1048" s="13"/>
      <c r="Z1048" s="13"/>
      <c r="AA1048" s="13"/>
      <c r="AB1048" s="13"/>
      <c r="AC1048" s="13"/>
      <c r="AD1048" s="13"/>
      <c r="AE1048" s="13"/>
      <c r="AT1048" s="244" t="s">
        <v>242</v>
      </c>
      <c r="AU1048" s="244" t="s">
        <v>86</v>
      </c>
      <c r="AV1048" s="13" t="s">
        <v>86</v>
      </c>
      <c r="AW1048" s="13" t="s">
        <v>37</v>
      </c>
      <c r="AX1048" s="13" t="s">
        <v>76</v>
      </c>
      <c r="AY1048" s="244" t="s">
        <v>231</v>
      </c>
    </row>
    <row r="1049" s="15" customFormat="1">
      <c r="A1049" s="15"/>
      <c r="B1049" s="255"/>
      <c r="C1049" s="256"/>
      <c r="D1049" s="235" t="s">
        <v>242</v>
      </c>
      <c r="E1049" s="257" t="s">
        <v>19</v>
      </c>
      <c r="F1049" s="258" t="s">
        <v>335</v>
      </c>
      <c r="G1049" s="256"/>
      <c r="H1049" s="259">
        <v>12</v>
      </c>
      <c r="I1049" s="260"/>
      <c r="J1049" s="256"/>
      <c r="K1049" s="256"/>
      <c r="L1049" s="261"/>
      <c r="M1049" s="262"/>
      <c r="N1049" s="263"/>
      <c r="O1049" s="263"/>
      <c r="P1049" s="263"/>
      <c r="Q1049" s="263"/>
      <c r="R1049" s="263"/>
      <c r="S1049" s="263"/>
      <c r="T1049" s="264"/>
      <c r="U1049" s="15"/>
      <c r="V1049" s="15"/>
      <c r="W1049" s="15"/>
      <c r="X1049" s="15"/>
      <c r="Y1049" s="15"/>
      <c r="Z1049" s="15"/>
      <c r="AA1049" s="15"/>
      <c r="AB1049" s="15"/>
      <c r="AC1049" s="15"/>
      <c r="AD1049" s="15"/>
      <c r="AE1049" s="15"/>
      <c r="AT1049" s="265" t="s">
        <v>242</v>
      </c>
      <c r="AU1049" s="265" t="s">
        <v>86</v>
      </c>
      <c r="AV1049" s="15" t="s">
        <v>238</v>
      </c>
      <c r="AW1049" s="15" t="s">
        <v>37</v>
      </c>
      <c r="AX1049" s="15" t="s">
        <v>84</v>
      </c>
      <c r="AY1049" s="265" t="s">
        <v>231</v>
      </c>
    </row>
    <row r="1050" s="2" customFormat="1" ht="21.75" customHeight="1">
      <c r="A1050" s="41"/>
      <c r="B1050" s="42"/>
      <c r="C1050" s="277" t="s">
        <v>1641</v>
      </c>
      <c r="D1050" s="277" t="s">
        <v>605</v>
      </c>
      <c r="E1050" s="278" t="s">
        <v>1642</v>
      </c>
      <c r="F1050" s="279" t="s">
        <v>1643</v>
      </c>
      <c r="G1050" s="280" t="s">
        <v>369</v>
      </c>
      <c r="H1050" s="281">
        <v>5</v>
      </c>
      <c r="I1050" s="282"/>
      <c r="J1050" s="283">
        <f>ROUND(I1050*H1050,2)</f>
        <v>0</v>
      </c>
      <c r="K1050" s="279" t="s">
        <v>19</v>
      </c>
      <c r="L1050" s="284"/>
      <c r="M1050" s="285" t="s">
        <v>19</v>
      </c>
      <c r="N1050" s="286" t="s">
        <v>47</v>
      </c>
      <c r="O1050" s="87"/>
      <c r="P1050" s="224">
        <f>O1050*H1050</f>
        <v>0</v>
      </c>
      <c r="Q1050" s="224">
        <v>0.040280000000000003</v>
      </c>
      <c r="R1050" s="224">
        <f>Q1050*H1050</f>
        <v>0.20140000000000002</v>
      </c>
      <c r="S1050" s="224">
        <v>0</v>
      </c>
      <c r="T1050" s="225">
        <f>S1050*H1050</f>
        <v>0</v>
      </c>
      <c r="U1050" s="41"/>
      <c r="V1050" s="41"/>
      <c r="W1050" s="41"/>
      <c r="X1050" s="41"/>
      <c r="Y1050" s="41"/>
      <c r="Z1050" s="41"/>
      <c r="AA1050" s="41"/>
      <c r="AB1050" s="41"/>
      <c r="AC1050" s="41"/>
      <c r="AD1050" s="41"/>
      <c r="AE1050" s="41"/>
      <c r="AR1050" s="226" t="s">
        <v>442</v>
      </c>
      <c r="AT1050" s="226" t="s">
        <v>605</v>
      </c>
      <c r="AU1050" s="226" t="s">
        <v>86</v>
      </c>
      <c r="AY1050" s="20" t="s">
        <v>231</v>
      </c>
      <c r="BE1050" s="227">
        <f>IF(N1050="základní",J1050,0)</f>
        <v>0</v>
      </c>
      <c r="BF1050" s="227">
        <f>IF(N1050="snížená",J1050,0)</f>
        <v>0</v>
      </c>
      <c r="BG1050" s="227">
        <f>IF(N1050="zákl. přenesená",J1050,0)</f>
        <v>0</v>
      </c>
      <c r="BH1050" s="227">
        <f>IF(N1050="sníž. přenesená",J1050,0)</f>
        <v>0</v>
      </c>
      <c r="BI1050" s="227">
        <f>IF(N1050="nulová",J1050,0)</f>
        <v>0</v>
      </c>
      <c r="BJ1050" s="20" t="s">
        <v>84</v>
      </c>
      <c r="BK1050" s="227">
        <f>ROUND(I1050*H1050,2)</f>
        <v>0</v>
      </c>
      <c r="BL1050" s="20" t="s">
        <v>336</v>
      </c>
      <c r="BM1050" s="226" t="s">
        <v>1644</v>
      </c>
    </row>
    <row r="1051" s="13" customFormat="1">
      <c r="A1051" s="13"/>
      <c r="B1051" s="233"/>
      <c r="C1051" s="234"/>
      <c r="D1051" s="235" t="s">
        <v>242</v>
      </c>
      <c r="E1051" s="236" t="s">
        <v>19</v>
      </c>
      <c r="F1051" s="237" t="s">
        <v>1639</v>
      </c>
      <c r="G1051" s="234"/>
      <c r="H1051" s="238">
        <v>5</v>
      </c>
      <c r="I1051" s="239"/>
      <c r="J1051" s="234"/>
      <c r="K1051" s="234"/>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242</v>
      </c>
      <c r="AU1051" s="244" t="s">
        <v>86</v>
      </c>
      <c r="AV1051" s="13" t="s">
        <v>86</v>
      </c>
      <c r="AW1051" s="13" t="s">
        <v>37</v>
      </c>
      <c r="AX1051" s="13" t="s">
        <v>84</v>
      </c>
      <c r="AY1051" s="244" t="s">
        <v>231</v>
      </c>
    </row>
    <row r="1052" s="2" customFormat="1" ht="21.75" customHeight="1">
      <c r="A1052" s="41"/>
      <c r="B1052" s="42"/>
      <c r="C1052" s="277" t="s">
        <v>1645</v>
      </c>
      <c r="D1052" s="277" t="s">
        <v>605</v>
      </c>
      <c r="E1052" s="278" t="s">
        <v>1646</v>
      </c>
      <c r="F1052" s="279" t="s">
        <v>1643</v>
      </c>
      <c r="G1052" s="280" t="s">
        <v>369</v>
      </c>
      <c r="H1052" s="281">
        <v>7</v>
      </c>
      <c r="I1052" s="282"/>
      <c r="J1052" s="283">
        <f>ROUND(I1052*H1052,2)</f>
        <v>0</v>
      </c>
      <c r="K1052" s="279" t="s">
        <v>19</v>
      </c>
      <c r="L1052" s="284"/>
      <c r="M1052" s="285" t="s">
        <v>19</v>
      </c>
      <c r="N1052" s="286" t="s">
        <v>47</v>
      </c>
      <c r="O1052" s="87"/>
      <c r="P1052" s="224">
        <f>O1052*H1052</f>
        <v>0</v>
      </c>
      <c r="Q1052" s="224">
        <v>0.040280000000000003</v>
      </c>
      <c r="R1052" s="224">
        <f>Q1052*H1052</f>
        <v>0.28196000000000004</v>
      </c>
      <c r="S1052" s="224">
        <v>0</v>
      </c>
      <c r="T1052" s="225">
        <f>S1052*H1052</f>
        <v>0</v>
      </c>
      <c r="U1052" s="41"/>
      <c r="V1052" s="41"/>
      <c r="W1052" s="41"/>
      <c r="X1052" s="41"/>
      <c r="Y1052" s="41"/>
      <c r="Z1052" s="41"/>
      <c r="AA1052" s="41"/>
      <c r="AB1052" s="41"/>
      <c r="AC1052" s="41"/>
      <c r="AD1052" s="41"/>
      <c r="AE1052" s="41"/>
      <c r="AR1052" s="226" t="s">
        <v>442</v>
      </c>
      <c r="AT1052" s="226" t="s">
        <v>605</v>
      </c>
      <c r="AU1052" s="226" t="s">
        <v>86</v>
      </c>
      <c r="AY1052" s="20" t="s">
        <v>231</v>
      </c>
      <c r="BE1052" s="227">
        <f>IF(N1052="základní",J1052,0)</f>
        <v>0</v>
      </c>
      <c r="BF1052" s="227">
        <f>IF(N1052="snížená",J1052,0)</f>
        <v>0</v>
      </c>
      <c r="BG1052" s="227">
        <f>IF(N1052="zákl. přenesená",J1052,0)</f>
        <v>0</v>
      </c>
      <c r="BH1052" s="227">
        <f>IF(N1052="sníž. přenesená",J1052,0)</f>
        <v>0</v>
      </c>
      <c r="BI1052" s="227">
        <f>IF(N1052="nulová",J1052,0)</f>
        <v>0</v>
      </c>
      <c r="BJ1052" s="20" t="s">
        <v>84</v>
      </c>
      <c r="BK1052" s="227">
        <f>ROUND(I1052*H1052,2)</f>
        <v>0</v>
      </c>
      <c r="BL1052" s="20" t="s">
        <v>336</v>
      </c>
      <c r="BM1052" s="226" t="s">
        <v>1647</v>
      </c>
    </row>
    <row r="1053" s="13" customFormat="1">
      <c r="A1053" s="13"/>
      <c r="B1053" s="233"/>
      <c r="C1053" s="234"/>
      <c r="D1053" s="235" t="s">
        <v>242</v>
      </c>
      <c r="E1053" s="236" t="s">
        <v>19</v>
      </c>
      <c r="F1053" s="237" t="s">
        <v>1640</v>
      </c>
      <c r="G1053" s="234"/>
      <c r="H1053" s="238">
        <v>7</v>
      </c>
      <c r="I1053" s="239"/>
      <c r="J1053" s="234"/>
      <c r="K1053" s="234"/>
      <c r="L1053" s="240"/>
      <c r="M1053" s="241"/>
      <c r="N1053" s="242"/>
      <c r="O1053" s="242"/>
      <c r="P1053" s="242"/>
      <c r="Q1053" s="242"/>
      <c r="R1053" s="242"/>
      <c r="S1053" s="242"/>
      <c r="T1053" s="243"/>
      <c r="U1053" s="13"/>
      <c r="V1053" s="13"/>
      <c r="W1053" s="13"/>
      <c r="X1053" s="13"/>
      <c r="Y1053" s="13"/>
      <c r="Z1053" s="13"/>
      <c r="AA1053" s="13"/>
      <c r="AB1053" s="13"/>
      <c r="AC1053" s="13"/>
      <c r="AD1053" s="13"/>
      <c r="AE1053" s="13"/>
      <c r="AT1053" s="244" t="s">
        <v>242</v>
      </c>
      <c r="AU1053" s="244" t="s">
        <v>86</v>
      </c>
      <c r="AV1053" s="13" t="s">
        <v>86</v>
      </c>
      <c r="AW1053" s="13" t="s">
        <v>37</v>
      </c>
      <c r="AX1053" s="13" t="s">
        <v>84</v>
      </c>
      <c r="AY1053" s="244" t="s">
        <v>231</v>
      </c>
    </row>
    <row r="1054" s="2" customFormat="1" ht="37.8" customHeight="1">
      <c r="A1054" s="41"/>
      <c r="B1054" s="42"/>
      <c r="C1054" s="215" t="s">
        <v>1648</v>
      </c>
      <c r="D1054" s="215" t="s">
        <v>233</v>
      </c>
      <c r="E1054" s="216" t="s">
        <v>1649</v>
      </c>
      <c r="F1054" s="217" t="s">
        <v>1650</v>
      </c>
      <c r="G1054" s="218" t="s">
        <v>369</v>
      </c>
      <c r="H1054" s="219">
        <v>21</v>
      </c>
      <c r="I1054" s="220"/>
      <c r="J1054" s="221">
        <f>ROUND(I1054*H1054,2)</f>
        <v>0</v>
      </c>
      <c r="K1054" s="217" t="s">
        <v>237</v>
      </c>
      <c r="L1054" s="47"/>
      <c r="M1054" s="222" t="s">
        <v>19</v>
      </c>
      <c r="N1054" s="223" t="s">
        <v>47</v>
      </c>
      <c r="O1054" s="87"/>
      <c r="P1054" s="224">
        <f>O1054*H1054</f>
        <v>0</v>
      </c>
      <c r="Q1054" s="224">
        <v>0</v>
      </c>
      <c r="R1054" s="224">
        <f>Q1054*H1054</f>
        <v>0</v>
      </c>
      <c r="S1054" s="224">
        <v>0</v>
      </c>
      <c r="T1054" s="225">
        <f>S1054*H1054</f>
        <v>0</v>
      </c>
      <c r="U1054" s="41"/>
      <c r="V1054" s="41"/>
      <c r="W1054" s="41"/>
      <c r="X1054" s="41"/>
      <c r="Y1054" s="41"/>
      <c r="Z1054" s="41"/>
      <c r="AA1054" s="41"/>
      <c r="AB1054" s="41"/>
      <c r="AC1054" s="41"/>
      <c r="AD1054" s="41"/>
      <c r="AE1054" s="41"/>
      <c r="AR1054" s="226" t="s">
        <v>336</v>
      </c>
      <c r="AT1054" s="226" t="s">
        <v>233</v>
      </c>
      <c r="AU1054" s="226" t="s">
        <v>86</v>
      </c>
      <c r="AY1054" s="20" t="s">
        <v>231</v>
      </c>
      <c r="BE1054" s="227">
        <f>IF(N1054="základní",J1054,0)</f>
        <v>0</v>
      </c>
      <c r="BF1054" s="227">
        <f>IF(N1054="snížená",J1054,0)</f>
        <v>0</v>
      </c>
      <c r="BG1054" s="227">
        <f>IF(N1054="zákl. přenesená",J1054,0)</f>
        <v>0</v>
      </c>
      <c r="BH1054" s="227">
        <f>IF(N1054="sníž. přenesená",J1054,0)</f>
        <v>0</v>
      </c>
      <c r="BI1054" s="227">
        <f>IF(N1054="nulová",J1054,0)</f>
        <v>0</v>
      </c>
      <c r="BJ1054" s="20" t="s">
        <v>84</v>
      </c>
      <c r="BK1054" s="227">
        <f>ROUND(I1054*H1054,2)</f>
        <v>0</v>
      </c>
      <c r="BL1054" s="20" t="s">
        <v>336</v>
      </c>
      <c r="BM1054" s="226" t="s">
        <v>1651</v>
      </c>
    </row>
    <row r="1055" s="2" customFormat="1">
      <c r="A1055" s="41"/>
      <c r="B1055" s="42"/>
      <c r="C1055" s="43"/>
      <c r="D1055" s="228" t="s">
        <v>240</v>
      </c>
      <c r="E1055" s="43"/>
      <c r="F1055" s="229" t="s">
        <v>1652</v>
      </c>
      <c r="G1055" s="43"/>
      <c r="H1055" s="43"/>
      <c r="I1055" s="230"/>
      <c r="J1055" s="43"/>
      <c r="K1055" s="43"/>
      <c r="L1055" s="47"/>
      <c r="M1055" s="231"/>
      <c r="N1055" s="232"/>
      <c r="O1055" s="87"/>
      <c r="P1055" s="87"/>
      <c r="Q1055" s="87"/>
      <c r="R1055" s="87"/>
      <c r="S1055" s="87"/>
      <c r="T1055" s="88"/>
      <c r="U1055" s="41"/>
      <c r="V1055" s="41"/>
      <c r="W1055" s="41"/>
      <c r="X1055" s="41"/>
      <c r="Y1055" s="41"/>
      <c r="Z1055" s="41"/>
      <c r="AA1055" s="41"/>
      <c r="AB1055" s="41"/>
      <c r="AC1055" s="41"/>
      <c r="AD1055" s="41"/>
      <c r="AE1055" s="41"/>
      <c r="AT1055" s="20" t="s">
        <v>240</v>
      </c>
      <c r="AU1055" s="20" t="s">
        <v>86</v>
      </c>
    </row>
    <row r="1056" s="13" customFormat="1">
      <c r="A1056" s="13"/>
      <c r="B1056" s="233"/>
      <c r="C1056" s="234"/>
      <c r="D1056" s="235" t="s">
        <v>242</v>
      </c>
      <c r="E1056" s="236" t="s">
        <v>19</v>
      </c>
      <c r="F1056" s="237" t="s">
        <v>1653</v>
      </c>
      <c r="G1056" s="234"/>
      <c r="H1056" s="238">
        <v>21</v>
      </c>
      <c r="I1056" s="239"/>
      <c r="J1056" s="234"/>
      <c r="K1056" s="234"/>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242</v>
      </c>
      <c r="AU1056" s="244" t="s">
        <v>86</v>
      </c>
      <c r="AV1056" s="13" t="s">
        <v>86</v>
      </c>
      <c r="AW1056" s="13" t="s">
        <v>37</v>
      </c>
      <c r="AX1056" s="13" t="s">
        <v>84</v>
      </c>
      <c r="AY1056" s="244" t="s">
        <v>231</v>
      </c>
    </row>
    <row r="1057" s="2" customFormat="1" ht="24.15" customHeight="1">
      <c r="A1057" s="41"/>
      <c r="B1057" s="42"/>
      <c r="C1057" s="277" t="s">
        <v>1654</v>
      </c>
      <c r="D1057" s="277" t="s">
        <v>605</v>
      </c>
      <c r="E1057" s="278" t="s">
        <v>1655</v>
      </c>
      <c r="F1057" s="279" t="s">
        <v>1656</v>
      </c>
      <c r="G1057" s="280" t="s">
        <v>369</v>
      </c>
      <c r="H1057" s="281">
        <v>11</v>
      </c>
      <c r="I1057" s="282"/>
      <c r="J1057" s="283">
        <f>ROUND(I1057*H1057,2)</f>
        <v>0</v>
      </c>
      <c r="K1057" s="279" t="s">
        <v>19</v>
      </c>
      <c r="L1057" s="284"/>
      <c r="M1057" s="285" t="s">
        <v>19</v>
      </c>
      <c r="N1057" s="286" t="s">
        <v>47</v>
      </c>
      <c r="O1057" s="87"/>
      <c r="P1057" s="224">
        <f>O1057*H1057</f>
        <v>0</v>
      </c>
      <c r="Q1057" s="224">
        <v>0.014500000000000001</v>
      </c>
      <c r="R1057" s="224">
        <f>Q1057*H1057</f>
        <v>0.1595</v>
      </c>
      <c r="S1057" s="224">
        <v>0</v>
      </c>
      <c r="T1057" s="225">
        <f>S1057*H1057</f>
        <v>0</v>
      </c>
      <c r="U1057" s="41"/>
      <c r="V1057" s="41"/>
      <c r="W1057" s="41"/>
      <c r="X1057" s="41"/>
      <c r="Y1057" s="41"/>
      <c r="Z1057" s="41"/>
      <c r="AA1057" s="41"/>
      <c r="AB1057" s="41"/>
      <c r="AC1057" s="41"/>
      <c r="AD1057" s="41"/>
      <c r="AE1057" s="41"/>
      <c r="AR1057" s="226" t="s">
        <v>442</v>
      </c>
      <c r="AT1057" s="226" t="s">
        <v>605</v>
      </c>
      <c r="AU1057" s="226" t="s">
        <v>86</v>
      </c>
      <c r="AY1057" s="20" t="s">
        <v>231</v>
      </c>
      <c r="BE1057" s="227">
        <f>IF(N1057="základní",J1057,0)</f>
        <v>0</v>
      </c>
      <c r="BF1057" s="227">
        <f>IF(N1057="snížená",J1057,0)</f>
        <v>0</v>
      </c>
      <c r="BG1057" s="227">
        <f>IF(N1057="zákl. přenesená",J1057,0)</f>
        <v>0</v>
      </c>
      <c r="BH1057" s="227">
        <f>IF(N1057="sníž. přenesená",J1057,0)</f>
        <v>0</v>
      </c>
      <c r="BI1057" s="227">
        <f>IF(N1057="nulová",J1057,0)</f>
        <v>0</v>
      </c>
      <c r="BJ1057" s="20" t="s">
        <v>84</v>
      </c>
      <c r="BK1057" s="227">
        <f>ROUND(I1057*H1057,2)</f>
        <v>0</v>
      </c>
      <c r="BL1057" s="20" t="s">
        <v>336</v>
      </c>
      <c r="BM1057" s="226" t="s">
        <v>1657</v>
      </c>
    </row>
    <row r="1058" s="13" customFormat="1">
      <c r="A1058" s="13"/>
      <c r="B1058" s="233"/>
      <c r="C1058" s="234"/>
      <c r="D1058" s="235" t="s">
        <v>242</v>
      </c>
      <c r="E1058" s="236" t="s">
        <v>19</v>
      </c>
      <c r="F1058" s="237" t="s">
        <v>1658</v>
      </c>
      <c r="G1058" s="234"/>
      <c r="H1058" s="238">
        <v>11</v>
      </c>
      <c r="I1058" s="239"/>
      <c r="J1058" s="234"/>
      <c r="K1058" s="234"/>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242</v>
      </c>
      <c r="AU1058" s="244" t="s">
        <v>86</v>
      </c>
      <c r="AV1058" s="13" t="s">
        <v>86</v>
      </c>
      <c r="AW1058" s="13" t="s">
        <v>37</v>
      </c>
      <c r="AX1058" s="13" t="s">
        <v>84</v>
      </c>
      <c r="AY1058" s="244" t="s">
        <v>231</v>
      </c>
    </row>
    <row r="1059" s="2" customFormat="1" ht="24.15" customHeight="1">
      <c r="A1059" s="41"/>
      <c r="B1059" s="42"/>
      <c r="C1059" s="277" t="s">
        <v>1659</v>
      </c>
      <c r="D1059" s="277" t="s">
        <v>605</v>
      </c>
      <c r="E1059" s="278" t="s">
        <v>1660</v>
      </c>
      <c r="F1059" s="279" t="s">
        <v>1661</v>
      </c>
      <c r="G1059" s="280" t="s">
        <v>369</v>
      </c>
      <c r="H1059" s="281">
        <v>10</v>
      </c>
      <c r="I1059" s="282"/>
      <c r="J1059" s="283">
        <f>ROUND(I1059*H1059,2)</f>
        <v>0</v>
      </c>
      <c r="K1059" s="279" t="s">
        <v>19</v>
      </c>
      <c r="L1059" s="284"/>
      <c r="M1059" s="285" t="s">
        <v>19</v>
      </c>
      <c r="N1059" s="286" t="s">
        <v>47</v>
      </c>
      <c r="O1059" s="87"/>
      <c r="P1059" s="224">
        <f>O1059*H1059</f>
        <v>0</v>
      </c>
      <c r="Q1059" s="224">
        <v>0.016</v>
      </c>
      <c r="R1059" s="224">
        <f>Q1059*H1059</f>
        <v>0.16</v>
      </c>
      <c r="S1059" s="224">
        <v>0</v>
      </c>
      <c r="T1059" s="225">
        <f>S1059*H1059</f>
        <v>0</v>
      </c>
      <c r="U1059" s="41"/>
      <c r="V1059" s="41"/>
      <c r="W1059" s="41"/>
      <c r="X1059" s="41"/>
      <c r="Y1059" s="41"/>
      <c r="Z1059" s="41"/>
      <c r="AA1059" s="41"/>
      <c r="AB1059" s="41"/>
      <c r="AC1059" s="41"/>
      <c r="AD1059" s="41"/>
      <c r="AE1059" s="41"/>
      <c r="AR1059" s="226" t="s">
        <v>442</v>
      </c>
      <c r="AT1059" s="226" t="s">
        <v>605</v>
      </c>
      <c r="AU1059" s="226" t="s">
        <v>86</v>
      </c>
      <c r="AY1059" s="20" t="s">
        <v>231</v>
      </c>
      <c r="BE1059" s="227">
        <f>IF(N1059="základní",J1059,0)</f>
        <v>0</v>
      </c>
      <c r="BF1059" s="227">
        <f>IF(N1059="snížená",J1059,0)</f>
        <v>0</v>
      </c>
      <c r="BG1059" s="227">
        <f>IF(N1059="zákl. přenesená",J1059,0)</f>
        <v>0</v>
      </c>
      <c r="BH1059" s="227">
        <f>IF(N1059="sníž. přenesená",J1059,0)</f>
        <v>0</v>
      </c>
      <c r="BI1059" s="227">
        <f>IF(N1059="nulová",J1059,0)</f>
        <v>0</v>
      </c>
      <c r="BJ1059" s="20" t="s">
        <v>84</v>
      </c>
      <c r="BK1059" s="227">
        <f>ROUND(I1059*H1059,2)</f>
        <v>0</v>
      </c>
      <c r="BL1059" s="20" t="s">
        <v>336</v>
      </c>
      <c r="BM1059" s="226" t="s">
        <v>1662</v>
      </c>
    </row>
    <row r="1060" s="13" customFormat="1">
      <c r="A1060" s="13"/>
      <c r="B1060" s="233"/>
      <c r="C1060" s="234"/>
      <c r="D1060" s="235" t="s">
        <v>242</v>
      </c>
      <c r="E1060" s="236" t="s">
        <v>19</v>
      </c>
      <c r="F1060" s="237" t="s">
        <v>1663</v>
      </c>
      <c r="G1060" s="234"/>
      <c r="H1060" s="238">
        <v>10</v>
      </c>
      <c r="I1060" s="239"/>
      <c r="J1060" s="234"/>
      <c r="K1060" s="234"/>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242</v>
      </c>
      <c r="AU1060" s="244" t="s">
        <v>86</v>
      </c>
      <c r="AV1060" s="13" t="s">
        <v>86</v>
      </c>
      <c r="AW1060" s="13" t="s">
        <v>37</v>
      </c>
      <c r="AX1060" s="13" t="s">
        <v>84</v>
      </c>
      <c r="AY1060" s="244" t="s">
        <v>231</v>
      </c>
    </row>
    <row r="1061" s="2" customFormat="1" ht="37.8" customHeight="1">
      <c r="A1061" s="41"/>
      <c r="B1061" s="42"/>
      <c r="C1061" s="215" t="s">
        <v>1664</v>
      </c>
      <c r="D1061" s="215" t="s">
        <v>233</v>
      </c>
      <c r="E1061" s="216" t="s">
        <v>1665</v>
      </c>
      <c r="F1061" s="217" t="s">
        <v>1666</v>
      </c>
      <c r="G1061" s="218" t="s">
        <v>369</v>
      </c>
      <c r="H1061" s="219">
        <v>17</v>
      </c>
      <c r="I1061" s="220"/>
      <c r="J1061" s="221">
        <f>ROUND(I1061*H1061,2)</f>
        <v>0</v>
      </c>
      <c r="K1061" s="217" t="s">
        <v>237</v>
      </c>
      <c r="L1061" s="47"/>
      <c r="M1061" s="222" t="s">
        <v>19</v>
      </c>
      <c r="N1061" s="223" t="s">
        <v>47</v>
      </c>
      <c r="O1061" s="87"/>
      <c r="P1061" s="224">
        <f>O1061*H1061</f>
        <v>0</v>
      </c>
      <c r="Q1061" s="224">
        <v>0</v>
      </c>
      <c r="R1061" s="224">
        <f>Q1061*H1061</f>
        <v>0</v>
      </c>
      <c r="S1061" s="224">
        <v>0</v>
      </c>
      <c r="T1061" s="225">
        <f>S1061*H1061</f>
        <v>0</v>
      </c>
      <c r="U1061" s="41"/>
      <c r="V1061" s="41"/>
      <c r="W1061" s="41"/>
      <c r="X1061" s="41"/>
      <c r="Y1061" s="41"/>
      <c r="Z1061" s="41"/>
      <c r="AA1061" s="41"/>
      <c r="AB1061" s="41"/>
      <c r="AC1061" s="41"/>
      <c r="AD1061" s="41"/>
      <c r="AE1061" s="41"/>
      <c r="AR1061" s="226" t="s">
        <v>336</v>
      </c>
      <c r="AT1061" s="226" t="s">
        <v>233</v>
      </c>
      <c r="AU1061" s="226" t="s">
        <v>86</v>
      </c>
      <c r="AY1061" s="20" t="s">
        <v>231</v>
      </c>
      <c r="BE1061" s="227">
        <f>IF(N1061="základní",J1061,0)</f>
        <v>0</v>
      </c>
      <c r="BF1061" s="227">
        <f>IF(N1061="snížená",J1061,0)</f>
        <v>0</v>
      </c>
      <c r="BG1061" s="227">
        <f>IF(N1061="zákl. přenesená",J1061,0)</f>
        <v>0</v>
      </c>
      <c r="BH1061" s="227">
        <f>IF(N1061="sníž. přenesená",J1061,0)</f>
        <v>0</v>
      </c>
      <c r="BI1061" s="227">
        <f>IF(N1061="nulová",J1061,0)</f>
        <v>0</v>
      </c>
      <c r="BJ1061" s="20" t="s">
        <v>84</v>
      </c>
      <c r="BK1061" s="227">
        <f>ROUND(I1061*H1061,2)</f>
        <v>0</v>
      </c>
      <c r="BL1061" s="20" t="s">
        <v>336</v>
      </c>
      <c r="BM1061" s="226" t="s">
        <v>1667</v>
      </c>
    </row>
    <row r="1062" s="2" customFormat="1">
      <c r="A1062" s="41"/>
      <c r="B1062" s="42"/>
      <c r="C1062" s="43"/>
      <c r="D1062" s="228" t="s">
        <v>240</v>
      </c>
      <c r="E1062" s="43"/>
      <c r="F1062" s="229" t="s">
        <v>1668</v>
      </c>
      <c r="G1062" s="43"/>
      <c r="H1062" s="43"/>
      <c r="I1062" s="230"/>
      <c r="J1062" s="43"/>
      <c r="K1062" s="43"/>
      <c r="L1062" s="47"/>
      <c r="M1062" s="231"/>
      <c r="N1062" s="232"/>
      <c r="O1062" s="87"/>
      <c r="P1062" s="87"/>
      <c r="Q1062" s="87"/>
      <c r="R1062" s="87"/>
      <c r="S1062" s="87"/>
      <c r="T1062" s="88"/>
      <c r="U1062" s="41"/>
      <c r="V1062" s="41"/>
      <c r="W1062" s="41"/>
      <c r="X1062" s="41"/>
      <c r="Y1062" s="41"/>
      <c r="Z1062" s="41"/>
      <c r="AA1062" s="41"/>
      <c r="AB1062" s="41"/>
      <c r="AC1062" s="41"/>
      <c r="AD1062" s="41"/>
      <c r="AE1062" s="41"/>
      <c r="AT1062" s="20" t="s">
        <v>240</v>
      </c>
      <c r="AU1062" s="20" t="s">
        <v>86</v>
      </c>
    </row>
    <row r="1063" s="13" customFormat="1">
      <c r="A1063" s="13"/>
      <c r="B1063" s="233"/>
      <c r="C1063" s="234"/>
      <c r="D1063" s="235" t="s">
        <v>242</v>
      </c>
      <c r="E1063" s="236" t="s">
        <v>19</v>
      </c>
      <c r="F1063" s="237" t="s">
        <v>1669</v>
      </c>
      <c r="G1063" s="234"/>
      <c r="H1063" s="238">
        <v>17</v>
      </c>
      <c r="I1063" s="239"/>
      <c r="J1063" s="234"/>
      <c r="K1063" s="234"/>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242</v>
      </c>
      <c r="AU1063" s="244" t="s">
        <v>86</v>
      </c>
      <c r="AV1063" s="13" t="s">
        <v>86</v>
      </c>
      <c r="AW1063" s="13" t="s">
        <v>37</v>
      </c>
      <c r="AX1063" s="13" t="s">
        <v>84</v>
      </c>
      <c r="AY1063" s="244" t="s">
        <v>231</v>
      </c>
    </row>
    <row r="1064" s="2" customFormat="1" ht="33" customHeight="1">
      <c r="A1064" s="41"/>
      <c r="B1064" s="42"/>
      <c r="C1064" s="277" t="s">
        <v>1670</v>
      </c>
      <c r="D1064" s="277" t="s">
        <v>605</v>
      </c>
      <c r="E1064" s="278" t="s">
        <v>1671</v>
      </c>
      <c r="F1064" s="279" t="s">
        <v>1672</v>
      </c>
      <c r="G1064" s="280" t="s">
        <v>369</v>
      </c>
      <c r="H1064" s="281">
        <v>3</v>
      </c>
      <c r="I1064" s="282"/>
      <c r="J1064" s="283">
        <f>ROUND(I1064*H1064,2)</f>
        <v>0</v>
      </c>
      <c r="K1064" s="279" t="s">
        <v>19</v>
      </c>
      <c r="L1064" s="284"/>
      <c r="M1064" s="285" t="s">
        <v>19</v>
      </c>
      <c r="N1064" s="286" t="s">
        <v>47</v>
      </c>
      <c r="O1064" s="87"/>
      <c r="P1064" s="224">
        <f>O1064*H1064</f>
        <v>0</v>
      </c>
      <c r="Q1064" s="224">
        <v>0.017500000000000002</v>
      </c>
      <c r="R1064" s="224">
        <f>Q1064*H1064</f>
        <v>0.052500000000000005</v>
      </c>
      <c r="S1064" s="224">
        <v>0</v>
      </c>
      <c r="T1064" s="225">
        <f>S1064*H1064</f>
        <v>0</v>
      </c>
      <c r="U1064" s="41"/>
      <c r="V1064" s="41"/>
      <c r="W1064" s="41"/>
      <c r="X1064" s="41"/>
      <c r="Y1064" s="41"/>
      <c r="Z1064" s="41"/>
      <c r="AA1064" s="41"/>
      <c r="AB1064" s="41"/>
      <c r="AC1064" s="41"/>
      <c r="AD1064" s="41"/>
      <c r="AE1064" s="41"/>
      <c r="AR1064" s="226" t="s">
        <v>442</v>
      </c>
      <c r="AT1064" s="226" t="s">
        <v>605</v>
      </c>
      <c r="AU1064" s="226" t="s">
        <v>86</v>
      </c>
      <c r="AY1064" s="20" t="s">
        <v>231</v>
      </c>
      <c r="BE1064" s="227">
        <f>IF(N1064="základní",J1064,0)</f>
        <v>0</v>
      </c>
      <c r="BF1064" s="227">
        <f>IF(N1064="snížená",J1064,0)</f>
        <v>0</v>
      </c>
      <c r="BG1064" s="227">
        <f>IF(N1064="zákl. přenesená",J1064,0)</f>
        <v>0</v>
      </c>
      <c r="BH1064" s="227">
        <f>IF(N1064="sníž. přenesená",J1064,0)</f>
        <v>0</v>
      </c>
      <c r="BI1064" s="227">
        <f>IF(N1064="nulová",J1064,0)</f>
        <v>0</v>
      </c>
      <c r="BJ1064" s="20" t="s">
        <v>84</v>
      </c>
      <c r="BK1064" s="227">
        <f>ROUND(I1064*H1064,2)</f>
        <v>0</v>
      </c>
      <c r="BL1064" s="20" t="s">
        <v>336</v>
      </c>
      <c r="BM1064" s="226" t="s">
        <v>1673</v>
      </c>
    </row>
    <row r="1065" s="13" customFormat="1">
      <c r="A1065" s="13"/>
      <c r="B1065" s="233"/>
      <c r="C1065" s="234"/>
      <c r="D1065" s="235" t="s">
        <v>242</v>
      </c>
      <c r="E1065" s="236" t="s">
        <v>19</v>
      </c>
      <c r="F1065" s="237" t="s">
        <v>1674</v>
      </c>
      <c r="G1065" s="234"/>
      <c r="H1065" s="238">
        <v>3</v>
      </c>
      <c r="I1065" s="239"/>
      <c r="J1065" s="234"/>
      <c r="K1065" s="234"/>
      <c r="L1065" s="240"/>
      <c r="M1065" s="241"/>
      <c r="N1065" s="242"/>
      <c r="O1065" s="242"/>
      <c r="P1065" s="242"/>
      <c r="Q1065" s="242"/>
      <c r="R1065" s="242"/>
      <c r="S1065" s="242"/>
      <c r="T1065" s="243"/>
      <c r="U1065" s="13"/>
      <c r="V1065" s="13"/>
      <c r="W1065" s="13"/>
      <c r="X1065" s="13"/>
      <c r="Y1065" s="13"/>
      <c r="Z1065" s="13"/>
      <c r="AA1065" s="13"/>
      <c r="AB1065" s="13"/>
      <c r="AC1065" s="13"/>
      <c r="AD1065" s="13"/>
      <c r="AE1065" s="13"/>
      <c r="AT1065" s="244" t="s">
        <v>242</v>
      </c>
      <c r="AU1065" s="244" t="s">
        <v>86</v>
      </c>
      <c r="AV1065" s="13" t="s">
        <v>86</v>
      </c>
      <c r="AW1065" s="13" t="s">
        <v>37</v>
      </c>
      <c r="AX1065" s="13" t="s">
        <v>84</v>
      </c>
      <c r="AY1065" s="244" t="s">
        <v>231</v>
      </c>
    </row>
    <row r="1066" s="2" customFormat="1" ht="33" customHeight="1">
      <c r="A1066" s="41"/>
      <c r="B1066" s="42"/>
      <c r="C1066" s="277" t="s">
        <v>1675</v>
      </c>
      <c r="D1066" s="277" t="s">
        <v>605</v>
      </c>
      <c r="E1066" s="278" t="s">
        <v>1676</v>
      </c>
      <c r="F1066" s="279" t="s">
        <v>1677</v>
      </c>
      <c r="G1066" s="280" t="s">
        <v>369</v>
      </c>
      <c r="H1066" s="281">
        <v>14</v>
      </c>
      <c r="I1066" s="282"/>
      <c r="J1066" s="283">
        <f>ROUND(I1066*H1066,2)</f>
        <v>0</v>
      </c>
      <c r="K1066" s="279" t="s">
        <v>19</v>
      </c>
      <c r="L1066" s="284"/>
      <c r="M1066" s="285" t="s">
        <v>19</v>
      </c>
      <c r="N1066" s="286" t="s">
        <v>47</v>
      </c>
      <c r="O1066" s="87"/>
      <c r="P1066" s="224">
        <f>O1066*H1066</f>
        <v>0</v>
      </c>
      <c r="Q1066" s="224">
        <v>0.037999999999999999</v>
      </c>
      <c r="R1066" s="224">
        <f>Q1066*H1066</f>
        <v>0.53200000000000003</v>
      </c>
      <c r="S1066" s="224">
        <v>0</v>
      </c>
      <c r="T1066" s="225">
        <f>S1066*H1066</f>
        <v>0</v>
      </c>
      <c r="U1066" s="41"/>
      <c r="V1066" s="41"/>
      <c r="W1066" s="41"/>
      <c r="X1066" s="41"/>
      <c r="Y1066" s="41"/>
      <c r="Z1066" s="41"/>
      <c r="AA1066" s="41"/>
      <c r="AB1066" s="41"/>
      <c r="AC1066" s="41"/>
      <c r="AD1066" s="41"/>
      <c r="AE1066" s="41"/>
      <c r="AR1066" s="226" t="s">
        <v>442</v>
      </c>
      <c r="AT1066" s="226" t="s">
        <v>605</v>
      </c>
      <c r="AU1066" s="226" t="s">
        <v>86</v>
      </c>
      <c r="AY1066" s="20" t="s">
        <v>231</v>
      </c>
      <c r="BE1066" s="227">
        <f>IF(N1066="základní",J1066,0)</f>
        <v>0</v>
      </c>
      <c r="BF1066" s="227">
        <f>IF(N1066="snížená",J1066,0)</f>
        <v>0</v>
      </c>
      <c r="BG1066" s="227">
        <f>IF(N1066="zákl. přenesená",J1066,0)</f>
        <v>0</v>
      </c>
      <c r="BH1066" s="227">
        <f>IF(N1066="sníž. přenesená",J1066,0)</f>
        <v>0</v>
      </c>
      <c r="BI1066" s="227">
        <f>IF(N1066="nulová",J1066,0)</f>
        <v>0</v>
      </c>
      <c r="BJ1066" s="20" t="s">
        <v>84</v>
      </c>
      <c r="BK1066" s="227">
        <f>ROUND(I1066*H1066,2)</f>
        <v>0</v>
      </c>
      <c r="BL1066" s="20" t="s">
        <v>336</v>
      </c>
      <c r="BM1066" s="226" t="s">
        <v>1678</v>
      </c>
    </row>
    <row r="1067" s="13" customFormat="1">
      <c r="A1067" s="13"/>
      <c r="B1067" s="233"/>
      <c r="C1067" s="234"/>
      <c r="D1067" s="235" t="s">
        <v>242</v>
      </c>
      <c r="E1067" s="236" t="s">
        <v>19</v>
      </c>
      <c r="F1067" s="237" t="s">
        <v>1679</v>
      </c>
      <c r="G1067" s="234"/>
      <c r="H1067" s="238">
        <v>14</v>
      </c>
      <c r="I1067" s="239"/>
      <c r="J1067" s="234"/>
      <c r="K1067" s="234"/>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242</v>
      </c>
      <c r="AU1067" s="244" t="s">
        <v>86</v>
      </c>
      <c r="AV1067" s="13" t="s">
        <v>86</v>
      </c>
      <c r="AW1067" s="13" t="s">
        <v>37</v>
      </c>
      <c r="AX1067" s="13" t="s">
        <v>84</v>
      </c>
      <c r="AY1067" s="244" t="s">
        <v>231</v>
      </c>
    </row>
    <row r="1068" s="2" customFormat="1" ht="37.8" customHeight="1">
      <c r="A1068" s="41"/>
      <c r="B1068" s="42"/>
      <c r="C1068" s="215" t="s">
        <v>1680</v>
      </c>
      <c r="D1068" s="215" t="s">
        <v>233</v>
      </c>
      <c r="E1068" s="216" t="s">
        <v>1681</v>
      </c>
      <c r="F1068" s="217" t="s">
        <v>1682</v>
      </c>
      <c r="G1068" s="218" t="s">
        <v>369</v>
      </c>
      <c r="H1068" s="219">
        <v>2</v>
      </c>
      <c r="I1068" s="220"/>
      <c r="J1068" s="221">
        <f>ROUND(I1068*H1068,2)</f>
        <v>0</v>
      </c>
      <c r="K1068" s="217" t="s">
        <v>237</v>
      </c>
      <c r="L1068" s="47"/>
      <c r="M1068" s="222" t="s">
        <v>19</v>
      </c>
      <c r="N1068" s="223" t="s">
        <v>47</v>
      </c>
      <c r="O1068" s="87"/>
      <c r="P1068" s="224">
        <f>O1068*H1068</f>
        <v>0</v>
      </c>
      <c r="Q1068" s="224">
        <v>0</v>
      </c>
      <c r="R1068" s="224">
        <f>Q1068*H1068</f>
        <v>0</v>
      </c>
      <c r="S1068" s="224">
        <v>0</v>
      </c>
      <c r="T1068" s="225">
        <f>S1068*H1068</f>
        <v>0</v>
      </c>
      <c r="U1068" s="41"/>
      <c r="V1068" s="41"/>
      <c r="W1068" s="41"/>
      <c r="X1068" s="41"/>
      <c r="Y1068" s="41"/>
      <c r="Z1068" s="41"/>
      <c r="AA1068" s="41"/>
      <c r="AB1068" s="41"/>
      <c r="AC1068" s="41"/>
      <c r="AD1068" s="41"/>
      <c r="AE1068" s="41"/>
      <c r="AR1068" s="226" t="s">
        <v>336</v>
      </c>
      <c r="AT1068" s="226" t="s">
        <v>233</v>
      </c>
      <c r="AU1068" s="226" t="s">
        <v>86</v>
      </c>
      <c r="AY1068" s="20" t="s">
        <v>231</v>
      </c>
      <c r="BE1068" s="227">
        <f>IF(N1068="základní",J1068,0)</f>
        <v>0</v>
      </c>
      <c r="BF1068" s="227">
        <f>IF(N1068="snížená",J1068,0)</f>
        <v>0</v>
      </c>
      <c r="BG1068" s="227">
        <f>IF(N1068="zákl. přenesená",J1068,0)</f>
        <v>0</v>
      </c>
      <c r="BH1068" s="227">
        <f>IF(N1068="sníž. přenesená",J1068,0)</f>
        <v>0</v>
      </c>
      <c r="BI1068" s="227">
        <f>IF(N1068="nulová",J1068,0)</f>
        <v>0</v>
      </c>
      <c r="BJ1068" s="20" t="s">
        <v>84</v>
      </c>
      <c r="BK1068" s="227">
        <f>ROUND(I1068*H1068,2)</f>
        <v>0</v>
      </c>
      <c r="BL1068" s="20" t="s">
        <v>336</v>
      </c>
      <c r="BM1068" s="226" t="s">
        <v>1683</v>
      </c>
    </row>
    <row r="1069" s="2" customFormat="1">
      <c r="A1069" s="41"/>
      <c r="B1069" s="42"/>
      <c r="C1069" s="43"/>
      <c r="D1069" s="228" t="s">
        <v>240</v>
      </c>
      <c r="E1069" s="43"/>
      <c r="F1069" s="229" t="s">
        <v>1684</v>
      </c>
      <c r="G1069" s="43"/>
      <c r="H1069" s="43"/>
      <c r="I1069" s="230"/>
      <c r="J1069" s="43"/>
      <c r="K1069" s="43"/>
      <c r="L1069" s="47"/>
      <c r="M1069" s="231"/>
      <c r="N1069" s="232"/>
      <c r="O1069" s="87"/>
      <c r="P1069" s="87"/>
      <c r="Q1069" s="87"/>
      <c r="R1069" s="87"/>
      <c r="S1069" s="87"/>
      <c r="T1069" s="88"/>
      <c r="U1069" s="41"/>
      <c r="V1069" s="41"/>
      <c r="W1069" s="41"/>
      <c r="X1069" s="41"/>
      <c r="Y1069" s="41"/>
      <c r="Z1069" s="41"/>
      <c r="AA1069" s="41"/>
      <c r="AB1069" s="41"/>
      <c r="AC1069" s="41"/>
      <c r="AD1069" s="41"/>
      <c r="AE1069" s="41"/>
      <c r="AT1069" s="20" t="s">
        <v>240</v>
      </c>
      <c r="AU1069" s="20" t="s">
        <v>86</v>
      </c>
    </row>
    <row r="1070" s="13" customFormat="1">
      <c r="A1070" s="13"/>
      <c r="B1070" s="233"/>
      <c r="C1070" s="234"/>
      <c r="D1070" s="235" t="s">
        <v>242</v>
      </c>
      <c r="E1070" s="236" t="s">
        <v>19</v>
      </c>
      <c r="F1070" s="237" t="s">
        <v>1685</v>
      </c>
      <c r="G1070" s="234"/>
      <c r="H1070" s="238">
        <v>2</v>
      </c>
      <c r="I1070" s="239"/>
      <c r="J1070" s="234"/>
      <c r="K1070" s="234"/>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242</v>
      </c>
      <c r="AU1070" s="244" t="s">
        <v>86</v>
      </c>
      <c r="AV1070" s="13" t="s">
        <v>86</v>
      </c>
      <c r="AW1070" s="13" t="s">
        <v>37</v>
      </c>
      <c r="AX1070" s="13" t="s">
        <v>84</v>
      </c>
      <c r="AY1070" s="244" t="s">
        <v>231</v>
      </c>
    </row>
    <row r="1071" s="2" customFormat="1" ht="33" customHeight="1">
      <c r="A1071" s="41"/>
      <c r="B1071" s="42"/>
      <c r="C1071" s="277" t="s">
        <v>1686</v>
      </c>
      <c r="D1071" s="277" t="s">
        <v>605</v>
      </c>
      <c r="E1071" s="278" t="s">
        <v>1687</v>
      </c>
      <c r="F1071" s="279" t="s">
        <v>1688</v>
      </c>
      <c r="G1071" s="280" t="s">
        <v>369</v>
      </c>
      <c r="H1071" s="281">
        <v>2</v>
      </c>
      <c r="I1071" s="282"/>
      <c r="J1071" s="283">
        <f>ROUND(I1071*H1071,2)</f>
        <v>0</v>
      </c>
      <c r="K1071" s="279" t="s">
        <v>19</v>
      </c>
      <c r="L1071" s="284"/>
      <c r="M1071" s="285" t="s">
        <v>19</v>
      </c>
      <c r="N1071" s="286" t="s">
        <v>47</v>
      </c>
      <c r="O1071" s="87"/>
      <c r="P1071" s="224">
        <f>O1071*H1071</f>
        <v>0</v>
      </c>
      <c r="Q1071" s="224">
        <v>0.042999999999999997</v>
      </c>
      <c r="R1071" s="224">
        <f>Q1071*H1071</f>
        <v>0.085999999999999993</v>
      </c>
      <c r="S1071" s="224">
        <v>0</v>
      </c>
      <c r="T1071" s="225">
        <f>S1071*H1071</f>
        <v>0</v>
      </c>
      <c r="U1071" s="41"/>
      <c r="V1071" s="41"/>
      <c r="W1071" s="41"/>
      <c r="X1071" s="41"/>
      <c r="Y1071" s="41"/>
      <c r="Z1071" s="41"/>
      <c r="AA1071" s="41"/>
      <c r="AB1071" s="41"/>
      <c r="AC1071" s="41"/>
      <c r="AD1071" s="41"/>
      <c r="AE1071" s="41"/>
      <c r="AR1071" s="226" t="s">
        <v>442</v>
      </c>
      <c r="AT1071" s="226" t="s">
        <v>605</v>
      </c>
      <c r="AU1071" s="226" t="s">
        <v>86</v>
      </c>
      <c r="AY1071" s="20" t="s">
        <v>231</v>
      </c>
      <c r="BE1071" s="227">
        <f>IF(N1071="základní",J1071,0)</f>
        <v>0</v>
      </c>
      <c r="BF1071" s="227">
        <f>IF(N1071="snížená",J1071,0)</f>
        <v>0</v>
      </c>
      <c r="BG1071" s="227">
        <f>IF(N1071="zákl. přenesená",J1071,0)</f>
        <v>0</v>
      </c>
      <c r="BH1071" s="227">
        <f>IF(N1071="sníž. přenesená",J1071,0)</f>
        <v>0</v>
      </c>
      <c r="BI1071" s="227">
        <f>IF(N1071="nulová",J1071,0)</f>
        <v>0</v>
      </c>
      <c r="BJ1071" s="20" t="s">
        <v>84</v>
      </c>
      <c r="BK1071" s="227">
        <f>ROUND(I1071*H1071,2)</f>
        <v>0</v>
      </c>
      <c r="BL1071" s="20" t="s">
        <v>336</v>
      </c>
      <c r="BM1071" s="226" t="s">
        <v>1689</v>
      </c>
    </row>
    <row r="1072" s="13" customFormat="1">
      <c r="A1072" s="13"/>
      <c r="B1072" s="233"/>
      <c r="C1072" s="234"/>
      <c r="D1072" s="235" t="s">
        <v>242</v>
      </c>
      <c r="E1072" s="236" t="s">
        <v>19</v>
      </c>
      <c r="F1072" s="237" t="s">
        <v>1690</v>
      </c>
      <c r="G1072" s="234"/>
      <c r="H1072" s="238">
        <v>2</v>
      </c>
      <c r="I1072" s="239"/>
      <c r="J1072" s="234"/>
      <c r="K1072" s="234"/>
      <c r="L1072" s="240"/>
      <c r="M1072" s="241"/>
      <c r="N1072" s="242"/>
      <c r="O1072" s="242"/>
      <c r="P1072" s="242"/>
      <c r="Q1072" s="242"/>
      <c r="R1072" s="242"/>
      <c r="S1072" s="242"/>
      <c r="T1072" s="243"/>
      <c r="U1072" s="13"/>
      <c r="V1072" s="13"/>
      <c r="W1072" s="13"/>
      <c r="X1072" s="13"/>
      <c r="Y1072" s="13"/>
      <c r="Z1072" s="13"/>
      <c r="AA1072" s="13"/>
      <c r="AB1072" s="13"/>
      <c r="AC1072" s="13"/>
      <c r="AD1072" s="13"/>
      <c r="AE1072" s="13"/>
      <c r="AT1072" s="244" t="s">
        <v>242</v>
      </c>
      <c r="AU1072" s="244" t="s">
        <v>86</v>
      </c>
      <c r="AV1072" s="13" t="s">
        <v>86</v>
      </c>
      <c r="AW1072" s="13" t="s">
        <v>37</v>
      </c>
      <c r="AX1072" s="13" t="s">
        <v>84</v>
      </c>
      <c r="AY1072" s="244" t="s">
        <v>231</v>
      </c>
    </row>
    <row r="1073" s="2" customFormat="1" ht="37.8" customHeight="1">
      <c r="A1073" s="41"/>
      <c r="B1073" s="42"/>
      <c r="C1073" s="215" t="s">
        <v>1691</v>
      </c>
      <c r="D1073" s="215" t="s">
        <v>233</v>
      </c>
      <c r="E1073" s="216" t="s">
        <v>1692</v>
      </c>
      <c r="F1073" s="217" t="s">
        <v>1693</v>
      </c>
      <c r="G1073" s="218" t="s">
        <v>369</v>
      </c>
      <c r="H1073" s="219">
        <v>3</v>
      </c>
      <c r="I1073" s="220"/>
      <c r="J1073" s="221">
        <f>ROUND(I1073*H1073,2)</f>
        <v>0</v>
      </c>
      <c r="K1073" s="217" t="s">
        <v>237</v>
      </c>
      <c r="L1073" s="47"/>
      <c r="M1073" s="222" t="s">
        <v>19</v>
      </c>
      <c r="N1073" s="223" t="s">
        <v>47</v>
      </c>
      <c r="O1073" s="87"/>
      <c r="P1073" s="224">
        <f>O1073*H1073</f>
        <v>0</v>
      </c>
      <c r="Q1073" s="224">
        <v>0</v>
      </c>
      <c r="R1073" s="224">
        <f>Q1073*H1073</f>
        <v>0</v>
      </c>
      <c r="S1073" s="224">
        <v>0</v>
      </c>
      <c r="T1073" s="225">
        <f>S1073*H1073</f>
        <v>0</v>
      </c>
      <c r="U1073" s="41"/>
      <c r="V1073" s="41"/>
      <c r="W1073" s="41"/>
      <c r="X1073" s="41"/>
      <c r="Y1073" s="41"/>
      <c r="Z1073" s="41"/>
      <c r="AA1073" s="41"/>
      <c r="AB1073" s="41"/>
      <c r="AC1073" s="41"/>
      <c r="AD1073" s="41"/>
      <c r="AE1073" s="41"/>
      <c r="AR1073" s="226" t="s">
        <v>336</v>
      </c>
      <c r="AT1073" s="226" t="s">
        <v>233</v>
      </c>
      <c r="AU1073" s="226" t="s">
        <v>86</v>
      </c>
      <c r="AY1073" s="20" t="s">
        <v>231</v>
      </c>
      <c r="BE1073" s="227">
        <f>IF(N1073="základní",J1073,0)</f>
        <v>0</v>
      </c>
      <c r="BF1073" s="227">
        <f>IF(N1073="snížená",J1073,0)</f>
        <v>0</v>
      </c>
      <c r="BG1073" s="227">
        <f>IF(N1073="zákl. přenesená",J1073,0)</f>
        <v>0</v>
      </c>
      <c r="BH1073" s="227">
        <f>IF(N1073="sníž. přenesená",J1073,0)</f>
        <v>0</v>
      </c>
      <c r="BI1073" s="227">
        <f>IF(N1073="nulová",J1073,0)</f>
        <v>0</v>
      </c>
      <c r="BJ1073" s="20" t="s">
        <v>84</v>
      </c>
      <c r="BK1073" s="227">
        <f>ROUND(I1073*H1073,2)</f>
        <v>0</v>
      </c>
      <c r="BL1073" s="20" t="s">
        <v>336</v>
      </c>
      <c r="BM1073" s="226" t="s">
        <v>1694</v>
      </c>
    </row>
    <row r="1074" s="2" customFormat="1">
      <c r="A1074" s="41"/>
      <c r="B1074" s="42"/>
      <c r="C1074" s="43"/>
      <c r="D1074" s="228" t="s">
        <v>240</v>
      </c>
      <c r="E1074" s="43"/>
      <c r="F1074" s="229" t="s">
        <v>1695</v>
      </c>
      <c r="G1074" s="43"/>
      <c r="H1074" s="43"/>
      <c r="I1074" s="230"/>
      <c r="J1074" s="43"/>
      <c r="K1074" s="43"/>
      <c r="L1074" s="47"/>
      <c r="M1074" s="231"/>
      <c r="N1074" s="232"/>
      <c r="O1074" s="87"/>
      <c r="P1074" s="87"/>
      <c r="Q1074" s="87"/>
      <c r="R1074" s="87"/>
      <c r="S1074" s="87"/>
      <c r="T1074" s="88"/>
      <c r="U1074" s="41"/>
      <c r="V1074" s="41"/>
      <c r="W1074" s="41"/>
      <c r="X1074" s="41"/>
      <c r="Y1074" s="41"/>
      <c r="Z1074" s="41"/>
      <c r="AA1074" s="41"/>
      <c r="AB1074" s="41"/>
      <c r="AC1074" s="41"/>
      <c r="AD1074" s="41"/>
      <c r="AE1074" s="41"/>
      <c r="AT1074" s="20" t="s">
        <v>240</v>
      </c>
      <c r="AU1074" s="20" t="s">
        <v>86</v>
      </c>
    </row>
    <row r="1075" s="13" customFormat="1">
      <c r="A1075" s="13"/>
      <c r="B1075" s="233"/>
      <c r="C1075" s="234"/>
      <c r="D1075" s="235" t="s">
        <v>242</v>
      </c>
      <c r="E1075" s="236" t="s">
        <v>19</v>
      </c>
      <c r="F1075" s="237" t="s">
        <v>1145</v>
      </c>
      <c r="G1075" s="234"/>
      <c r="H1075" s="238">
        <v>3</v>
      </c>
      <c r="I1075" s="239"/>
      <c r="J1075" s="234"/>
      <c r="K1075" s="234"/>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242</v>
      </c>
      <c r="AU1075" s="244" t="s">
        <v>86</v>
      </c>
      <c r="AV1075" s="13" t="s">
        <v>86</v>
      </c>
      <c r="AW1075" s="13" t="s">
        <v>37</v>
      </c>
      <c r="AX1075" s="13" t="s">
        <v>84</v>
      </c>
      <c r="AY1075" s="244" t="s">
        <v>231</v>
      </c>
    </row>
    <row r="1076" s="2" customFormat="1" ht="24.15" customHeight="1">
      <c r="A1076" s="41"/>
      <c r="B1076" s="42"/>
      <c r="C1076" s="277" t="s">
        <v>1696</v>
      </c>
      <c r="D1076" s="277" t="s">
        <v>605</v>
      </c>
      <c r="E1076" s="278" t="s">
        <v>1697</v>
      </c>
      <c r="F1076" s="279" t="s">
        <v>1698</v>
      </c>
      <c r="G1076" s="280" t="s">
        <v>369</v>
      </c>
      <c r="H1076" s="281">
        <v>3</v>
      </c>
      <c r="I1076" s="282"/>
      <c r="J1076" s="283">
        <f>ROUND(I1076*H1076,2)</f>
        <v>0</v>
      </c>
      <c r="K1076" s="279" t="s">
        <v>19</v>
      </c>
      <c r="L1076" s="284"/>
      <c r="M1076" s="285" t="s">
        <v>19</v>
      </c>
      <c r="N1076" s="286" t="s">
        <v>47</v>
      </c>
      <c r="O1076" s="87"/>
      <c r="P1076" s="224">
        <f>O1076*H1076</f>
        <v>0</v>
      </c>
      <c r="Q1076" s="224">
        <v>0.11</v>
      </c>
      <c r="R1076" s="224">
        <f>Q1076*H1076</f>
        <v>0.33000000000000002</v>
      </c>
      <c r="S1076" s="224">
        <v>0</v>
      </c>
      <c r="T1076" s="225">
        <f>S1076*H1076</f>
        <v>0</v>
      </c>
      <c r="U1076" s="41"/>
      <c r="V1076" s="41"/>
      <c r="W1076" s="41"/>
      <c r="X1076" s="41"/>
      <c r="Y1076" s="41"/>
      <c r="Z1076" s="41"/>
      <c r="AA1076" s="41"/>
      <c r="AB1076" s="41"/>
      <c r="AC1076" s="41"/>
      <c r="AD1076" s="41"/>
      <c r="AE1076" s="41"/>
      <c r="AR1076" s="226" t="s">
        <v>442</v>
      </c>
      <c r="AT1076" s="226" t="s">
        <v>605</v>
      </c>
      <c r="AU1076" s="226" t="s">
        <v>86</v>
      </c>
      <c r="AY1076" s="20" t="s">
        <v>231</v>
      </c>
      <c r="BE1076" s="227">
        <f>IF(N1076="základní",J1076,0)</f>
        <v>0</v>
      </c>
      <c r="BF1076" s="227">
        <f>IF(N1076="snížená",J1076,0)</f>
        <v>0</v>
      </c>
      <c r="BG1076" s="227">
        <f>IF(N1076="zákl. přenesená",J1076,0)</f>
        <v>0</v>
      </c>
      <c r="BH1076" s="227">
        <f>IF(N1076="sníž. přenesená",J1076,0)</f>
        <v>0</v>
      </c>
      <c r="BI1076" s="227">
        <f>IF(N1076="nulová",J1076,0)</f>
        <v>0</v>
      </c>
      <c r="BJ1076" s="20" t="s">
        <v>84</v>
      </c>
      <c r="BK1076" s="227">
        <f>ROUND(I1076*H1076,2)</f>
        <v>0</v>
      </c>
      <c r="BL1076" s="20" t="s">
        <v>336</v>
      </c>
      <c r="BM1076" s="226" t="s">
        <v>1699</v>
      </c>
    </row>
    <row r="1077" s="13" customFormat="1">
      <c r="A1077" s="13"/>
      <c r="B1077" s="233"/>
      <c r="C1077" s="234"/>
      <c r="D1077" s="235" t="s">
        <v>242</v>
      </c>
      <c r="E1077" s="236" t="s">
        <v>19</v>
      </c>
      <c r="F1077" s="237" t="s">
        <v>1700</v>
      </c>
      <c r="G1077" s="234"/>
      <c r="H1077" s="238">
        <v>3</v>
      </c>
      <c r="I1077" s="239"/>
      <c r="J1077" s="234"/>
      <c r="K1077" s="234"/>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242</v>
      </c>
      <c r="AU1077" s="244" t="s">
        <v>86</v>
      </c>
      <c r="AV1077" s="13" t="s">
        <v>86</v>
      </c>
      <c r="AW1077" s="13" t="s">
        <v>37</v>
      </c>
      <c r="AX1077" s="13" t="s">
        <v>84</v>
      </c>
      <c r="AY1077" s="244" t="s">
        <v>231</v>
      </c>
    </row>
    <row r="1078" s="2" customFormat="1" ht="24.15" customHeight="1">
      <c r="A1078" s="41"/>
      <c r="B1078" s="42"/>
      <c r="C1078" s="215" t="s">
        <v>1701</v>
      </c>
      <c r="D1078" s="215" t="s">
        <v>233</v>
      </c>
      <c r="E1078" s="216" t="s">
        <v>1702</v>
      </c>
      <c r="F1078" s="217" t="s">
        <v>1703</v>
      </c>
      <c r="G1078" s="218" t="s">
        <v>369</v>
      </c>
      <c r="H1078" s="219">
        <v>19</v>
      </c>
      <c r="I1078" s="220"/>
      <c r="J1078" s="221">
        <f>ROUND(I1078*H1078,2)</f>
        <v>0</v>
      </c>
      <c r="K1078" s="217" t="s">
        <v>237</v>
      </c>
      <c r="L1078" s="47"/>
      <c r="M1078" s="222" t="s">
        <v>19</v>
      </c>
      <c r="N1078" s="223" t="s">
        <v>47</v>
      </c>
      <c r="O1078" s="87"/>
      <c r="P1078" s="224">
        <f>O1078*H1078</f>
        <v>0</v>
      </c>
      <c r="Q1078" s="224">
        <v>0</v>
      </c>
      <c r="R1078" s="224">
        <f>Q1078*H1078</f>
        <v>0</v>
      </c>
      <c r="S1078" s="224">
        <v>0</v>
      </c>
      <c r="T1078" s="225">
        <f>S1078*H1078</f>
        <v>0</v>
      </c>
      <c r="U1078" s="41"/>
      <c r="V1078" s="41"/>
      <c r="W1078" s="41"/>
      <c r="X1078" s="41"/>
      <c r="Y1078" s="41"/>
      <c r="Z1078" s="41"/>
      <c r="AA1078" s="41"/>
      <c r="AB1078" s="41"/>
      <c r="AC1078" s="41"/>
      <c r="AD1078" s="41"/>
      <c r="AE1078" s="41"/>
      <c r="AR1078" s="226" t="s">
        <v>336</v>
      </c>
      <c r="AT1078" s="226" t="s">
        <v>233</v>
      </c>
      <c r="AU1078" s="226" t="s">
        <v>86</v>
      </c>
      <c r="AY1078" s="20" t="s">
        <v>231</v>
      </c>
      <c r="BE1078" s="227">
        <f>IF(N1078="základní",J1078,0)</f>
        <v>0</v>
      </c>
      <c r="BF1078" s="227">
        <f>IF(N1078="snížená",J1078,0)</f>
        <v>0</v>
      </c>
      <c r="BG1078" s="227">
        <f>IF(N1078="zákl. přenesená",J1078,0)</f>
        <v>0</v>
      </c>
      <c r="BH1078" s="227">
        <f>IF(N1078="sníž. přenesená",J1078,0)</f>
        <v>0</v>
      </c>
      <c r="BI1078" s="227">
        <f>IF(N1078="nulová",J1078,0)</f>
        <v>0</v>
      </c>
      <c r="BJ1078" s="20" t="s">
        <v>84</v>
      </c>
      <c r="BK1078" s="227">
        <f>ROUND(I1078*H1078,2)</f>
        <v>0</v>
      </c>
      <c r="BL1078" s="20" t="s">
        <v>336</v>
      </c>
      <c r="BM1078" s="226" t="s">
        <v>1704</v>
      </c>
    </row>
    <row r="1079" s="2" customFormat="1">
      <c r="A1079" s="41"/>
      <c r="B1079" s="42"/>
      <c r="C1079" s="43"/>
      <c r="D1079" s="228" t="s">
        <v>240</v>
      </c>
      <c r="E1079" s="43"/>
      <c r="F1079" s="229" t="s">
        <v>1705</v>
      </c>
      <c r="G1079" s="43"/>
      <c r="H1079" s="43"/>
      <c r="I1079" s="230"/>
      <c r="J1079" s="43"/>
      <c r="K1079" s="43"/>
      <c r="L1079" s="47"/>
      <c r="M1079" s="231"/>
      <c r="N1079" s="232"/>
      <c r="O1079" s="87"/>
      <c r="P1079" s="87"/>
      <c r="Q1079" s="87"/>
      <c r="R1079" s="87"/>
      <c r="S1079" s="87"/>
      <c r="T1079" s="88"/>
      <c r="U1079" s="41"/>
      <c r="V1079" s="41"/>
      <c r="W1079" s="41"/>
      <c r="X1079" s="41"/>
      <c r="Y1079" s="41"/>
      <c r="Z1079" s="41"/>
      <c r="AA1079" s="41"/>
      <c r="AB1079" s="41"/>
      <c r="AC1079" s="41"/>
      <c r="AD1079" s="41"/>
      <c r="AE1079" s="41"/>
      <c r="AT1079" s="20" t="s">
        <v>240</v>
      </c>
      <c r="AU1079" s="20" t="s">
        <v>86</v>
      </c>
    </row>
    <row r="1080" s="13" customFormat="1">
      <c r="A1080" s="13"/>
      <c r="B1080" s="233"/>
      <c r="C1080" s="234"/>
      <c r="D1080" s="235" t="s">
        <v>242</v>
      </c>
      <c r="E1080" s="236" t="s">
        <v>19</v>
      </c>
      <c r="F1080" s="237" t="s">
        <v>1706</v>
      </c>
      <c r="G1080" s="234"/>
      <c r="H1080" s="238">
        <v>19</v>
      </c>
      <c r="I1080" s="239"/>
      <c r="J1080" s="234"/>
      <c r="K1080" s="234"/>
      <c r="L1080" s="240"/>
      <c r="M1080" s="241"/>
      <c r="N1080" s="242"/>
      <c r="O1080" s="242"/>
      <c r="P1080" s="242"/>
      <c r="Q1080" s="242"/>
      <c r="R1080" s="242"/>
      <c r="S1080" s="242"/>
      <c r="T1080" s="243"/>
      <c r="U1080" s="13"/>
      <c r="V1080" s="13"/>
      <c r="W1080" s="13"/>
      <c r="X1080" s="13"/>
      <c r="Y1080" s="13"/>
      <c r="Z1080" s="13"/>
      <c r="AA1080" s="13"/>
      <c r="AB1080" s="13"/>
      <c r="AC1080" s="13"/>
      <c r="AD1080" s="13"/>
      <c r="AE1080" s="13"/>
      <c r="AT1080" s="244" t="s">
        <v>242</v>
      </c>
      <c r="AU1080" s="244" t="s">
        <v>86</v>
      </c>
      <c r="AV1080" s="13" t="s">
        <v>86</v>
      </c>
      <c r="AW1080" s="13" t="s">
        <v>37</v>
      </c>
      <c r="AX1080" s="13" t="s">
        <v>84</v>
      </c>
      <c r="AY1080" s="244" t="s">
        <v>231</v>
      </c>
    </row>
    <row r="1081" s="2" customFormat="1" ht="16.5" customHeight="1">
      <c r="A1081" s="41"/>
      <c r="B1081" s="42"/>
      <c r="C1081" s="277" t="s">
        <v>1707</v>
      </c>
      <c r="D1081" s="277" t="s">
        <v>605</v>
      </c>
      <c r="E1081" s="278" t="s">
        <v>1708</v>
      </c>
      <c r="F1081" s="279" t="s">
        <v>1709</v>
      </c>
      <c r="G1081" s="280" t="s">
        <v>369</v>
      </c>
      <c r="H1081" s="281">
        <v>19</v>
      </c>
      <c r="I1081" s="282"/>
      <c r="J1081" s="283">
        <f>ROUND(I1081*H1081,2)</f>
        <v>0</v>
      </c>
      <c r="K1081" s="279" t="s">
        <v>237</v>
      </c>
      <c r="L1081" s="284"/>
      <c r="M1081" s="285" t="s">
        <v>19</v>
      </c>
      <c r="N1081" s="286" t="s">
        <v>47</v>
      </c>
      <c r="O1081" s="87"/>
      <c r="P1081" s="224">
        <f>O1081*H1081</f>
        <v>0</v>
      </c>
      <c r="Q1081" s="224">
        <v>0.0023999999999999998</v>
      </c>
      <c r="R1081" s="224">
        <f>Q1081*H1081</f>
        <v>0.045599999999999995</v>
      </c>
      <c r="S1081" s="224">
        <v>0</v>
      </c>
      <c r="T1081" s="225">
        <f>S1081*H1081</f>
        <v>0</v>
      </c>
      <c r="U1081" s="41"/>
      <c r="V1081" s="41"/>
      <c r="W1081" s="41"/>
      <c r="X1081" s="41"/>
      <c r="Y1081" s="41"/>
      <c r="Z1081" s="41"/>
      <c r="AA1081" s="41"/>
      <c r="AB1081" s="41"/>
      <c r="AC1081" s="41"/>
      <c r="AD1081" s="41"/>
      <c r="AE1081" s="41"/>
      <c r="AR1081" s="226" t="s">
        <v>442</v>
      </c>
      <c r="AT1081" s="226" t="s">
        <v>605</v>
      </c>
      <c r="AU1081" s="226" t="s">
        <v>86</v>
      </c>
      <c r="AY1081" s="20" t="s">
        <v>231</v>
      </c>
      <c r="BE1081" s="227">
        <f>IF(N1081="základní",J1081,0)</f>
        <v>0</v>
      </c>
      <c r="BF1081" s="227">
        <f>IF(N1081="snížená",J1081,0)</f>
        <v>0</v>
      </c>
      <c r="BG1081" s="227">
        <f>IF(N1081="zákl. přenesená",J1081,0)</f>
        <v>0</v>
      </c>
      <c r="BH1081" s="227">
        <f>IF(N1081="sníž. přenesená",J1081,0)</f>
        <v>0</v>
      </c>
      <c r="BI1081" s="227">
        <f>IF(N1081="nulová",J1081,0)</f>
        <v>0</v>
      </c>
      <c r="BJ1081" s="20" t="s">
        <v>84</v>
      </c>
      <c r="BK1081" s="227">
        <f>ROUND(I1081*H1081,2)</f>
        <v>0</v>
      </c>
      <c r="BL1081" s="20" t="s">
        <v>336</v>
      </c>
      <c r="BM1081" s="226" t="s">
        <v>1710</v>
      </c>
    </row>
    <row r="1082" s="2" customFormat="1" ht="33" customHeight="1">
      <c r="A1082" s="41"/>
      <c r="B1082" s="42"/>
      <c r="C1082" s="215" t="s">
        <v>1711</v>
      </c>
      <c r="D1082" s="215" t="s">
        <v>233</v>
      </c>
      <c r="E1082" s="216" t="s">
        <v>1712</v>
      </c>
      <c r="F1082" s="217" t="s">
        <v>1713</v>
      </c>
      <c r="G1082" s="218" t="s">
        <v>310</v>
      </c>
      <c r="H1082" s="219">
        <v>58.189999999999998</v>
      </c>
      <c r="I1082" s="220"/>
      <c r="J1082" s="221">
        <f>ROUND(I1082*H1082,2)</f>
        <v>0</v>
      </c>
      <c r="K1082" s="217" t="s">
        <v>237</v>
      </c>
      <c r="L1082" s="47"/>
      <c r="M1082" s="222" t="s">
        <v>19</v>
      </c>
      <c r="N1082" s="223" t="s">
        <v>47</v>
      </c>
      <c r="O1082" s="87"/>
      <c r="P1082" s="224">
        <f>O1082*H1082</f>
        <v>0</v>
      </c>
      <c r="Q1082" s="224">
        <v>0</v>
      </c>
      <c r="R1082" s="224">
        <f>Q1082*H1082</f>
        <v>0</v>
      </c>
      <c r="S1082" s="224">
        <v>0</v>
      </c>
      <c r="T1082" s="225">
        <f>S1082*H1082</f>
        <v>0</v>
      </c>
      <c r="U1082" s="41"/>
      <c r="V1082" s="41"/>
      <c r="W1082" s="41"/>
      <c r="X1082" s="41"/>
      <c r="Y1082" s="41"/>
      <c r="Z1082" s="41"/>
      <c r="AA1082" s="41"/>
      <c r="AB1082" s="41"/>
      <c r="AC1082" s="41"/>
      <c r="AD1082" s="41"/>
      <c r="AE1082" s="41"/>
      <c r="AR1082" s="226" t="s">
        <v>336</v>
      </c>
      <c r="AT1082" s="226" t="s">
        <v>233</v>
      </c>
      <c r="AU1082" s="226" t="s">
        <v>86</v>
      </c>
      <c r="AY1082" s="20" t="s">
        <v>231</v>
      </c>
      <c r="BE1082" s="227">
        <f>IF(N1082="základní",J1082,0)</f>
        <v>0</v>
      </c>
      <c r="BF1082" s="227">
        <f>IF(N1082="snížená",J1082,0)</f>
        <v>0</v>
      </c>
      <c r="BG1082" s="227">
        <f>IF(N1082="zákl. přenesená",J1082,0)</f>
        <v>0</v>
      </c>
      <c r="BH1082" s="227">
        <f>IF(N1082="sníž. přenesená",J1082,0)</f>
        <v>0</v>
      </c>
      <c r="BI1082" s="227">
        <f>IF(N1082="nulová",J1082,0)</f>
        <v>0</v>
      </c>
      <c r="BJ1082" s="20" t="s">
        <v>84</v>
      </c>
      <c r="BK1082" s="227">
        <f>ROUND(I1082*H1082,2)</f>
        <v>0</v>
      </c>
      <c r="BL1082" s="20" t="s">
        <v>336</v>
      </c>
      <c r="BM1082" s="226" t="s">
        <v>1714</v>
      </c>
    </row>
    <row r="1083" s="2" customFormat="1">
      <c r="A1083" s="41"/>
      <c r="B1083" s="42"/>
      <c r="C1083" s="43"/>
      <c r="D1083" s="228" t="s">
        <v>240</v>
      </c>
      <c r="E1083" s="43"/>
      <c r="F1083" s="229" t="s">
        <v>1715</v>
      </c>
      <c r="G1083" s="43"/>
      <c r="H1083" s="43"/>
      <c r="I1083" s="230"/>
      <c r="J1083" s="43"/>
      <c r="K1083" s="43"/>
      <c r="L1083" s="47"/>
      <c r="M1083" s="231"/>
      <c r="N1083" s="232"/>
      <c r="O1083" s="87"/>
      <c r="P1083" s="87"/>
      <c r="Q1083" s="87"/>
      <c r="R1083" s="87"/>
      <c r="S1083" s="87"/>
      <c r="T1083" s="88"/>
      <c r="U1083" s="41"/>
      <c r="V1083" s="41"/>
      <c r="W1083" s="41"/>
      <c r="X1083" s="41"/>
      <c r="Y1083" s="41"/>
      <c r="Z1083" s="41"/>
      <c r="AA1083" s="41"/>
      <c r="AB1083" s="41"/>
      <c r="AC1083" s="41"/>
      <c r="AD1083" s="41"/>
      <c r="AE1083" s="41"/>
      <c r="AT1083" s="20" t="s">
        <v>240</v>
      </c>
      <c r="AU1083" s="20" t="s">
        <v>86</v>
      </c>
    </row>
    <row r="1084" s="14" customFormat="1">
      <c r="A1084" s="14"/>
      <c r="B1084" s="245"/>
      <c r="C1084" s="246"/>
      <c r="D1084" s="235" t="s">
        <v>242</v>
      </c>
      <c r="E1084" s="247" t="s">
        <v>19</v>
      </c>
      <c r="F1084" s="248" t="s">
        <v>1716</v>
      </c>
      <c r="G1084" s="246"/>
      <c r="H1084" s="247" t="s">
        <v>19</v>
      </c>
      <c r="I1084" s="249"/>
      <c r="J1084" s="246"/>
      <c r="K1084" s="246"/>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242</v>
      </c>
      <c r="AU1084" s="254" t="s">
        <v>86</v>
      </c>
      <c r="AV1084" s="14" t="s">
        <v>84</v>
      </c>
      <c r="AW1084" s="14" t="s">
        <v>37</v>
      </c>
      <c r="AX1084" s="14" t="s">
        <v>76</v>
      </c>
      <c r="AY1084" s="254" t="s">
        <v>231</v>
      </c>
    </row>
    <row r="1085" s="13" customFormat="1">
      <c r="A1085" s="13"/>
      <c r="B1085" s="233"/>
      <c r="C1085" s="234"/>
      <c r="D1085" s="235" t="s">
        <v>242</v>
      </c>
      <c r="E1085" s="236" t="s">
        <v>19</v>
      </c>
      <c r="F1085" s="237" t="s">
        <v>1717</v>
      </c>
      <c r="G1085" s="234"/>
      <c r="H1085" s="238">
        <v>2.1000000000000001</v>
      </c>
      <c r="I1085" s="239"/>
      <c r="J1085" s="234"/>
      <c r="K1085" s="234"/>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242</v>
      </c>
      <c r="AU1085" s="244" t="s">
        <v>86</v>
      </c>
      <c r="AV1085" s="13" t="s">
        <v>86</v>
      </c>
      <c r="AW1085" s="13" t="s">
        <v>37</v>
      </c>
      <c r="AX1085" s="13" t="s">
        <v>76</v>
      </c>
      <c r="AY1085" s="244" t="s">
        <v>231</v>
      </c>
    </row>
    <row r="1086" s="13" customFormat="1">
      <c r="A1086" s="13"/>
      <c r="B1086" s="233"/>
      <c r="C1086" s="234"/>
      <c r="D1086" s="235" t="s">
        <v>242</v>
      </c>
      <c r="E1086" s="236" t="s">
        <v>19</v>
      </c>
      <c r="F1086" s="237" t="s">
        <v>1718</v>
      </c>
      <c r="G1086" s="234"/>
      <c r="H1086" s="238">
        <v>10.5</v>
      </c>
      <c r="I1086" s="239"/>
      <c r="J1086" s="234"/>
      <c r="K1086" s="234"/>
      <c r="L1086" s="240"/>
      <c r="M1086" s="241"/>
      <c r="N1086" s="242"/>
      <c r="O1086" s="242"/>
      <c r="P1086" s="242"/>
      <c r="Q1086" s="242"/>
      <c r="R1086" s="242"/>
      <c r="S1086" s="242"/>
      <c r="T1086" s="243"/>
      <c r="U1086" s="13"/>
      <c r="V1086" s="13"/>
      <c r="W1086" s="13"/>
      <c r="X1086" s="13"/>
      <c r="Y1086" s="13"/>
      <c r="Z1086" s="13"/>
      <c r="AA1086" s="13"/>
      <c r="AB1086" s="13"/>
      <c r="AC1086" s="13"/>
      <c r="AD1086" s="13"/>
      <c r="AE1086" s="13"/>
      <c r="AT1086" s="244" t="s">
        <v>242</v>
      </c>
      <c r="AU1086" s="244" t="s">
        <v>86</v>
      </c>
      <c r="AV1086" s="13" t="s">
        <v>86</v>
      </c>
      <c r="AW1086" s="13" t="s">
        <v>37</v>
      </c>
      <c r="AX1086" s="13" t="s">
        <v>76</v>
      </c>
      <c r="AY1086" s="244" t="s">
        <v>231</v>
      </c>
    </row>
    <row r="1087" s="13" customFormat="1">
      <c r="A1087" s="13"/>
      <c r="B1087" s="233"/>
      <c r="C1087" s="234"/>
      <c r="D1087" s="235" t="s">
        <v>242</v>
      </c>
      <c r="E1087" s="236" t="s">
        <v>19</v>
      </c>
      <c r="F1087" s="237" t="s">
        <v>1719</v>
      </c>
      <c r="G1087" s="234"/>
      <c r="H1087" s="238">
        <v>6</v>
      </c>
      <c r="I1087" s="239"/>
      <c r="J1087" s="234"/>
      <c r="K1087" s="234"/>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242</v>
      </c>
      <c r="AU1087" s="244" t="s">
        <v>86</v>
      </c>
      <c r="AV1087" s="13" t="s">
        <v>86</v>
      </c>
      <c r="AW1087" s="13" t="s">
        <v>37</v>
      </c>
      <c r="AX1087" s="13" t="s">
        <v>76</v>
      </c>
      <c r="AY1087" s="244" t="s">
        <v>231</v>
      </c>
    </row>
    <row r="1088" s="13" customFormat="1">
      <c r="A1088" s="13"/>
      <c r="B1088" s="233"/>
      <c r="C1088" s="234"/>
      <c r="D1088" s="235" t="s">
        <v>242</v>
      </c>
      <c r="E1088" s="236" t="s">
        <v>19</v>
      </c>
      <c r="F1088" s="237" t="s">
        <v>1720</v>
      </c>
      <c r="G1088" s="234"/>
      <c r="H1088" s="238">
        <v>10.800000000000001</v>
      </c>
      <c r="I1088" s="239"/>
      <c r="J1088" s="234"/>
      <c r="K1088" s="234"/>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242</v>
      </c>
      <c r="AU1088" s="244" t="s">
        <v>86</v>
      </c>
      <c r="AV1088" s="13" t="s">
        <v>86</v>
      </c>
      <c r="AW1088" s="13" t="s">
        <v>37</v>
      </c>
      <c r="AX1088" s="13" t="s">
        <v>76</v>
      </c>
      <c r="AY1088" s="244" t="s">
        <v>231</v>
      </c>
    </row>
    <row r="1089" s="13" customFormat="1">
      <c r="A1089" s="13"/>
      <c r="B1089" s="233"/>
      <c r="C1089" s="234"/>
      <c r="D1089" s="235" t="s">
        <v>242</v>
      </c>
      <c r="E1089" s="236" t="s">
        <v>19</v>
      </c>
      <c r="F1089" s="237" t="s">
        <v>1721</v>
      </c>
      <c r="G1089" s="234"/>
      <c r="H1089" s="238">
        <v>21</v>
      </c>
      <c r="I1089" s="239"/>
      <c r="J1089" s="234"/>
      <c r="K1089" s="234"/>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242</v>
      </c>
      <c r="AU1089" s="244" t="s">
        <v>86</v>
      </c>
      <c r="AV1089" s="13" t="s">
        <v>86</v>
      </c>
      <c r="AW1089" s="13" t="s">
        <v>37</v>
      </c>
      <c r="AX1089" s="13" t="s">
        <v>76</v>
      </c>
      <c r="AY1089" s="244" t="s">
        <v>231</v>
      </c>
    </row>
    <row r="1090" s="13" customFormat="1">
      <c r="A1090" s="13"/>
      <c r="B1090" s="233"/>
      <c r="C1090" s="234"/>
      <c r="D1090" s="235" t="s">
        <v>242</v>
      </c>
      <c r="E1090" s="236" t="s">
        <v>19</v>
      </c>
      <c r="F1090" s="237" t="s">
        <v>1722</v>
      </c>
      <c r="G1090" s="234"/>
      <c r="H1090" s="238">
        <v>2.5</v>
      </c>
      <c r="I1090" s="239"/>
      <c r="J1090" s="234"/>
      <c r="K1090" s="234"/>
      <c r="L1090" s="240"/>
      <c r="M1090" s="241"/>
      <c r="N1090" s="242"/>
      <c r="O1090" s="242"/>
      <c r="P1090" s="242"/>
      <c r="Q1090" s="242"/>
      <c r="R1090" s="242"/>
      <c r="S1090" s="242"/>
      <c r="T1090" s="243"/>
      <c r="U1090" s="13"/>
      <c r="V1090" s="13"/>
      <c r="W1090" s="13"/>
      <c r="X1090" s="13"/>
      <c r="Y1090" s="13"/>
      <c r="Z1090" s="13"/>
      <c r="AA1090" s="13"/>
      <c r="AB1090" s="13"/>
      <c r="AC1090" s="13"/>
      <c r="AD1090" s="13"/>
      <c r="AE1090" s="13"/>
      <c r="AT1090" s="244" t="s">
        <v>242</v>
      </c>
      <c r="AU1090" s="244" t="s">
        <v>86</v>
      </c>
      <c r="AV1090" s="13" t="s">
        <v>86</v>
      </c>
      <c r="AW1090" s="13" t="s">
        <v>37</v>
      </c>
      <c r="AX1090" s="13" t="s">
        <v>76</v>
      </c>
      <c r="AY1090" s="244" t="s">
        <v>231</v>
      </c>
    </row>
    <row r="1091" s="15" customFormat="1">
      <c r="A1091" s="15"/>
      <c r="B1091" s="255"/>
      <c r="C1091" s="256"/>
      <c r="D1091" s="235" t="s">
        <v>242</v>
      </c>
      <c r="E1091" s="257" t="s">
        <v>19</v>
      </c>
      <c r="F1091" s="258" t="s">
        <v>335</v>
      </c>
      <c r="G1091" s="256"/>
      <c r="H1091" s="259">
        <v>52.899999999999999</v>
      </c>
      <c r="I1091" s="260"/>
      <c r="J1091" s="256"/>
      <c r="K1091" s="256"/>
      <c r="L1091" s="261"/>
      <c r="M1091" s="262"/>
      <c r="N1091" s="263"/>
      <c r="O1091" s="263"/>
      <c r="P1091" s="263"/>
      <c r="Q1091" s="263"/>
      <c r="R1091" s="263"/>
      <c r="S1091" s="263"/>
      <c r="T1091" s="264"/>
      <c r="U1091" s="15"/>
      <c r="V1091" s="15"/>
      <c r="W1091" s="15"/>
      <c r="X1091" s="15"/>
      <c r="Y1091" s="15"/>
      <c r="Z1091" s="15"/>
      <c r="AA1091" s="15"/>
      <c r="AB1091" s="15"/>
      <c r="AC1091" s="15"/>
      <c r="AD1091" s="15"/>
      <c r="AE1091" s="15"/>
      <c r="AT1091" s="265" t="s">
        <v>242</v>
      </c>
      <c r="AU1091" s="265" t="s">
        <v>86</v>
      </c>
      <c r="AV1091" s="15" t="s">
        <v>238</v>
      </c>
      <c r="AW1091" s="15" t="s">
        <v>37</v>
      </c>
      <c r="AX1091" s="15" t="s">
        <v>84</v>
      </c>
      <c r="AY1091" s="265" t="s">
        <v>231</v>
      </c>
    </row>
    <row r="1092" s="13" customFormat="1">
      <c r="A1092" s="13"/>
      <c r="B1092" s="233"/>
      <c r="C1092" s="234"/>
      <c r="D1092" s="235" t="s">
        <v>242</v>
      </c>
      <c r="E1092" s="234"/>
      <c r="F1092" s="237" t="s">
        <v>1723</v>
      </c>
      <c r="G1092" s="234"/>
      <c r="H1092" s="238">
        <v>58.189999999999998</v>
      </c>
      <c r="I1092" s="239"/>
      <c r="J1092" s="234"/>
      <c r="K1092" s="234"/>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242</v>
      </c>
      <c r="AU1092" s="244" t="s">
        <v>86</v>
      </c>
      <c r="AV1092" s="13" t="s">
        <v>86</v>
      </c>
      <c r="AW1092" s="13" t="s">
        <v>4</v>
      </c>
      <c r="AX1092" s="13" t="s">
        <v>84</v>
      </c>
      <c r="AY1092" s="244" t="s">
        <v>231</v>
      </c>
    </row>
    <row r="1093" s="2" customFormat="1" ht="24.15" customHeight="1">
      <c r="A1093" s="41"/>
      <c r="B1093" s="42"/>
      <c r="C1093" s="277" t="s">
        <v>1724</v>
      </c>
      <c r="D1093" s="277" t="s">
        <v>605</v>
      </c>
      <c r="E1093" s="278" t="s">
        <v>1725</v>
      </c>
      <c r="F1093" s="279" t="s">
        <v>1726</v>
      </c>
      <c r="G1093" s="280" t="s">
        <v>310</v>
      </c>
      <c r="H1093" s="281">
        <v>58.189999999999998</v>
      </c>
      <c r="I1093" s="282"/>
      <c r="J1093" s="283">
        <f>ROUND(I1093*H1093,2)</f>
        <v>0</v>
      </c>
      <c r="K1093" s="279" t="s">
        <v>19</v>
      </c>
      <c r="L1093" s="284"/>
      <c r="M1093" s="285" t="s">
        <v>19</v>
      </c>
      <c r="N1093" s="286" t="s">
        <v>47</v>
      </c>
      <c r="O1093" s="87"/>
      <c r="P1093" s="224">
        <f>O1093*H1093</f>
        <v>0</v>
      </c>
      <c r="Q1093" s="224">
        <v>0.0060000000000000001</v>
      </c>
      <c r="R1093" s="224">
        <f>Q1093*H1093</f>
        <v>0.34914000000000001</v>
      </c>
      <c r="S1093" s="224">
        <v>0</v>
      </c>
      <c r="T1093" s="225">
        <f>S1093*H1093</f>
        <v>0</v>
      </c>
      <c r="U1093" s="41"/>
      <c r="V1093" s="41"/>
      <c r="W1093" s="41"/>
      <c r="X1093" s="41"/>
      <c r="Y1093" s="41"/>
      <c r="Z1093" s="41"/>
      <c r="AA1093" s="41"/>
      <c r="AB1093" s="41"/>
      <c r="AC1093" s="41"/>
      <c r="AD1093" s="41"/>
      <c r="AE1093" s="41"/>
      <c r="AR1093" s="226" t="s">
        <v>442</v>
      </c>
      <c r="AT1093" s="226" t="s">
        <v>605</v>
      </c>
      <c r="AU1093" s="226" t="s">
        <v>86</v>
      </c>
      <c r="AY1093" s="20" t="s">
        <v>231</v>
      </c>
      <c r="BE1093" s="227">
        <f>IF(N1093="základní",J1093,0)</f>
        <v>0</v>
      </c>
      <c r="BF1093" s="227">
        <f>IF(N1093="snížená",J1093,0)</f>
        <v>0</v>
      </c>
      <c r="BG1093" s="227">
        <f>IF(N1093="zákl. přenesená",J1093,0)</f>
        <v>0</v>
      </c>
      <c r="BH1093" s="227">
        <f>IF(N1093="sníž. přenesená",J1093,0)</f>
        <v>0</v>
      </c>
      <c r="BI1093" s="227">
        <f>IF(N1093="nulová",J1093,0)</f>
        <v>0</v>
      </c>
      <c r="BJ1093" s="20" t="s">
        <v>84</v>
      </c>
      <c r="BK1093" s="227">
        <f>ROUND(I1093*H1093,2)</f>
        <v>0</v>
      </c>
      <c r="BL1093" s="20" t="s">
        <v>336</v>
      </c>
      <c r="BM1093" s="226" t="s">
        <v>1727</v>
      </c>
    </row>
    <row r="1094" s="13" customFormat="1">
      <c r="A1094" s="13"/>
      <c r="B1094" s="233"/>
      <c r="C1094" s="234"/>
      <c r="D1094" s="235" t="s">
        <v>242</v>
      </c>
      <c r="E1094" s="234"/>
      <c r="F1094" s="237" t="s">
        <v>1723</v>
      </c>
      <c r="G1094" s="234"/>
      <c r="H1094" s="238">
        <v>58.189999999999998</v>
      </c>
      <c r="I1094" s="239"/>
      <c r="J1094" s="234"/>
      <c r="K1094" s="234"/>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242</v>
      </c>
      <c r="AU1094" s="244" t="s">
        <v>86</v>
      </c>
      <c r="AV1094" s="13" t="s">
        <v>86</v>
      </c>
      <c r="AW1094" s="13" t="s">
        <v>4</v>
      </c>
      <c r="AX1094" s="13" t="s">
        <v>84</v>
      </c>
      <c r="AY1094" s="244" t="s">
        <v>231</v>
      </c>
    </row>
    <row r="1095" s="2" customFormat="1" ht="16.5" customHeight="1">
      <c r="A1095" s="41"/>
      <c r="B1095" s="42"/>
      <c r="C1095" s="215" t="s">
        <v>1728</v>
      </c>
      <c r="D1095" s="215" t="s">
        <v>233</v>
      </c>
      <c r="E1095" s="216" t="s">
        <v>1729</v>
      </c>
      <c r="F1095" s="217" t="s">
        <v>1730</v>
      </c>
      <c r="G1095" s="218" t="s">
        <v>591</v>
      </c>
      <c r="H1095" s="219">
        <v>2</v>
      </c>
      <c r="I1095" s="220"/>
      <c r="J1095" s="221">
        <f>ROUND(I1095*H1095,2)</f>
        <v>0</v>
      </c>
      <c r="K1095" s="217" t="s">
        <v>19</v>
      </c>
      <c r="L1095" s="47"/>
      <c r="M1095" s="222" t="s">
        <v>19</v>
      </c>
      <c r="N1095" s="223" t="s">
        <v>47</v>
      </c>
      <c r="O1095" s="87"/>
      <c r="P1095" s="224">
        <f>O1095*H1095</f>
        <v>0</v>
      </c>
      <c r="Q1095" s="224">
        <v>0</v>
      </c>
      <c r="R1095" s="224">
        <f>Q1095*H1095</f>
        <v>0</v>
      </c>
      <c r="S1095" s="224">
        <v>0</v>
      </c>
      <c r="T1095" s="225">
        <f>S1095*H1095</f>
        <v>0</v>
      </c>
      <c r="U1095" s="41"/>
      <c r="V1095" s="41"/>
      <c r="W1095" s="41"/>
      <c r="X1095" s="41"/>
      <c r="Y1095" s="41"/>
      <c r="Z1095" s="41"/>
      <c r="AA1095" s="41"/>
      <c r="AB1095" s="41"/>
      <c r="AC1095" s="41"/>
      <c r="AD1095" s="41"/>
      <c r="AE1095" s="41"/>
      <c r="AR1095" s="226" t="s">
        <v>336</v>
      </c>
      <c r="AT1095" s="226" t="s">
        <v>233</v>
      </c>
      <c r="AU1095" s="226" t="s">
        <v>86</v>
      </c>
      <c r="AY1095" s="20" t="s">
        <v>231</v>
      </c>
      <c r="BE1095" s="227">
        <f>IF(N1095="základní",J1095,0)</f>
        <v>0</v>
      </c>
      <c r="BF1095" s="227">
        <f>IF(N1095="snížená",J1095,0)</f>
        <v>0</v>
      </c>
      <c r="BG1095" s="227">
        <f>IF(N1095="zákl. přenesená",J1095,0)</f>
        <v>0</v>
      </c>
      <c r="BH1095" s="227">
        <f>IF(N1095="sníž. přenesená",J1095,0)</f>
        <v>0</v>
      </c>
      <c r="BI1095" s="227">
        <f>IF(N1095="nulová",J1095,0)</f>
        <v>0</v>
      </c>
      <c r="BJ1095" s="20" t="s">
        <v>84</v>
      </c>
      <c r="BK1095" s="227">
        <f>ROUND(I1095*H1095,2)</f>
        <v>0</v>
      </c>
      <c r="BL1095" s="20" t="s">
        <v>336</v>
      </c>
      <c r="BM1095" s="226" t="s">
        <v>1731</v>
      </c>
    </row>
    <row r="1096" s="14" customFormat="1">
      <c r="A1096" s="14"/>
      <c r="B1096" s="245"/>
      <c r="C1096" s="246"/>
      <c r="D1096" s="235" t="s">
        <v>242</v>
      </c>
      <c r="E1096" s="247" t="s">
        <v>19</v>
      </c>
      <c r="F1096" s="248" t="s">
        <v>1732</v>
      </c>
      <c r="G1096" s="246"/>
      <c r="H1096" s="247" t="s">
        <v>19</v>
      </c>
      <c r="I1096" s="249"/>
      <c r="J1096" s="246"/>
      <c r="K1096" s="246"/>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242</v>
      </c>
      <c r="AU1096" s="254" t="s">
        <v>86</v>
      </c>
      <c r="AV1096" s="14" t="s">
        <v>84</v>
      </c>
      <c r="AW1096" s="14" t="s">
        <v>37</v>
      </c>
      <c r="AX1096" s="14" t="s">
        <v>76</v>
      </c>
      <c r="AY1096" s="254" t="s">
        <v>231</v>
      </c>
    </row>
    <row r="1097" s="14" customFormat="1">
      <c r="A1097" s="14"/>
      <c r="B1097" s="245"/>
      <c r="C1097" s="246"/>
      <c r="D1097" s="235" t="s">
        <v>242</v>
      </c>
      <c r="E1097" s="247" t="s">
        <v>19</v>
      </c>
      <c r="F1097" s="248" t="s">
        <v>1733</v>
      </c>
      <c r="G1097" s="246"/>
      <c r="H1097" s="247" t="s">
        <v>19</v>
      </c>
      <c r="I1097" s="249"/>
      <c r="J1097" s="246"/>
      <c r="K1097" s="246"/>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242</v>
      </c>
      <c r="AU1097" s="254" t="s">
        <v>86</v>
      </c>
      <c r="AV1097" s="14" t="s">
        <v>84</v>
      </c>
      <c r="AW1097" s="14" t="s">
        <v>37</v>
      </c>
      <c r="AX1097" s="14" t="s">
        <v>76</v>
      </c>
      <c r="AY1097" s="254" t="s">
        <v>231</v>
      </c>
    </row>
    <row r="1098" s="14" customFormat="1">
      <c r="A1098" s="14"/>
      <c r="B1098" s="245"/>
      <c r="C1098" s="246"/>
      <c r="D1098" s="235" t="s">
        <v>242</v>
      </c>
      <c r="E1098" s="247" t="s">
        <v>19</v>
      </c>
      <c r="F1098" s="248" t="s">
        <v>1734</v>
      </c>
      <c r="G1098" s="246"/>
      <c r="H1098" s="247" t="s">
        <v>19</v>
      </c>
      <c r="I1098" s="249"/>
      <c r="J1098" s="246"/>
      <c r="K1098" s="246"/>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242</v>
      </c>
      <c r="AU1098" s="254" t="s">
        <v>86</v>
      </c>
      <c r="AV1098" s="14" t="s">
        <v>84</v>
      </c>
      <c r="AW1098" s="14" t="s">
        <v>37</v>
      </c>
      <c r="AX1098" s="14" t="s">
        <v>76</v>
      </c>
      <c r="AY1098" s="254" t="s">
        <v>231</v>
      </c>
    </row>
    <row r="1099" s="14" customFormat="1">
      <c r="A1099" s="14"/>
      <c r="B1099" s="245"/>
      <c r="C1099" s="246"/>
      <c r="D1099" s="235" t="s">
        <v>242</v>
      </c>
      <c r="E1099" s="247" t="s">
        <v>19</v>
      </c>
      <c r="F1099" s="248" t="s">
        <v>1735</v>
      </c>
      <c r="G1099" s="246"/>
      <c r="H1099" s="247" t="s">
        <v>19</v>
      </c>
      <c r="I1099" s="249"/>
      <c r="J1099" s="246"/>
      <c r="K1099" s="246"/>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242</v>
      </c>
      <c r="AU1099" s="254" t="s">
        <v>86</v>
      </c>
      <c r="AV1099" s="14" t="s">
        <v>84</v>
      </c>
      <c r="AW1099" s="14" t="s">
        <v>37</v>
      </c>
      <c r="AX1099" s="14" t="s">
        <v>76</v>
      </c>
      <c r="AY1099" s="254" t="s">
        <v>231</v>
      </c>
    </row>
    <row r="1100" s="14" customFormat="1">
      <c r="A1100" s="14"/>
      <c r="B1100" s="245"/>
      <c r="C1100" s="246"/>
      <c r="D1100" s="235" t="s">
        <v>242</v>
      </c>
      <c r="E1100" s="247" t="s">
        <v>19</v>
      </c>
      <c r="F1100" s="248" t="s">
        <v>1736</v>
      </c>
      <c r="G1100" s="246"/>
      <c r="H1100" s="247" t="s">
        <v>19</v>
      </c>
      <c r="I1100" s="249"/>
      <c r="J1100" s="246"/>
      <c r="K1100" s="246"/>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242</v>
      </c>
      <c r="AU1100" s="254" t="s">
        <v>86</v>
      </c>
      <c r="AV1100" s="14" t="s">
        <v>84</v>
      </c>
      <c r="AW1100" s="14" t="s">
        <v>37</v>
      </c>
      <c r="AX1100" s="14" t="s">
        <v>76</v>
      </c>
      <c r="AY1100" s="254" t="s">
        <v>231</v>
      </c>
    </row>
    <row r="1101" s="14" customFormat="1">
      <c r="A1101" s="14"/>
      <c r="B1101" s="245"/>
      <c r="C1101" s="246"/>
      <c r="D1101" s="235" t="s">
        <v>242</v>
      </c>
      <c r="E1101" s="247" t="s">
        <v>19</v>
      </c>
      <c r="F1101" s="248" t="s">
        <v>1737</v>
      </c>
      <c r="G1101" s="246"/>
      <c r="H1101" s="247" t="s">
        <v>19</v>
      </c>
      <c r="I1101" s="249"/>
      <c r="J1101" s="246"/>
      <c r="K1101" s="246"/>
      <c r="L1101" s="250"/>
      <c r="M1101" s="251"/>
      <c r="N1101" s="252"/>
      <c r="O1101" s="252"/>
      <c r="P1101" s="252"/>
      <c r="Q1101" s="252"/>
      <c r="R1101" s="252"/>
      <c r="S1101" s="252"/>
      <c r="T1101" s="253"/>
      <c r="U1101" s="14"/>
      <c r="V1101" s="14"/>
      <c r="W1101" s="14"/>
      <c r="X1101" s="14"/>
      <c r="Y1101" s="14"/>
      <c r="Z1101" s="14"/>
      <c r="AA1101" s="14"/>
      <c r="AB1101" s="14"/>
      <c r="AC1101" s="14"/>
      <c r="AD1101" s="14"/>
      <c r="AE1101" s="14"/>
      <c r="AT1101" s="254" t="s">
        <v>242</v>
      </c>
      <c r="AU1101" s="254" t="s">
        <v>86</v>
      </c>
      <c r="AV1101" s="14" t="s">
        <v>84</v>
      </c>
      <c r="AW1101" s="14" t="s">
        <v>37</v>
      </c>
      <c r="AX1101" s="14" t="s">
        <v>76</v>
      </c>
      <c r="AY1101" s="254" t="s">
        <v>231</v>
      </c>
    </row>
    <row r="1102" s="13" customFormat="1">
      <c r="A1102" s="13"/>
      <c r="B1102" s="233"/>
      <c r="C1102" s="234"/>
      <c r="D1102" s="235" t="s">
        <v>242</v>
      </c>
      <c r="E1102" s="236" t="s">
        <v>19</v>
      </c>
      <c r="F1102" s="237" t="s">
        <v>86</v>
      </c>
      <c r="G1102" s="234"/>
      <c r="H1102" s="238">
        <v>2</v>
      </c>
      <c r="I1102" s="239"/>
      <c r="J1102" s="234"/>
      <c r="K1102" s="234"/>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242</v>
      </c>
      <c r="AU1102" s="244" t="s">
        <v>86</v>
      </c>
      <c r="AV1102" s="13" t="s">
        <v>86</v>
      </c>
      <c r="AW1102" s="13" t="s">
        <v>37</v>
      </c>
      <c r="AX1102" s="13" t="s">
        <v>84</v>
      </c>
      <c r="AY1102" s="244" t="s">
        <v>231</v>
      </c>
    </row>
    <row r="1103" s="2" customFormat="1" ht="44.25" customHeight="1">
      <c r="A1103" s="41"/>
      <c r="B1103" s="42"/>
      <c r="C1103" s="215" t="s">
        <v>1738</v>
      </c>
      <c r="D1103" s="215" t="s">
        <v>233</v>
      </c>
      <c r="E1103" s="216" t="s">
        <v>1739</v>
      </c>
      <c r="F1103" s="217" t="s">
        <v>1740</v>
      </c>
      <c r="G1103" s="218" t="s">
        <v>1244</v>
      </c>
      <c r="H1103" s="287"/>
      <c r="I1103" s="220"/>
      <c r="J1103" s="221">
        <f>ROUND(I1103*H1103,2)</f>
        <v>0</v>
      </c>
      <c r="K1103" s="217" t="s">
        <v>237</v>
      </c>
      <c r="L1103" s="47"/>
      <c r="M1103" s="222" t="s">
        <v>19</v>
      </c>
      <c r="N1103" s="223" t="s">
        <v>47</v>
      </c>
      <c r="O1103" s="87"/>
      <c r="P1103" s="224">
        <f>O1103*H1103</f>
        <v>0</v>
      </c>
      <c r="Q1103" s="224">
        <v>0</v>
      </c>
      <c r="R1103" s="224">
        <f>Q1103*H1103</f>
        <v>0</v>
      </c>
      <c r="S1103" s="224">
        <v>0</v>
      </c>
      <c r="T1103" s="225">
        <f>S1103*H1103</f>
        <v>0</v>
      </c>
      <c r="U1103" s="41"/>
      <c r="V1103" s="41"/>
      <c r="W1103" s="41"/>
      <c r="X1103" s="41"/>
      <c r="Y1103" s="41"/>
      <c r="Z1103" s="41"/>
      <c r="AA1103" s="41"/>
      <c r="AB1103" s="41"/>
      <c r="AC1103" s="41"/>
      <c r="AD1103" s="41"/>
      <c r="AE1103" s="41"/>
      <c r="AR1103" s="226" t="s">
        <v>336</v>
      </c>
      <c r="AT1103" s="226" t="s">
        <v>233</v>
      </c>
      <c r="AU1103" s="226" t="s">
        <v>86</v>
      </c>
      <c r="AY1103" s="20" t="s">
        <v>231</v>
      </c>
      <c r="BE1103" s="227">
        <f>IF(N1103="základní",J1103,0)</f>
        <v>0</v>
      </c>
      <c r="BF1103" s="227">
        <f>IF(N1103="snížená",J1103,0)</f>
        <v>0</v>
      </c>
      <c r="BG1103" s="227">
        <f>IF(N1103="zákl. přenesená",J1103,0)</f>
        <v>0</v>
      </c>
      <c r="BH1103" s="227">
        <f>IF(N1103="sníž. přenesená",J1103,0)</f>
        <v>0</v>
      </c>
      <c r="BI1103" s="227">
        <f>IF(N1103="nulová",J1103,0)</f>
        <v>0</v>
      </c>
      <c r="BJ1103" s="20" t="s">
        <v>84</v>
      </c>
      <c r="BK1103" s="227">
        <f>ROUND(I1103*H1103,2)</f>
        <v>0</v>
      </c>
      <c r="BL1103" s="20" t="s">
        <v>336</v>
      </c>
      <c r="BM1103" s="226" t="s">
        <v>1741</v>
      </c>
    </row>
    <row r="1104" s="2" customFormat="1">
      <c r="A1104" s="41"/>
      <c r="B1104" s="42"/>
      <c r="C1104" s="43"/>
      <c r="D1104" s="228" t="s">
        <v>240</v>
      </c>
      <c r="E1104" s="43"/>
      <c r="F1104" s="229" t="s">
        <v>1742</v>
      </c>
      <c r="G1104" s="43"/>
      <c r="H1104" s="43"/>
      <c r="I1104" s="230"/>
      <c r="J1104" s="43"/>
      <c r="K1104" s="43"/>
      <c r="L1104" s="47"/>
      <c r="M1104" s="231"/>
      <c r="N1104" s="232"/>
      <c r="O1104" s="87"/>
      <c r="P1104" s="87"/>
      <c r="Q1104" s="87"/>
      <c r="R1104" s="87"/>
      <c r="S1104" s="87"/>
      <c r="T1104" s="88"/>
      <c r="U1104" s="41"/>
      <c r="V1104" s="41"/>
      <c r="W1104" s="41"/>
      <c r="X1104" s="41"/>
      <c r="Y1104" s="41"/>
      <c r="Z1104" s="41"/>
      <c r="AA1104" s="41"/>
      <c r="AB1104" s="41"/>
      <c r="AC1104" s="41"/>
      <c r="AD1104" s="41"/>
      <c r="AE1104" s="41"/>
      <c r="AT1104" s="20" t="s">
        <v>240</v>
      </c>
      <c r="AU1104" s="20" t="s">
        <v>86</v>
      </c>
    </row>
    <row r="1105" s="12" customFormat="1" ht="22.8" customHeight="1">
      <c r="A1105" s="12"/>
      <c r="B1105" s="199"/>
      <c r="C1105" s="200"/>
      <c r="D1105" s="201" t="s">
        <v>75</v>
      </c>
      <c r="E1105" s="213" t="s">
        <v>1743</v>
      </c>
      <c r="F1105" s="213" t="s">
        <v>1744</v>
      </c>
      <c r="G1105" s="200"/>
      <c r="H1105" s="200"/>
      <c r="I1105" s="203"/>
      <c r="J1105" s="214">
        <f>BK1105</f>
        <v>0</v>
      </c>
      <c r="K1105" s="200"/>
      <c r="L1105" s="205"/>
      <c r="M1105" s="206"/>
      <c r="N1105" s="207"/>
      <c r="O1105" s="207"/>
      <c r="P1105" s="208">
        <f>SUM(P1106:P1212)</f>
        <v>0</v>
      </c>
      <c r="Q1105" s="207"/>
      <c r="R1105" s="208">
        <f>SUM(R1106:R1212)</f>
        <v>2.1877185099999994</v>
      </c>
      <c r="S1105" s="207"/>
      <c r="T1105" s="209">
        <f>SUM(T1106:T1212)</f>
        <v>0</v>
      </c>
      <c r="U1105" s="12"/>
      <c r="V1105" s="12"/>
      <c r="W1105" s="12"/>
      <c r="X1105" s="12"/>
      <c r="Y1105" s="12"/>
      <c r="Z1105" s="12"/>
      <c r="AA1105" s="12"/>
      <c r="AB1105" s="12"/>
      <c r="AC1105" s="12"/>
      <c r="AD1105" s="12"/>
      <c r="AE1105" s="12"/>
      <c r="AR1105" s="210" t="s">
        <v>86</v>
      </c>
      <c r="AT1105" s="211" t="s">
        <v>75</v>
      </c>
      <c r="AU1105" s="211" t="s">
        <v>84</v>
      </c>
      <c r="AY1105" s="210" t="s">
        <v>231</v>
      </c>
      <c r="BK1105" s="212">
        <f>SUM(BK1106:BK1212)</f>
        <v>0</v>
      </c>
    </row>
    <row r="1106" s="2" customFormat="1" ht="21.75" customHeight="1">
      <c r="A1106" s="41"/>
      <c r="B1106" s="42"/>
      <c r="C1106" s="215" t="s">
        <v>1745</v>
      </c>
      <c r="D1106" s="215" t="s">
        <v>233</v>
      </c>
      <c r="E1106" s="216" t="s">
        <v>1746</v>
      </c>
      <c r="F1106" s="217" t="s">
        <v>1747</v>
      </c>
      <c r="G1106" s="218" t="s">
        <v>591</v>
      </c>
      <c r="H1106" s="219">
        <v>1</v>
      </c>
      <c r="I1106" s="220"/>
      <c r="J1106" s="221">
        <f>ROUND(I1106*H1106,2)</f>
        <v>0</v>
      </c>
      <c r="K1106" s="217" t="s">
        <v>19</v>
      </c>
      <c r="L1106" s="47"/>
      <c r="M1106" s="222" t="s">
        <v>19</v>
      </c>
      <c r="N1106" s="223" t="s">
        <v>47</v>
      </c>
      <c r="O1106" s="87"/>
      <c r="P1106" s="224">
        <f>O1106*H1106</f>
        <v>0</v>
      </c>
      <c r="Q1106" s="224">
        <v>0</v>
      </c>
      <c r="R1106" s="224">
        <f>Q1106*H1106</f>
        <v>0</v>
      </c>
      <c r="S1106" s="224">
        <v>0</v>
      </c>
      <c r="T1106" s="225">
        <f>S1106*H1106</f>
        <v>0</v>
      </c>
      <c r="U1106" s="41"/>
      <c r="V1106" s="41"/>
      <c r="W1106" s="41"/>
      <c r="X1106" s="41"/>
      <c r="Y1106" s="41"/>
      <c r="Z1106" s="41"/>
      <c r="AA1106" s="41"/>
      <c r="AB1106" s="41"/>
      <c r="AC1106" s="41"/>
      <c r="AD1106" s="41"/>
      <c r="AE1106" s="41"/>
      <c r="AR1106" s="226" t="s">
        <v>336</v>
      </c>
      <c r="AT1106" s="226" t="s">
        <v>233</v>
      </c>
      <c r="AU1106" s="226" t="s">
        <v>86</v>
      </c>
      <c r="AY1106" s="20" t="s">
        <v>231</v>
      </c>
      <c r="BE1106" s="227">
        <f>IF(N1106="základní",J1106,0)</f>
        <v>0</v>
      </c>
      <c r="BF1106" s="227">
        <f>IF(N1106="snížená",J1106,0)</f>
        <v>0</v>
      </c>
      <c r="BG1106" s="227">
        <f>IF(N1106="zákl. přenesená",J1106,0)</f>
        <v>0</v>
      </c>
      <c r="BH1106" s="227">
        <f>IF(N1106="sníž. přenesená",J1106,0)</f>
        <v>0</v>
      </c>
      <c r="BI1106" s="227">
        <f>IF(N1106="nulová",J1106,0)</f>
        <v>0</v>
      </c>
      <c r="BJ1106" s="20" t="s">
        <v>84</v>
      </c>
      <c r="BK1106" s="227">
        <f>ROUND(I1106*H1106,2)</f>
        <v>0</v>
      </c>
      <c r="BL1106" s="20" t="s">
        <v>336</v>
      </c>
      <c r="BM1106" s="226" t="s">
        <v>1748</v>
      </c>
    </row>
    <row r="1107" s="2" customFormat="1" ht="24.15" customHeight="1">
      <c r="A1107" s="41"/>
      <c r="B1107" s="42"/>
      <c r="C1107" s="215" t="s">
        <v>1749</v>
      </c>
      <c r="D1107" s="215" t="s">
        <v>233</v>
      </c>
      <c r="E1107" s="216" t="s">
        <v>1750</v>
      </c>
      <c r="F1107" s="217" t="s">
        <v>1751</v>
      </c>
      <c r="G1107" s="218" t="s">
        <v>369</v>
      </c>
      <c r="H1107" s="219">
        <v>1</v>
      </c>
      <c r="I1107" s="220"/>
      <c r="J1107" s="221">
        <f>ROUND(I1107*H1107,2)</f>
        <v>0</v>
      </c>
      <c r="K1107" s="217" t="s">
        <v>237</v>
      </c>
      <c r="L1107" s="47"/>
      <c r="M1107" s="222" t="s">
        <v>19</v>
      </c>
      <c r="N1107" s="223" t="s">
        <v>47</v>
      </c>
      <c r="O1107" s="87"/>
      <c r="P1107" s="224">
        <f>O1107*H1107</f>
        <v>0</v>
      </c>
      <c r="Q1107" s="224">
        <v>0</v>
      </c>
      <c r="R1107" s="224">
        <f>Q1107*H1107</f>
        <v>0</v>
      </c>
      <c r="S1107" s="224">
        <v>0</v>
      </c>
      <c r="T1107" s="225">
        <f>S1107*H1107</f>
        <v>0</v>
      </c>
      <c r="U1107" s="41"/>
      <c r="V1107" s="41"/>
      <c r="W1107" s="41"/>
      <c r="X1107" s="41"/>
      <c r="Y1107" s="41"/>
      <c r="Z1107" s="41"/>
      <c r="AA1107" s="41"/>
      <c r="AB1107" s="41"/>
      <c r="AC1107" s="41"/>
      <c r="AD1107" s="41"/>
      <c r="AE1107" s="41"/>
      <c r="AR1107" s="226" t="s">
        <v>336</v>
      </c>
      <c r="AT1107" s="226" t="s">
        <v>233</v>
      </c>
      <c r="AU1107" s="226" t="s">
        <v>86</v>
      </c>
      <c r="AY1107" s="20" t="s">
        <v>231</v>
      </c>
      <c r="BE1107" s="227">
        <f>IF(N1107="základní",J1107,0)</f>
        <v>0</v>
      </c>
      <c r="BF1107" s="227">
        <f>IF(N1107="snížená",J1107,0)</f>
        <v>0</v>
      </c>
      <c r="BG1107" s="227">
        <f>IF(N1107="zákl. přenesená",J1107,0)</f>
        <v>0</v>
      </c>
      <c r="BH1107" s="227">
        <f>IF(N1107="sníž. přenesená",J1107,0)</f>
        <v>0</v>
      </c>
      <c r="BI1107" s="227">
        <f>IF(N1107="nulová",J1107,0)</f>
        <v>0</v>
      </c>
      <c r="BJ1107" s="20" t="s">
        <v>84</v>
      </c>
      <c r="BK1107" s="227">
        <f>ROUND(I1107*H1107,2)</f>
        <v>0</v>
      </c>
      <c r="BL1107" s="20" t="s">
        <v>336</v>
      </c>
      <c r="BM1107" s="226" t="s">
        <v>1752</v>
      </c>
    </row>
    <row r="1108" s="2" customFormat="1">
      <c r="A1108" s="41"/>
      <c r="B1108" s="42"/>
      <c r="C1108" s="43"/>
      <c r="D1108" s="228" t="s">
        <v>240</v>
      </c>
      <c r="E1108" s="43"/>
      <c r="F1108" s="229" t="s">
        <v>1753</v>
      </c>
      <c r="G1108" s="43"/>
      <c r="H1108" s="43"/>
      <c r="I1108" s="230"/>
      <c r="J1108" s="43"/>
      <c r="K1108" s="43"/>
      <c r="L1108" s="47"/>
      <c r="M1108" s="231"/>
      <c r="N1108" s="232"/>
      <c r="O1108" s="87"/>
      <c r="P1108" s="87"/>
      <c r="Q1108" s="87"/>
      <c r="R1108" s="87"/>
      <c r="S1108" s="87"/>
      <c r="T1108" s="88"/>
      <c r="U1108" s="41"/>
      <c r="V1108" s="41"/>
      <c r="W1108" s="41"/>
      <c r="X1108" s="41"/>
      <c r="Y1108" s="41"/>
      <c r="Z1108" s="41"/>
      <c r="AA1108" s="41"/>
      <c r="AB1108" s="41"/>
      <c r="AC1108" s="41"/>
      <c r="AD1108" s="41"/>
      <c r="AE1108" s="41"/>
      <c r="AT1108" s="20" t="s">
        <v>240</v>
      </c>
      <c r="AU1108" s="20" t="s">
        <v>86</v>
      </c>
    </row>
    <row r="1109" s="13" customFormat="1">
      <c r="A1109" s="13"/>
      <c r="B1109" s="233"/>
      <c r="C1109" s="234"/>
      <c r="D1109" s="235" t="s">
        <v>242</v>
      </c>
      <c r="E1109" s="236" t="s">
        <v>19</v>
      </c>
      <c r="F1109" s="237" t="s">
        <v>1754</v>
      </c>
      <c r="G1109" s="234"/>
      <c r="H1109" s="238">
        <v>1</v>
      </c>
      <c r="I1109" s="239"/>
      <c r="J1109" s="234"/>
      <c r="K1109" s="234"/>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242</v>
      </c>
      <c r="AU1109" s="244" t="s">
        <v>86</v>
      </c>
      <c r="AV1109" s="13" t="s">
        <v>86</v>
      </c>
      <c r="AW1109" s="13" t="s">
        <v>37</v>
      </c>
      <c r="AX1109" s="13" t="s">
        <v>84</v>
      </c>
      <c r="AY1109" s="244" t="s">
        <v>231</v>
      </c>
    </row>
    <row r="1110" s="2" customFormat="1" ht="16.5" customHeight="1">
      <c r="A1110" s="41"/>
      <c r="B1110" s="42"/>
      <c r="C1110" s="277" t="s">
        <v>1755</v>
      </c>
      <c r="D1110" s="277" t="s">
        <v>605</v>
      </c>
      <c r="E1110" s="278" t="s">
        <v>1756</v>
      </c>
      <c r="F1110" s="279" t="s">
        <v>1757</v>
      </c>
      <c r="G1110" s="280" t="s">
        <v>236</v>
      </c>
      <c r="H1110" s="281">
        <v>1.6799999999999999</v>
      </c>
      <c r="I1110" s="282"/>
      <c r="J1110" s="283">
        <f>ROUND(I1110*H1110,2)</f>
        <v>0</v>
      </c>
      <c r="K1110" s="279" t="s">
        <v>19</v>
      </c>
      <c r="L1110" s="284"/>
      <c r="M1110" s="285" t="s">
        <v>19</v>
      </c>
      <c r="N1110" s="286" t="s">
        <v>47</v>
      </c>
      <c r="O1110" s="87"/>
      <c r="P1110" s="224">
        <f>O1110*H1110</f>
        <v>0</v>
      </c>
      <c r="Q1110" s="224">
        <v>0.024230000000000002</v>
      </c>
      <c r="R1110" s="224">
        <f>Q1110*H1110</f>
        <v>0.040706400000000004</v>
      </c>
      <c r="S1110" s="224">
        <v>0</v>
      </c>
      <c r="T1110" s="225">
        <f>S1110*H1110</f>
        <v>0</v>
      </c>
      <c r="U1110" s="41"/>
      <c r="V1110" s="41"/>
      <c r="W1110" s="41"/>
      <c r="X1110" s="41"/>
      <c r="Y1110" s="41"/>
      <c r="Z1110" s="41"/>
      <c r="AA1110" s="41"/>
      <c r="AB1110" s="41"/>
      <c r="AC1110" s="41"/>
      <c r="AD1110" s="41"/>
      <c r="AE1110" s="41"/>
      <c r="AR1110" s="226" t="s">
        <v>442</v>
      </c>
      <c r="AT1110" s="226" t="s">
        <v>605</v>
      </c>
      <c r="AU1110" s="226" t="s">
        <v>86</v>
      </c>
      <c r="AY1110" s="20" t="s">
        <v>231</v>
      </c>
      <c r="BE1110" s="227">
        <f>IF(N1110="základní",J1110,0)</f>
        <v>0</v>
      </c>
      <c r="BF1110" s="227">
        <f>IF(N1110="snížená",J1110,0)</f>
        <v>0</v>
      </c>
      <c r="BG1110" s="227">
        <f>IF(N1110="zákl. přenesená",J1110,0)</f>
        <v>0</v>
      </c>
      <c r="BH1110" s="227">
        <f>IF(N1110="sníž. přenesená",J1110,0)</f>
        <v>0</v>
      </c>
      <c r="BI1110" s="227">
        <f>IF(N1110="nulová",J1110,0)</f>
        <v>0</v>
      </c>
      <c r="BJ1110" s="20" t="s">
        <v>84</v>
      </c>
      <c r="BK1110" s="227">
        <f>ROUND(I1110*H1110,2)</f>
        <v>0</v>
      </c>
      <c r="BL1110" s="20" t="s">
        <v>336</v>
      </c>
      <c r="BM1110" s="226" t="s">
        <v>1758</v>
      </c>
    </row>
    <row r="1111" s="13" customFormat="1">
      <c r="A1111" s="13"/>
      <c r="B1111" s="233"/>
      <c r="C1111" s="234"/>
      <c r="D1111" s="235" t="s">
        <v>242</v>
      </c>
      <c r="E1111" s="236" t="s">
        <v>19</v>
      </c>
      <c r="F1111" s="237" t="s">
        <v>1759</v>
      </c>
      <c r="G1111" s="234"/>
      <c r="H1111" s="238">
        <v>1.6799999999999999</v>
      </c>
      <c r="I1111" s="239"/>
      <c r="J1111" s="234"/>
      <c r="K1111" s="234"/>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242</v>
      </c>
      <c r="AU1111" s="244" t="s">
        <v>86</v>
      </c>
      <c r="AV1111" s="13" t="s">
        <v>86</v>
      </c>
      <c r="AW1111" s="13" t="s">
        <v>37</v>
      </c>
      <c r="AX1111" s="13" t="s">
        <v>84</v>
      </c>
      <c r="AY1111" s="244" t="s">
        <v>231</v>
      </c>
    </row>
    <row r="1112" s="2" customFormat="1" ht="24.15" customHeight="1">
      <c r="A1112" s="41"/>
      <c r="B1112" s="42"/>
      <c r="C1112" s="215" t="s">
        <v>1760</v>
      </c>
      <c r="D1112" s="215" t="s">
        <v>233</v>
      </c>
      <c r="E1112" s="216" t="s">
        <v>1761</v>
      </c>
      <c r="F1112" s="217" t="s">
        <v>1762</v>
      </c>
      <c r="G1112" s="218" t="s">
        <v>369</v>
      </c>
      <c r="H1112" s="219">
        <v>7</v>
      </c>
      <c r="I1112" s="220"/>
      <c r="J1112" s="221">
        <f>ROUND(I1112*H1112,2)</f>
        <v>0</v>
      </c>
      <c r="K1112" s="217" t="s">
        <v>237</v>
      </c>
      <c r="L1112" s="47"/>
      <c r="M1112" s="222" t="s">
        <v>19</v>
      </c>
      <c r="N1112" s="223" t="s">
        <v>47</v>
      </c>
      <c r="O1112" s="87"/>
      <c r="P1112" s="224">
        <f>O1112*H1112</f>
        <v>0</v>
      </c>
      <c r="Q1112" s="224">
        <v>0</v>
      </c>
      <c r="R1112" s="224">
        <f>Q1112*H1112</f>
        <v>0</v>
      </c>
      <c r="S1112" s="224">
        <v>0</v>
      </c>
      <c r="T1112" s="225">
        <f>S1112*H1112</f>
        <v>0</v>
      </c>
      <c r="U1112" s="41"/>
      <c r="V1112" s="41"/>
      <c r="W1112" s="41"/>
      <c r="X1112" s="41"/>
      <c r="Y1112" s="41"/>
      <c r="Z1112" s="41"/>
      <c r="AA1112" s="41"/>
      <c r="AB1112" s="41"/>
      <c r="AC1112" s="41"/>
      <c r="AD1112" s="41"/>
      <c r="AE1112" s="41"/>
      <c r="AR1112" s="226" t="s">
        <v>336</v>
      </c>
      <c r="AT1112" s="226" t="s">
        <v>233</v>
      </c>
      <c r="AU1112" s="226" t="s">
        <v>86</v>
      </c>
      <c r="AY1112" s="20" t="s">
        <v>231</v>
      </c>
      <c r="BE1112" s="227">
        <f>IF(N1112="základní",J1112,0)</f>
        <v>0</v>
      </c>
      <c r="BF1112" s="227">
        <f>IF(N1112="snížená",J1112,0)</f>
        <v>0</v>
      </c>
      <c r="BG1112" s="227">
        <f>IF(N1112="zákl. přenesená",J1112,0)</f>
        <v>0</v>
      </c>
      <c r="BH1112" s="227">
        <f>IF(N1112="sníž. přenesená",J1112,0)</f>
        <v>0</v>
      </c>
      <c r="BI1112" s="227">
        <f>IF(N1112="nulová",J1112,0)</f>
        <v>0</v>
      </c>
      <c r="BJ1112" s="20" t="s">
        <v>84</v>
      </c>
      <c r="BK1112" s="227">
        <f>ROUND(I1112*H1112,2)</f>
        <v>0</v>
      </c>
      <c r="BL1112" s="20" t="s">
        <v>336</v>
      </c>
      <c r="BM1112" s="226" t="s">
        <v>1763</v>
      </c>
    </row>
    <row r="1113" s="2" customFormat="1">
      <c r="A1113" s="41"/>
      <c r="B1113" s="42"/>
      <c r="C1113" s="43"/>
      <c r="D1113" s="228" t="s">
        <v>240</v>
      </c>
      <c r="E1113" s="43"/>
      <c r="F1113" s="229" t="s">
        <v>1764</v>
      </c>
      <c r="G1113" s="43"/>
      <c r="H1113" s="43"/>
      <c r="I1113" s="230"/>
      <c r="J1113" s="43"/>
      <c r="K1113" s="43"/>
      <c r="L1113" s="47"/>
      <c r="M1113" s="231"/>
      <c r="N1113" s="232"/>
      <c r="O1113" s="87"/>
      <c r="P1113" s="87"/>
      <c r="Q1113" s="87"/>
      <c r="R1113" s="87"/>
      <c r="S1113" s="87"/>
      <c r="T1113" s="88"/>
      <c r="U1113" s="41"/>
      <c r="V1113" s="41"/>
      <c r="W1113" s="41"/>
      <c r="X1113" s="41"/>
      <c r="Y1113" s="41"/>
      <c r="Z1113" s="41"/>
      <c r="AA1113" s="41"/>
      <c r="AB1113" s="41"/>
      <c r="AC1113" s="41"/>
      <c r="AD1113" s="41"/>
      <c r="AE1113" s="41"/>
      <c r="AT1113" s="20" t="s">
        <v>240</v>
      </c>
      <c r="AU1113" s="20" t="s">
        <v>86</v>
      </c>
    </row>
    <row r="1114" s="13" customFormat="1">
      <c r="A1114" s="13"/>
      <c r="B1114" s="233"/>
      <c r="C1114" s="234"/>
      <c r="D1114" s="235" t="s">
        <v>242</v>
      </c>
      <c r="E1114" s="236" t="s">
        <v>19</v>
      </c>
      <c r="F1114" s="237" t="s">
        <v>1765</v>
      </c>
      <c r="G1114" s="234"/>
      <c r="H1114" s="238">
        <v>7</v>
      </c>
      <c r="I1114" s="239"/>
      <c r="J1114" s="234"/>
      <c r="K1114" s="234"/>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242</v>
      </c>
      <c r="AU1114" s="244" t="s">
        <v>86</v>
      </c>
      <c r="AV1114" s="13" t="s">
        <v>86</v>
      </c>
      <c r="AW1114" s="13" t="s">
        <v>37</v>
      </c>
      <c r="AX1114" s="13" t="s">
        <v>84</v>
      </c>
      <c r="AY1114" s="244" t="s">
        <v>231</v>
      </c>
    </row>
    <row r="1115" s="2" customFormat="1" ht="21.75" customHeight="1">
      <c r="A1115" s="41"/>
      <c r="B1115" s="42"/>
      <c r="C1115" s="277" t="s">
        <v>1766</v>
      </c>
      <c r="D1115" s="277" t="s">
        <v>605</v>
      </c>
      <c r="E1115" s="278" t="s">
        <v>1767</v>
      </c>
      <c r="F1115" s="279" t="s">
        <v>1768</v>
      </c>
      <c r="G1115" s="280" t="s">
        <v>236</v>
      </c>
      <c r="H1115" s="281">
        <v>3.3599999999999999</v>
      </c>
      <c r="I1115" s="282"/>
      <c r="J1115" s="283">
        <f>ROUND(I1115*H1115,2)</f>
        <v>0</v>
      </c>
      <c r="K1115" s="279" t="s">
        <v>19</v>
      </c>
      <c r="L1115" s="284"/>
      <c r="M1115" s="285" t="s">
        <v>19</v>
      </c>
      <c r="N1115" s="286" t="s">
        <v>47</v>
      </c>
      <c r="O1115" s="87"/>
      <c r="P1115" s="224">
        <f>O1115*H1115</f>
        <v>0</v>
      </c>
      <c r="Q1115" s="224">
        <v>0.038289999999999998</v>
      </c>
      <c r="R1115" s="224">
        <f>Q1115*H1115</f>
        <v>0.12865439999999997</v>
      </c>
      <c r="S1115" s="224">
        <v>0</v>
      </c>
      <c r="T1115" s="225">
        <f>S1115*H1115</f>
        <v>0</v>
      </c>
      <c r="U1115" s="41"/>
      <c r="V1115" s="41"/>
      <c r="W1115" s="41"/>
      <c r="X1115" s="41"/>
      <c r="Y1115" s="41"/>
      <c r="Z1115" s="41"/>
      <c r="AA1115" s="41"/>
      <c r="AB1115" s="41"/>
      <c r="AC1115" s="41"/>
      <c r="AD1115" s="41"/>
      <c r="AE1115" s="41"/>
      <c r="AR1115" s="226" t="s">
        <v>442</v>
      </c>
      <c r="AT1115" s="226" t="s">
        <v>605</v>
      </c>
      <c r="AU1115" s="226" t="s">
        <v>86</v>
      </c>
      <c r="AY1115" s="20" t="s">
        <v>231</v>
      </c>
      <c r="BE1115" s="227">
        <f>IF(N1115="základní",J1115,0)</f>
        <v>0</v>
      </c>
      <c r="BF1115" s="227">
        <f>IF(N1115="snížená",J1115,0)</f>
        <v>0</v>
      </c>
      <c r="BG1115" s="227">
        <f>IF(N1115="zákl. přenesená",J1115,0)</f>
        <v>0</v>
      </c>
      <c r="BH1115" s="227">
        <f>IF(N1115="sníž. přenesená",J1115,0)</f>
        <v>0</v>
      </c>
      <c r="BI1115" s="227">
        <f>IF(N1115="nulová",J1115,0)</f>
        <v>0</v>
      </c>
      <c r="BJ1115" s="20" t="s">
        <v>84</v>
      </c>
      <c r="BK1115" s="227">
        <f>ROUND(I1115*H1115,2)</f>
        <v>0</v>
      </c>
      <c r="BL1115" s="20" t="s">
        <v>336</v>
      </c>
      <c r="BM1115" s="226" t="s">
        <v>1769</v>
      </c>
    </row>
    <row r="1116" s="13" customFormat="1">
      <c r="A1116" s="13"/>
      <c r="B1116" s="233"/>
      <c r="C1116" s="234"/>
      <c r="D1116" s="235" t="s">
        <v>242</v>
      </c>
      <c r="E1116" s="236" t="s">
        <v>19</v>
      </c>
      <c r="F1116" s="237" t="s">
        <v>1770</v>
      </c>
      <c r="G1116" s="234"/>
      <c r="H1116" s="238">
        <v>3.3599999999999999</v>
      </c>
      <c r="I1116" s="239"/>
      <c r="J1116" s="234"/>
      <c r="K1116" s="234"/>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242</v>
      </c>
      <c r="AU1116" s="244" t="s">
        <v>86</v>
      </c>
      <c r="AV1116" s="13" t="s">
        <v>86</v>
      </c>
      <c r="AW1116" s="13" t="s">
        <v>37</v>
      </c>
      <c r="AX1116" s="13" t="s">
        <v>84</v>
      </c>
      <c r="AY1116" s="244" t="s">
        <v>231</v>
      </c>
    </row>
    <row r="1117" s="2" customFormat="1" ht="16.5" customHeight="1">
      <c r="A1117" s="41"/>
      <c r="B1117" s="42"/>
      <c r="C1117" s="277" t="s">
        <v>1771</v>
      </c>
      <c r="D1117" s="277" t="s">
        <v>605</v>
      </c>
      <c r="E1117" s="278" t="s">
        <v>1772</v>
      </c>
      <c r="F1117" s="279" t="s">
        <v>1773</v>
      </c>
      <c r="G1117" s="280" t="s">
        <v>236</v>
      </c>
      <c r="H1117" s="281">
        <v>3.3599999999999999</v>
      </c>
      <c r="I1117" s="282"/>
      <c r="J1117" s="283">
        <f>ROUND(I1117*H1117,2)</f>
        <v>0</v>
      </c>
      <c r="K1117" s="279" t="s">
        <v>19</v>
      </c>
      <c r="L1117" s="284"/>
      <c r="M1117" s="285" t="s">
        <v>19</v>
      </c>
      <c r="N1117" s="286" t="s">
        <v>47</v>
      </c>
      <c r="O1117" s="87"/>
      <c r="P1117" s="224">
        <f>O1117*H1117</f>
        <v>0</v>
      </c>
      <c r="Q1117" s="224">
        <v>0.024230000000000002</v>
      </c>
      <c r="R1117" s="224">
        <f>Q1117*H1117</f>
        <v>0.081412800000000007</v>
      </c>
      <c r="S1117" s="224">
        <v>0</v>
      </c>
      <c r="T1117" s="225">
        <f>S1117*H1117</f>
        <v>0</v>
      </c>
      <c r="U1117" s="41"/>
      <c r="V1117" s="41"/>
      <c r="W1117" s="41"/>
      <c r="X1117" s="41"/>
      <c r="Y1117" s="41"/>
      <c r="Z1117" s="41"/>
      <c r="AA1117" s="41"/>
      <c r="AB1117" s="41"/>
      <c r="AC1117" s="41"/>
      <c r="AD1117" s="41"/>
      <c r="AE1117" s="41"/>
      <c r="AR1117" s="226" t="s">
        <v>442</v>
      </c>
      <c r="AT1117" s="226" t="s">
        <v>605</v>
      </c>
      <c r="AU1117" s="226" t="s">
        <v>86</v>
      </c>
      <c r="AY1117" s="20" t="s">
        <v>231</v>
      </c>
      <c r="BE1117" s="227">
        <f>IF(N1117="základní",J1117,0)</f>
        <v>0</v>
      </c>
      <c r="BF1117" s="227">
        <f>IF(N1117="snížená",J1117,0)</f>
        <v>0</v>
      </c>
      <c r="BG1117" s="227">
        <f>IF(N1117="zákl. přenesená",J1117,0)</f>
        <v>0</v>
      </c>
      <c r="BH1117" s="227">
        <f>IF(N1117="sníž. přenesená",J1117,0)</f>
        <v>0</v>
      </c>
      <c r="BI1117" s="227">
        <f>IF(N1117="nulová",J1117,0)</f>
        <v>0</v>
      </c>
      <c r="BJ1117" s="20" t="s">
        <v>84</v>
      </c>
      <c r="BK1117" s="227">
        <f>ROUND(I1117*H1117,2)</f>
        <v>0</v>
      </c>
      <c r="BL1117" s="20" t="s">
        <v>336</v>
      </c>
      <c r="BM1117" s="226" t="s">
        <v>1774</v>
      </c>
    </row>
    <row r="1118" s="13" customFormat="1">
      <c r="A1118" s="13"/>
      <c r="B1118" s="233"/>
      <c r="C1118" s="234"/>
      <c r="D1118" s="235" t="s">
        <v>242</v>
      </c>
      <c r="E1118" s="236" t="s">
        <v>19</v>
      </c>
      <c r="F1118" s="237" t="s">
        <v>1770</v>
      </c>
      <c r="G1118" s="234"/>
      <c r="H1118" s="238">
        <v>3.3599999999999999</v>
      </c>
      <c r="I1118" s="239"/>
      <c r="J1118" s="234"/>
      <c r="K1118" s="234"/>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242</v>
      </c>
      <c r="AU1118" s="244" t="s">
        <v>86</v>
      </c>
      <c r="AV1118" s="13" t="s">
        <v>86</v>
      </c>
      <c r="AW1118" s="13" t="s">
        <v>37</v>
      </c>
      <c r="AX1118" s="13" t="s">
        <v>84</v>
      </c>
      <c r="AY1118" s="244" t="s">
        <v>231</v>
      </c>
    </row>
    <row r="1119" s="2" customFormat="1" ht="16.5" customHeight="1">
      <c r="A1119" s="41"/>
      <c r="B1119" s="42"/>
      <c r="C1119" s="277" t="s">
        <v>1775</v>
      </c>
      <c r="D1119" s="277" t="s">
        <v>605</v>
      </c>
      <c r="E1119" s="278" t="s">
        <v>1776</v>
      </c>
      <c r="F1119" s="279" t="s">
        <v>1777</v>
      </c>
      <c r="G1119" s="280" t="s">
        <v>236</v>
      </c>
      <c r="H1119" s="281">
        <v>13.44</v>
      </c>
      <c r="I1119" s="282"/>
      <c r="J1119" s="283">
        <f>ROUND(I1119*H1119,2)</f>
        <v>0</v>
      </c>
      <c r="K1119" s="279" t="s">
        <v>19</v>
      </c>
      <c r="L1119" s="284"/>
      <c r="M1119" s="285" t="s">
        <v>19</v>
      </c>
      <c r="N1119" s="286" t="s">
        <v>47</v>
      </c>
      <c r="O1119" s="87"/>
      <c r="P1119" s="224">
        <f>O1119*H1119</f>
        <v>0</v>
      </c>
      <c r="Q1119" s="224">
        <v>0.038289999999999998</v>
      </c>
      <c r="R1119" s="224">
        <f>Q1119*H1119</f>
        <v>0.5146175999999999</v>
      </c>
      <c r="S1119" s="224">
        <v>0</v>
      </c>
      <c r="T1119" s="225">
        <f>S1119*H1119</f>
        <v>0</v>
      </c>
      <c r="U1119" s="41"/>
      <c r="V1119" s="41"/>
      <c r="W1119" s="41"/>
      <c r="X1119" s="41"/>
      <c r="Y1119" s="41"/>
      <c r="Z1119" s="41"/>
      <c r="AA1119" s="41"/>
      <c r="AB1119" s="41"/>
      <c r="AC1119" s="41"/>
      <c r="AD1119" s="41"/>
      <c r="AE1119" s="41"/>
      <c r="AR1119" s="226" t="s">
        <v>442</v>
      </c>
      <c r="AT1119" s="226" t="s">
        <v>605</v>
      </c>
      <c r="AU1119" s="226" t="s">
        <v>86</v>
      </c>
      <c r="AY1119" s="20" t="s">
        <v>231</v>
      </c>
      <c r="BE1119" s="227">
        <f>IF(N1119="základní",J1119,0)</f>
        <v>0</v>
      </c>
      <c r="BF1119" s="227">
        <f>IF(N1119="snížená",J1119,0)</f>
        <v>0</v>
      </c>
      <c r="BG1119" s="227">
        <f>IF(N1119="zákl. přenesená",J1119,0)</f>
        <v>0</v>
      </c>
      <c r="BH1119" s="227">
        <f>IF(N1119="sníž. přenesená",J1119,0)</f>
        <v>0</v>
      </c>
      <c r="BI1119" s="227">
        <f>IF(N1119="nulová",J1119,0)</f>
        <v>0</v>
      </c>
      <c r="BJ1119" s="20" t="s">
        <v>84</v>
      </c>
      <c r="BK1119" s="227">
        <f>ROUND(I1119*H1119,2)</f>
        <v>0</v>
      </c>
      <c r="BL1119" s="20" t="s">
        <v>336</v>
      </c>
      <c r="BM1119" s="226" t="s">
        <v>1778</v>
      </c>
    </row>
    <row r="1120" s="13" customFormat="1">
      <c r="A1120" s="13"/>
      <c r="B1120" s="233"/>
      <c r="C1120" s="234"/>
      <c r="D1120" s="235" t="s">
        <v>242</v>
      </c>
      <c r="E1120" s="236" t="s">
        <v>19</v>
      </c>
      <c r="F1120" s="237" t="s">
        <v>1779</v>
      </c>
      <c r="G1120" s="234"/>
      <c r="H1120" s="238">
        <v>13.44</v>
      </c>
      <c r="I1120" s="239"/>
      <c r="J1120" s="234"/>
      <c r="K1120" s="234"/>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242</v>
      </c>
      <c r="AU1120" s="244" t="s">
        <v>86</v>
      </c>
      <c r="AV1120" s="13" t="s">
        <v>86</v>
      </c>
      <c r="AW1120" s="13" t="s">
        <v>37</v>
      </c>
      <c r="AX1120" s="13" t="s">
        <v>84</v>
      </c>
      <c r="AY1120" s="244" t="s">
        <v>231</v>
      </c>
    </row>
    <row r="1121" s="2" customFormat="1" ht="16.5" customHeight="1">
      <c r="A1121" s="41"/>
      <c r="B1121" s="42"/>
      <c r="C1121" s="277" t="s">
        <v>1780</v>
      </c>
      <c r="D1121" s="277" t="s">
        <v>605</v>
      </c>
      <c r="E1121" s="278" t="s">
        <v>1781</v>
      </c>
      <c r="F1121" s="279" t="s">
        <v>1777</v>
      </c>
      <c r="G1121" s="280" t="s">
        <v>236</v>
      </c>
      <c r="H1121" s="281">
        <v>3.5699999999999998</v>
      </c>
      <c r="I1121" s="282"/>
      <c r="J1121" s="283">
        <f>ROUND(I1121*H1121,2)</f>
        <v>0</v>
      </c>
      <c r="K1121" s="279" t="s">
        <v>19</v>
      </c>
      <c r="L1121" s="284"/>
      <c r="M1121" s="285" t="s">
        <v>19</v>
      </c>
      <c r="N1121" s="286" t="s">
        <v>47</v>
      </c>
      <c r="O1121" s="87"/>
      <c r="P1121" s="224">
        <f>O1121*H1121</f>
        <v>0</v>
      </c>
      <c r="Q1121" s="224">
        <v>0.038289999999999998</v>
      </c>
      <c r="R1121" s="224">
        <f>Q1121*H1121</f>
        <v>0.13669529999999999</v>
      </c>
      <c r="S1121" s="224">
        <v>0</v>
      </c>
      <c r="T1121" s="225">
        <f>S1121*H1121</f>
        <v>0</v>
      </c>
      <c r="U1121" s="41"/>
      <c r="V1121" s="41"/>
      <c r="W1121" s="41"/>
      <c r="X1121" s="41"/>
      <c r="Y1121" s="41"/>
      <c r="Z1121" s="41"/>
      <c r="AA1121" s="41"/>
      <c r="AB1121" s="41"/>
      <c r="AC1121" s="41"/>
      <c r="AD1121" s="41"/>
      <c r="AE1121" s="41"/>
      <c r="AR1121" s="226" t="s">
        <v>442</v>
      </c>
      <c r="AT1121" s="226" t="s">
        <v>605</v>
      </c>
      <c r="AU1121" s="226" t="s">
        <v>86</v>
      </c>
      <c r="AY1121" s="20" t="s">
        <v>231</v>
      </c>
      <c r="BE1121" s="227">
        <f>IF(N1121="základní",J1121,0)</f>
        <v>0</v>
      </c>
      <c r="BF1121" s="227">
        <f>IF(N1121="snížená",J1121,0)</f>
        <v>0</v>
      </c>
      <c r="BG1121" s="227">
        <f>IF(N1121="zákl. přenesená",J1121,0)</f>
        <v>0</v>
      </c>
      <c r="BH1121" s="227">
        <f>IF(N1121="sníž. přenesená",J1121,0)</f>
        <v>0</v>
      </c>
      <c r="BI1121" s="227">
        <f>IF(N1121="nulová",J1121,0)</f>
        <v>0</v>
      </c>
      <c r="BJ1121" s="20" t="s">
        <v>84</v>
      </c>
      <c r="BK1121" s="227">
        <f>ROUND(I1121*H1121,2)</f>
        <v>0</v>
      </c>
      <c r="BL1121" s="20" t="s">
        <v>336</v>
      </c>
      <c r="BM1121" s="226" t="s">
        <v>1782</v>
      </c>
    </row>
    <row r="1122" s="13" customFormat="1">
      <c r="A1122" s="13"/>
      <c r="B1122" s="233"/>
      <c r="C1122" s="234"/>
      <c r="D1122" s="235" t="s">
        <v>242</v>
      </c>
      <c r="E1122" s="236" t="s">
        <v>19</v>
      </c>
      <c r="F1122" s="237" t="s">
        <v>1783</v>
      </c>
      <c r="G1122" s="234"/>
      <c r="H1122" s="238">
        <v>3.5699999999999998</v>
      </c>
      <c r="I1122" s="239"/>
      <c r="J1122" s="234"/>
      <c r="K1122" s="234"/>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242</v>
      </c>
      <c r="AU1122" s="244" t="s">
        <v>86</v>
      </c>
      <c r="AV1122" s="13" t="s">
        <v>86</v>
      </c>
      <c r="AW1122" s="13" t="s">
        <v>37</v>
      </c>
      <c r="AX1122" s="13" t="s">
        <v>84</v>
      </c>
      <c r="AY1122" s="244" t="s">
        <v>231</v>
      </c>
    </row>
    <row r="1123" s="2" customFormat="1" ht="16.5" customHeight="1">
      <c r="A1123" s="41"/>
      <c r="B1123" s="42"/>
      <c r="C1123" s="277" t="s">
        <v>1784</v>
      </c>
      <c r="D1123" s="277" t="s">
        <v>605</v>
      </c>
      <c r="E1123" s="278" t="s">
        <v>1785</v>
      </c>
      <c r="F1123" s="279" t="s">
        <v>1786</v>
      </c>
      <c r="G1123" s="280" t="s">
        <v>236</v>
      </c>
      <c r="H1123" s="281">
        <v>3.3290000000000002</v>
      </c>
      <c r="I1123" s="282"/>
      <c r="J1123" s="283">
        <f>ROUND(I1123*H1123,2)</f>
        <v>0</v>
      </c>
      <c r="K1123" s="279" t="s">
        <v>19</v>
      </c>
      <c r="L1123" s="284"/>
      <c r="M1123" s="285" t="s">
        <v>19</v>
      </c>
      <c r="N1123" s="286" t="s">
        <v>47</v>
      </c>
      <c r="O1123" s="87"/>
      <c r="P1123" s="224">
        <f>O1123*H1123</f>
        <v>0</v>
      </c>
      <c r="Q1123" s="224">
        <v>0.038289999999999998</v>
      </c>
      <c r="R1123" s="224">
        <f>Q1123*H1123</f>
        <v>0.12746741</v>
      </c>
      <c r="S1123" s="224">
        <v>0</v>
      </c>
      <c r="T1123" s="225">
        <f>S1123*H1123</f>
        <v>0</v>
      </c>
      <c r="U1123" s="41"/>
      <c r="V1123" s="41"/>
      <c r="W1123" s="41"/>
      <c r="X1123" s="41"/>
      <c r="Y1123" s="41"/>
      <c r="Z1123" s="41"/>
      <c r="AA1123" s="41"/>
      <c r="AB1123" s="41"/>
      <c r="AC1123" s="41"/>
      <c r="AD1123" s="41"/>
      <c r="AE1123" s="41"/>
      <c r="AR1123" s="226" t="s">
        <v>442</v>
      </c>
      <c r="AT1123" s="226" t="s">
        <v>605</v>
      </c>
      <c r="AU1123" s="226" t="s">
        <v>86</v>
      </c>
      <c r="AY1123" s="20" t="s">
        <v>231</v>
      </c>
      <c r="BE1123" s="227">
        <f>IF(N1123="základní",J1123,0)</f>
        <v>0</v>
      </c>
      <c r="BF1123" s="227">
        <f>IF(N1123="snížená",J1123,0)</f>
        <v>0</v>
      </c>
      <c r="BG1123" s="227">
        <f>IF(N1123="zákl. přenesená",J1123,0)</f>
        <v>0</v>
      </c>
      <c r="BH1123" s="227">
        <f>IF(N1123="sníž. přenesená",J1123,0)</f>
        <v>0</v>
      </c>
      <c r="BI1123" s="227">
        <f>IF(N1123="nulová",J1123,0)</f>
        <v>0</v>
      </c>
      <c r="BJ1123" s="20" t="s">
        <v>84</v>
      </c>
      <c r="BK1123" s="227">
        <f>ROUND(I1123*H1123,2)</f>
        <v>0</v>
      </c>
      <c r="BL1123" s="20" t="s">
        <v>336</v>
      </c>
      <c r="BM1123" s="226" t="s">
        <v>1787</v>
      </c>
    </row>
    <row r="1124" s="13" customFormat="1">
      <c r="A1124" s="13"/>
      <c r="B1124" s="233"/>
      <c r="C1124" s="234"/>
      <c r="D1124" s="235" t="s">
        <v>242</v>
      </c>
      <c r="E1124" s="236" t="s">
        <v>19</v>
      </c>
      <c r="F1124" s="237" t="s">
        <v>1788</v>
      </c>
      <c r="G1124" s="234"/>
      <c r="H1124" s="238">
        <v>3.3290000000000002</v>
      </c>
      <c r="I1124" s="239"/>
      <c r="J1124" s="234"/>
      <c r="K1124" s="234"/>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242</v>
      </c>
      <c r="AU1124" s="244" t="s">
        <v>86</v>
      </c>
      <c r="AV1124" s="13" t="s">
        <v>86</v>
      </c>
      <c r="AW1124" s="13" t="s">
        <v>37</v>
      </c>
      <c r="AX1124" s="13" t="s">
        <v>84</v>
      </c>
      <c r="AY1124" s="244" t="s">
        <v>231</v>
      </c>
    </row>
    <row r="1125" s="2" customFormat="1" ht="24.15" customHeight="1">
      <c r="A1125" s="41"/>
      <c r="B1125" s="42"/>
      <c r="C1125" s="215" t="s">
        <v>1789</v>
      </c>
      <c r="D1125" s="215" t="s">
        <v>233</v>
      </c>
      <c r="E1125" s="216" t="s">
        <v>1790</v>
      </c>
      <c r="F1125" s="217" t="s">
        <v>1791</v>
      </c>
      <c r="G1125" s="218" t="s">
        <v>369</v>
      </c>
      <c r="H1125" s="219">
        <v>3</v>
      </c>
      <c r="I1125" s="220"/>
      <c r="J1125" s="221">
        <f>ROUND(I1125*H1125,2)</f>
        <v>0</v>
      </c>
      <c r="K1125" s="217" t="s">
        <v>237</v>
      </c>
      <c r="L1125" s="47"/>
      <c r="M1125" s="222" t="s">
        <v>19</v>
      </c>
      <c r="N1125" s="223" t="s">
        <v>47</v>
      </c>
      <c r="O1125" s="87"/>
      <c r="P1125" s="224">
        <f>O1125*H1125</f>
        <v>0</v>
      </c>
      <c r="Q1125" s="224">
        <v>0</v>
      </c>
      <c r="R1125" s="224">
        <f>Q1125*H1125</f>
        <v>0</v>
      </c>
      <c r="S1125" s="224">
        <v>0</v>
      </c>
      <c r="T1125" s="225">
        <f>S1125*H1125</f>
        <v>0</v>
      </c>
      <c r="U1125" s="41"/>
      <c r="V1125" s="41"/>
      <c r="W1125" s="41"/>
      <c r="X1125" s="41"/>
      <c r="Y1125" s="41"/>
      <c r="Z1125" s="41"/>
      <c r="AA1125" s="41"/>
      <c r="AB1125" s="41"/>
      <c r="AC1125" s="41"/>
      <c r="AD1125" s="41"/>
      <c r="AE1125" s="41"/>
      <c r="AR1125" s="226" t="s">
        <v>336</v>
      </c>
      <c r="AT1125" s="226" t="s">
        <v>233</v>
      </c>
      <c r="AU1125" s="226" t="s">
        <v>86</v>
      </c>
      <c r="AY1125" s="20" t="s">
        <v>231</v>
      </c>
      <c r="BE1125" s="227">
        <f>IF(N1125="základní",J1125,0)</f>
        <v>0</v>
      </c>
      <c r="BF1125" s="227">
        <f>IF(N1125="snížená",J1125,0)</f>
        <v>0</v>
      </c>
      <c r="BG1125" s="227">
        <f>IF(N1125="zákl. přenesená",J1125,0)</f>
        <v>0</v>
      </c>
      <c r="BH1125" s="227">
        <f>IF(N1125="sníž. přenesená",J1125,0)</f>
        <v>0</v>
      </c>
      <c r="BI1125" s="227">
        <f>IF(N1125="nulová",J1125,0)</f>
        <v>0</v>
      </c>
      <c r="BJ1125" s="20" t="s">
        <v>84</v>
      </c>
      <c r="BK1125" s="227">
        <f>ROUND(I1125*H1125,2)</f>
        <v>0</v>
      </c>
      <c r="BL1125" s="20" t="s">
        <v>336</v>
      </c>
      <c r="BM1125" s="226" t="s">
        <v>1792</v>
      </c>
    </row>
    <row r="1126" s="2" customFormat="1">
      <c r="A1126" s="41"/>
      <c r="B1126" s="42"/>
      <c r="C1126" s="43"/>
      <c r="D1126" s="228" t="s">
        <v>240</v>
      </c>
      <c r="E1126" s="43"/>
      <c r="F1126" s="229" t="s">
        <v>1793</v>
      </c>
      <c r="G1126" s="43"/>
      <c r="H1126" s="43"/>
      <c r="I1126" s="230"/>
      <c r="J1126" s="43"/>
      <c r="K1126" s="43"/>
      <c r="L1126" s="47"/>
      <c r="M1126" s="231"/>
      <c r="N1126" s="232"/>
      <c r="O1126" s="87"/>
      <c r="P1126" s="87"/>
      <c r="Q1126" s="87"/>
      <c r="R1126" s="87"/>
      <c r="S1126" s="87"/>
      <c r="T1126" s="88"/>
      <c r="U1126" s="41"/>
      <c r="V1126" s="41"/>
      <c r="W1126" s="41"/>
      <c r="X1126" s="41"/>
      <c r="Y1126" s="41"/>
      <c r="Z1126" s="41"/>
      <c r="AA1126" s="41"/>
      <c r="AB1126" s="41"/>
      <c r="AC1126" s="41"/>
      <c r="AD1126" s="41"/>
      <c r="AE1126" s="41"/>
      <c r="AT1126" s="20" t="s">
        <v>240</v>
      </c>
      <c r="AU1126" s="20" t="s">
        <v>86</v>
      </c>
    </row>
    <row r="1127" s="13" customFormat="1">
      <c r="A1127" s="13"/>
      <c r="B1127" s="233"/>
      <c r="C1127" s="234"/>
      <c r="D1127" s="235" t="s">
        <v>242</v>
      </c>
      <c r="E1127" s="236" t="s">
        <v>19</v>
      </c>
      <c r="F1127" s="237" t="s">
        <v>1794</v>
      </c>
      <c r="G1127" s="234"/>
      <c r="H1127" s="238">
        <v>3</v>
      </c>
      <c r="I1127" s="239"/>
      <c r="J1127" s="234"/>
      <c r="K1127" s="234"/>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242</v>
      </c>
      <c r="AU1127" s="244" t="s">
        <v>86</v>
      </c>
      <c r="AV1127" s="13" t="s">
        <v>86</v>
      </c>
      <c r="AW1127" s="13" t="s">
        <v>37</v>
      </c>
      <c r="AX1127" s="13" t="s">
        <v>84</v>
      </c>
      <c r="AY1127" s="244" t="s">
        <v>231</v>
      </c>
    </row>
    <row r="1128" s="2" customFormat="1" ht="24.15" customHeight="1">
      <c r="A1128" s="41"/>
      <c r="B1128" s="42"/>
      <c r="C1128" s="277" t="s">
        <v>1795</v>
      </c>
      <c r="D1128" s="277" t="s">
        <v>605</v>
      </c>
      <c r="E1128" s="278" t="s">
        <v>1796</v>
      </c>
      <c r="F1128" s="279" t="s">
        <v>1797</v>
      </c>
      <c r="G1128" s="280" t="s">
        <v>236</v>
      </c>
      <c r="H1128" s="281">
        <v>2.9399999999999999</v>
      </c>
      <c r="I1128" s="282"/>
      <c r="J1128" s="283">
        <f>ROUND(I1128*H1128,2)</f>
        <v>0</v>
      </c>
      <c r="K1128" s="279" t="s">
        <v>19</v>
      </c>
      <c r="L1128" s="284"/>
      <c r="M1128" s="285" t="s">
        <v>19</v>
      </c>
      <c r="N1128" s="286" t="s">
        <v>47</v>
      </c>
      <c r="O1128" s="87"/>
      <c r="P1128" s="224">
        <f>O1128*H1128</f>
        <v>0</v>
      </c>
      <c r="Q1128" s="224">
        <v>0.03227</v>
      </c>
      <c r="R1128" s="224">
        <f>Q1128*H1128</f>
        <v>0.094873799999999994</v>
      </c>
      <c r="S1128" s="224">
        <v>0</v>
      </c>
      <c r="T1128" s="225">
        <f>S1128*H1128</f>
        <v>0</v>
      </c>
      <c r="U1128" s="41"/>
      <c r="V1128" s="41"/>
      <c r="W1128" s="41"/>
      <c r="X1128" s="41"/>
      <c r="Y1128" s="41"/>
      <c r="Z1128" s="41"/>
      <c r="AA1128" s="41"/>
      <c r="AB1128" s="41"/>
      <c r="AC1128" s="41"/>
      <c r="AD1128" s="41"/>
      <c r="AE1128" s="41"/>
      <c r="AR1128" s="226" t="s">
        <v>442</v>
      </c>
      <c r="AT1128" s="226" t="s">
        <v>605</v>
      </c>
      <c r="AU1128" s="226" t="s">
        <v>86</v>
      </c>
      <c r="AY1128" s="20" t="s">
        <v>231</v>
      </c>
      <c r="BE1128" s="227">
        <f>IF(N1128="základní",J1128,0)</f>
        <v>0</v>
      </c>
      <c r="BF1128" s="227">
        <f>IF(N1128="snížená",J1128,0)</f>
        <v>0</v>
      </c>
      <c r="BG1128" s="227">
        <f>IF(N1128="zákl. přenesená",J1128,0)</f>
        <v>0</v>
      </c>
      <c r="BH1128" s="227">
        <f>IF(N1128="sníž. přenesená",J1128,0)</f>
        <v>0</v>
      </c>
      <c r="BI1128" s="227">
        <f>IF(N1128="nulová",J1128,0)</f>
        <v>0</v>
      </c>
      <c r="BJ1128" s="20" t="s">
        <v>84</v>
      </c>
      <c r="BK1128" s="227">
        <f>ROUND(I1128*H1128,2)</f>
        <v>0</v>
      </c>
      <c r="BL1128" s="20" t="s">
        <v>336</v>
      </c>
      <c r="BM1128" s="226" t="s">
        <v>1798</v>
      </c>
    </row>
    <row r="1129" s="13" customFormat="1">
      <c r="A1129" s="13"/>
      <c r="B1129" s="233"/>
      <c r="C1129" s="234"/>
      <c r="D1129" s="235" t="s">
        <v>242</v>
      </c>
      <c r="E1129" s="236" t="s">
        <v>19</v>
      </c>
      <c r="F1129" s="237" t="s">
        <v>1799</v>
      </c>
      <c r="G1129" s="234"/>
      <c r="H1129" s="238">
        <v>2.9399999999999999</v>
      </c>
      <c r="I1129" s="239"/>
      <c r="J1129" s="234"/>
      <c r="K1129" s="234"/>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242</v>
      </c>
      <c r="AU1129" s="244" t="s">
        <v>86</v>
      </c>
      <c r="AV1129" s="13" t="s">
        <v>86</v>
      </c>
      <c r="AW1129" s="13" t="s">
        <v>37</v>
      </c>
      <c r="AX1129" s="13" t="s">
        <v>84</v>
      </c>
      <c r="AY1129" s="244" t="s">
        <v>231</v>
      </c>
    </row>
    <row r="1130" s="2" customFormat="1" ht="24.15" customHeight="1">
      <c r="A1130" s="41"/>
      <c r="B1130" s="42"/>
      <c r="C1130" s="277" t="s">
        <v>1800</v>
      </c>
      <c r="D1130" s="277" t="s">
        <v>605</v>
      </c>
      <c r="E1130" s="278" t="s">
        <v>1801</v>
      </c>
      <c r="F1130" s="279" t="s">
        <v>1802</v>
      </c>
      <c r="G1130" s="280" t="s">
        <v>236</v>
      </c>
      <c r="H1130" s="281">
        <v>9.2400000000000002</v>
      </c>
      <c r="I1130" s="282"/>
      <c r="J1130" s="283">
        <f>ROUND(I1130*H1130,2)</f>
        <v>0</v>
      </c>
      <c r="K1130" s="279" t="s">
        <v>19</v>
      </c>
      <c r="L1130" s="284"/>
      <c r="M1130" s="285" t="s">
        <v>19</v>
      </c>
      <c r="N1130" s="286" t="s">
        <v>47</v>
      </c>
      <c r="O1130" s="87"/>
      <c r="P1130" s="224">
        <f>O1130*H1130</f>
        <v>0</v>
      </c>
      <c r="Q1130" s="224">
        <v>0.038289999999999998</v>
      </c>
      <c r="R1130" s="224">
        <f>Q1130*H1130</f>
        <v>0.35379959999999999</v>
      </c>
      <c r="S1130" s="224">
        <v>0</v>
      </c>
      <c r="T1130" s="225">
        <f>S1130*H1130</f>
        <v>0</v>
      </c>
      <c r="U1130" s="41"/>
      <c r="V1130" s="41"/>
      <c r="W1130" s="41"/>
      <c r="X1130" s="41"/>
      <c r="Y1130" s="41"/>
      <c r="Z1130" s="41"/>
      <c r="AA1130" s="41"/>
      <c r="AB1130" s="41"/>
      <c r="AC1130" s="41"/>
      <c r="AD1130" s="41"/>
      <c r="AE1130" s="41"/>
      <c r="AR1130" s="226" t="s">
        <v>442</v>
      </c>
      <c r="AT1130" s="226" t="s">
        <v>605</v>
      </c>
      <c r="AU1130" s="226" t="s">
        <v>86</v>
      </c>
      <c r="AY1130" s="20" t="s">
        <v>231</v>
      </c>
      <c r="BE1130" s="227">
        <f>IF(N1130="základní",J1130,0)</f>
        <v>0</v>
      </c>
      <c r="BF1130" s="227">
        <f>IF(N1130="snížená",J1130,0)</f>
        <v>0</v>
      </c>
      <c r="BG1130" s="227">
        <f>IF(N1130="zákl. přenesená",J1130,0)</f>
        <v>0</v>
      </c>
      <c r="BH1130" s="227">
        <f>IF(N1130="sníž. přenesená",J1130,0)</f>
        <v>0</v>
      </c>
      <c r="BI1130" s="227">
        <f>IF(N1130="nulová",J1130,0)</f>
        <v>0</v>
      </c>
      <c r="BJ1130" s="20" t="s">
        <v>84</v>
      </c>
      <c r="BK1130" s="227">
        <f>ROUND(I1130*H1130,2)</f>
        <v>0</v>
      </c>
      <c r="BL1130" s="20" t="s">
        <v>336</v>
      </c>
      <c r="BM1130" s="226" t="s">
        <v>1803</v>
      </c>
    </row>
    <row r="1131" s="13" customFormat="1">
      <c r="A1131" s="13"/>
      <c r="B1131" s="233"/>
      <c r="C1131" s="234"/>
      <c r="D1131" s="235" t="s">
        <v>242</v>
      </c>
      <c r="E1131" s="236" t="s">
        <v>19</v>
      </c>
      <c r="F1131" s="237" t="s">
        <v>1804</v>
      </c>
      <c r="G1131" s="234"/>
      <c r="H1131" s="238">
        <v>9.2400000000000002</v>
      </c>
      <c r="I1131" s="239"/>
      <c r="J1131" s="234"/>
      <c r="K1131" s="234"/>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242</v>
      </c>
      <c r="AU1131" s="244" t="s">
        <v>86</v>
      </c>
      <c r="AV1131" s="13" t="s">
        <v>86</v>
      </c>
      <c r="AW1131" s="13" t="s">
        <v>37</v>
      </c>
      <c r="AX1131" s="13" t="s">
        <v>84</v>
      </c>
      <c r="AY1131" s="244" t="s">
        <v>231</v>
      </c>
    </row>
    <row r="1132" s="2" customFormat="1" ht="24.15" customHeight="1">
      <c r="A1132" s="41"/>
      <c r="B1132" s="42"/>
      <c r="C1132" s="215" t="s">
        <v>1805</v>
      </c>
      <c r="D1132" s="215" t="s">
        <v>233</v>
      </c>
      <c r="E1132" s="216" t="s">
        <v>1806</v>
      </c>
      <c r="F1132" s="217" t="s">
        <v>1807</v>
      </c>
      <c r="G1132" s="218" t="s">
        <v>591</v>
      </c>
      <c r="H1132" s="219">
        <v>1</v>
      </c>
      <c r="I1132" s="220"/>
      <c r="J1132" s="221">
        <f>ROUND(I1132*H1132,2)</f>
        <v>0</v>
      </c>
      <c r="K1132" s="217" t="s">
        <v>19</v>
      </c>
      <c r="L1132" s="47"/>
      <c r="M1132" s="222" t="s">
        <v>19</v>
      </c>
      <c r="N1132" s="223" t="s">
        <v>47</v>
      </c>
      <c r="O1132" s="87"/>
      <c r="P1132" s="224">
        <f>O1132*H1132</f>
        <v>0</v>
      </c>
      <c r="Q1132" s="224">
        <v>0</v>
      </c>
      <c r="R1132" s="224">
        <f>Q1132*H1132</f>
        <v>0</v>
      </c>
      <c r="S1132" s="224">
        <v>0</v>
      </c>
      <c r="T1132" s="225">
        <f>S1132*H1132</f>
        <v>0</v>
      </c>
      <c r="U1132" s="41"/>
      <c r="V1132" s="41"/>
      <c r="W1132" s="41"/>
      <c r="X1132" s="41"/>
      <c r="Y1132" s="41"/>
      <c r="Z1132" s="41"/>
      <c r="AA1132" s="41"/>
      <c r="AB1132" s="41"/>
      <c r="AC1132" s="41"/>
      <c r="AD1132" s="41"/>
      <c r="AE1132" s="41"/>
      <c r="AR1132" s="226" t="s">
        <v>336</v>
      </c>
      <c r="AT1132" s="226" t="s">
        <v>233</v>
      </c>
      <c r="AU1132" s="226" t="s">
        <v>86</v>
      </c>
      <c r="AY1132" s="20" t="s">
        <v>231</v>
      </c>
      <c r="BE1132" s="227">
        <f>IF(N1132="základní",J1132,0)</f>
        <v>0</v>
      </c>
      <c r="BF1132" s="227">
        <f>IF(N1132="snížená",J1132,0)</f>
        <v>0</v>
      </c>
      <c r="BG1132" s="227">
        <f>IF(N1132="zákl. přenesená",J1132,0)</f>
        <v>0</v>
      </c>
      <c r="BH1132" s="227">
        <f>IF(N1132="sníž. přenesená",J1132,0)</f>
        <v>0</v>
      </c>
      <c r="BI1132" s="227">
        <f>IF(N1132="nulová",J1132,0)</f>
        <v>0</v>
      </c>
      <c r="BJ1132" s="20" t="s">
        <v>84</v>
      </c>
      <c r="BK1132" s="227">
        <f>ROUND(I1132*H1132,2)</f>
        <v>0</v>
      </c>
      <c r="BL1132" s="20" t="s">
        <v>336</v>
      </c>
      <c r="BM1132" s="226" t="s">
        <v>1808</v>
      </c>
    </row>
    <row r="1133" s="14" customFormat="1">
      <c r="A1133" s="14"/>
      <c r="B1133" s="245"/>
      <c r="C1133" s="246"/>
      <c r="D1133" s="235" t="s">
        <v>242</v>
      </c>
      <c r="E1133" s="247" t="s">
        <v>19</v>
      </c>
      <c r="F1133" s="248" t="s">
        <v>1809</v>
      </c>
      <c r="G1133" s="246"/>
      <c r="H1133" s="247" t="s">
        <v>19</v>
      </c>
      <c r="I1133" s="249"/>
      <c r="J1133" s="246"/>
      <c r="K1133" s="246"/>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242</v>
      </c>
      <c r="AU1133" s="254" t="s">
        <v>86</v>
      </c>
      <c r="AV1133" s="14" t="s">
        <v>84</v>
      </c>
      <c r="AW1133" s="14" t="s">
        <v>37</v>
      </c>
      <c r="AX1133" s="14" t="s">
        <v>76</v>
      </c>
      <c r="AY1133" s="254" t="s">
        <v>231</v>
      </c>
    </row>
    <row r="1134" s="14" customFormat="1">
      <c r="A1134" s="14"/>
      <c r="B1134" s="245"/>
      <c r="C1134" s="246"/>
      <c r="D1134" s="235" t="s">
        <v>242</v>
      </c>
      <c r="E1134" s="247" t="s">
        <v>19</v>
      </c>
      <c r="F1134" s="248" t="s">
        <v>1810</v>
      </c>
      <c r="G1134" s="246"/>
      <c r="H1134" s="247" t="s">
        <v>19</v>
      </c>
      <c r="I1134" s="249"/>
      <c r="J1134" s="246"/>
      <c r="K1134" s="246"/>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242</v>
      </c>
      <c r="AU1134" s="254" t="s">
        <v>86</v>
      </c>
      <c r="AV1134" s="14" t="s">
        <v>84</v>
      </c>
      <c r="AW1134" s="14" t="s">
        <v>37</v>
      </c>
      <c r="AX1134" s="14" t="s">
        <v>76</v>
      </c>
      <c r="AY1134" s="254" t="s">
        <v>231</v>
      </c>
    </row>
    <row r="1135" s="14" customFormat="1">
      <c r="A1135" s="14"/>
      <c r="B1135" s="245"/>
      <c r="C1135" s="246"/>
      <c r="D1135" s="235" t="s">
        <v>242</v>
      </c>
      <c r="E1135" s="247" t="s">
        <v>19</v>
      </c>
      <c r="F1135" s="248" t="s">
        <v>1811</v>
      </c>
      <c r="G1135" s="246"/>
      <c r="H1135" s="247" t="s">
        <v>19</v>
      </c>
      <c r="I1135" s="249"/>
      <c r="J1135" s="246"/>
      <c r="K1135" s="246"/>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242</v>
      </c>
      <c r="AU1135" s="254" t="s">
        <v>86</v>
      </c>
      <c r="AV1135" s="14" t="s">
        <v>84</v>
      </c>
      <c r="AW1135" s="14" t="s">
        <v>37</v>
      </c>
      <c r="AX1135" s="14" t="s">
        <v>76</v>
      </c>
      <c r="AY1135" s="254" t="s">
        <v>231</v>
      </c>
    </row>
    <row r="1136" s="13" customFormat="1">
      <c r="A1136" s="13"/>
      <c r="B1136" s="233"/>
      <c r="C1136" s="234"/>
      <c r="D1136" s="235" t="s">
        <v>242</v>
      </c>
      <c r="E1136" s="236" t="s">
        <v>19</v>
      </c>
      <c r="F1136" s="237" t="s">
        <v>84</v>
      </c>
      <c r="G1136" s="234"/>
      <c r="H1136" s="238">
        <v>1</v>
      </c>
      <c r="I1136" s="239"/>
      <c r="J1136" s="234"/>
      <c r="K1136" s="234"/>
      <c r="L1136" s="240"/>
      <c r="M1136" s="241"/>
      <c r="N1136" s="242"/>
      <c r="O1136" s="242"/>
      <c r="P1136" s="242"/>
      <c r="Q1136" s="242"/>
      <c r="R1136" s="242"/>
      <c r="S1136" s="242"/>
      <c r="T1136" s="243"/>
      <c r="U1136" s="13"/>
      <c r="V1136" s="13"/>
      <c r="W1136" s="13"/>
      <c r="X1136" s="13"/>
      <c r="Y1136" s="13"/>
      <c r="Z1136" s="13"/>
      <c r="AA1136" s="13"/>
      <c r="AB1136" s="13"/>
      <c r="AC1136" s="13"/>
      <c r="AD1136" s="13"/>
      <c r="AE1136" s="13"/>
      <c r="AT1136" s="244" t="s">
        <v>242</v>
      </c>
      <c r="AU1136" s="244" t="s">
        <v>86</v>
      </c>
      <c r="AV1136" s="13" t="s">
        <v>86</v>
      </c>
      <c r="AW1136" s="13" t="s">
        <v>37</v>
      </c>
      <c r="AX1136" s="13" t="s">
        <v>84</v>
      </c>
      <c r="AY1136" s="244" t="s">
        <v>231</v>
      </c>
    </row>
    <row r="1137" s="2" customFormat="1" ht="21.75" customHeight="1">
      <c r="A1137" s="41"/>
      <c r="B1137" s="42"/>
      <c r="C1137" s="215" t="s">
        <v>1812</v>
      </c>
      <c r="D1137" s="215" t="s">
        <v>233</v>
      </c>
      <c r="E1137" s="216" t="s">
        <v>1813</v>
      </c>
      <c r="F1137" s="217" t="s">
        <v>1814</v>
      </c>
      <c r="G1137" s="218" t="s">
        <v>591</v>
      </c>
      <c r="H1137" s="219">
        <v>1</v>
      </c>
      <c r="I1137" s="220"/>
      <c r="J1137" s="221">
        <f>ROUND(I1137*H1137,2)</f>
        <v>0</v>
      </c>
      <c r="K1137" s="217" t="s">
        <v>19</v>
      </c>
      <c r="L1137" s="47"/>
      <c r="M1137" s="222" t="s">
        <v>19</v>
      </c>
      <c r="N1137" s="223" t="s">
        <v>47</v>
      </c>
      <c r="O1137" s="87"/>
      <c r="P1137" s="224">
        <f>O1137*H1137</f>
        <v>0</v>
      </c>
      <c r="Q1137" s="224">
        <v>1.0000000000000001E-05</v>
      </c>
      <c r="R1137" s="224">
        <f>Q1137*H1137</f>
        <v>1.0000000000000001E-05</v>
      </c>
      <c r="S1137" s="224">
        <v>0</v>
      </c>
      <c r="T1137" s="225">
        <f>S1137*H1137</f>
        <v>0</v>
      </c>
      <c r="U1137" s="41"/>
      <c r="V1137" s="41"/>
      <c r="W1137" s="41"/>
      <c r="X1137" s="41"/>
      <c r="Y1137" s="41"/>
      <c r="Z1137" s="41"/>
      <c r="AA1137" s="41"/>
      <c r="AB1137" s="41"/>
      <c r="AC1137" s="41"/>
      <c r="AD1137" s="41"/>
      <c r="AE1137" s="41"/>
      <c r="AR1137" s="226" t="s">
        <v>336</v>
      </c>
      <c r="AT1137" s="226" t="s">
        <v>233</v>
      </c>
      <c r="AU1137" s="226" t="s">
        <v>86</v>
      </c>
      <c r="AY1137" s="20" t="s">
        <v>231</v>
      </c>
      <c r="BE1137" s="227">
        <f>IF(N1137="základní",J1137,0)</f>
        <v>0</v>
      </c>
      <c r="BF1137" s="227">
        <f>IF(N1137="snížená",J1137,0)</f>
        <v>0</v>
      </c>
      <c r="BG1137" s="227">
        <f>IF(N1137="zákl. přenesená",J1137,0)</f>
        <v>0</v>
      </c>
      <c r="BH1137" s="227">
        <f>IF(N1137="sníž. přenesená",J1137,0)</f>
        <v>0</v>
      </c>
      <c r="BI1137" s="227">
        <f>IF(N1137="nulová",J1137,0)</f>
        <v>0</v>
      </c>
      <c r="BJ1137" s="20" t="s">
        <v>84</v>
      </c>
      <c r="BK1137" s="227">
        <f>ROUND(I1137*H1137,2)</f>
        <v>0</v>
      </c>
      <c r="BL1137" s="20" t="s">
        <v>336</v>
      </c>
      <c r="BM1137" s="226" t="s">
        <v>1815</v>
      </c>
    </row>
    <row r="1138" s="14" customFormat="1">
      <c r="A1138" s="14"/>
      <c r="B1138" s="245"/>
      <c r="C1138" s="246"/>
      <c r="D1138" s="235" t="s">
        <v>242</v>
      </c>
      <c r="E1138" s="247" t="s">
        <v>19</v>
      </c>
      <c r="F1138" s="248" t="s">
        <v>1816</v>
      </c>
      <c r="G1138" s="246"/>
      <c r="H1138" s="247" t="s">
        <v>19</v>
      </c>
      <c r="I1138" s="249"/>
      <c r="J1138" s="246"/>
      <c r="K1138" s="246"/>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242</v>
      </c>
      <c r="AU1138" s="254" t="s">
        <v>86</v>
      </c>
      <c r="AV1138" s="14" t="s">
        <v>84</v>
      </c>
      <c r="AW1138" s="14" t="s">
        <v>37</v>
      </c>
      <c r="AX1138" s="14" t="s">
        <v>76</v>
      </c>
      <c r="AY1138" s="254" t="s">
        <v>231</v>
      </c>
    </row>
    <row r="1139" s="14" customFormat="1">
      <c r="A1139" s="14"/>
      <c r="B1139" s="245"/>
      <c r="C1139" s="246"/>
      <c r="D1139" s="235" t="s">
        <v>242</v>
      </c>
      <c r="E1139" s="247" t="s">
        <v>19</v>
      </c>
      <c r="F1139" s="248" t="s">
        <v>1817</v>
      </c>
      <c r="G1139" s="246"/>
      <c r="H1139" s="247" t="s">
        <v>19</v>
      </c>
      <c r="I1139" s="249"/>
      <c r="J1139" s="246"/>
      <c r="K1139" s="246"/>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242</v>
      </c>
      <c r="AU1139" s="254" t="s">
        <v>86</v>
      </c>
      <c r="AV1139" s="14" t="s">
        <v>84</v>
      </c>
      <c r="AW1139" s="14" t="s">
        <v>37</v>
      </c>
      <c r="AX1139" s="14" t="s">
        <v>76</v>
      </c>
      <c r="AY1139" s="254" t="s">
        <v>231</v>
      </c>
    </row>
    <row r="1140" s="13" customFormat="1">
      <c r="A1140" s="13"/>
      <c r="B1140" s="233"/>
      <c r="C1140" s="234"/>
      <c r="D1140" s="235" t="s">
        <v>242</v>
      </c>
      <c r="E1140" s="236" t="s">
        <v>19</v>
      </c>
      <c r="F1140" s="237" t="s">
        <v>84</v>
      </c>
      <c r="G1140" s="234"/>
      <c r="H1140" s="238">
        <v>1</v>
      </c>
      <c r="I1140" s="239"/>
      <c r="J1140" s="234"/>
      <c r="K1140" s="234"/>
      <c r="L1140" s="240"/>
      <c r="M1140" s="241"/>
      <c r="N1140" s="242"/>
      <c r="O1140" s="242"/>
      <c r="P1140" s="242"/>
      <c r="Q1140" s="242"/>
      <c r="R1140" s="242"/>
      <c r="S1140" s="242"/>
      <c r="T1140" s="243"/>
      <c r="U1140" s="13"/>
      <c r="V1140" s="13"/>
      <c r="W1140" s="13"/>
      <c r="X1140" s="13"/>
      <c r="Y1140" s="13"/>
      <c r="Z1140" s="13"/>
      <c r="AA1140" s="13"/>
      <c r="AB1140" s="13"/>
      <c r="AC1140" s="13"/>
      <c r="AD1140" s="13"/>
      <c r="AE1140" s="13"/>
      <c r="AT1140" s="244" t="s">
        <v>242</v>
      </c>
      <c r="AU1140" s="244" t="s">
        <v>86</v>
      </c>
      <c r="AV1140" s="13" t="s">
        <v>86</v>
      </c>
      <c r="AW1140" s="13" t="s">
        <v>37</v>
      </c>
      <c r="AX1140" s="13" t="s">
        <v>84</v>
      </c>
      <c r="AY1140" s="244" t="s">
        <v>231</v>
      </c>
    </row>
    <row r="1141" s="2" customFormat="1" ht="24.15" customHeight="1">
      <c r="A1141" s="41"/>
      <c r="B1141" s="42"/>
      <c r="C1141" s="215" t="s">
        <v>1818</v>
      </c>
      <c r="D1141" s="215" t="s">
        <v>233</v>
      </c>
      <c r="E1141" s="216" t="s">
        <v>1819</v>
      </c>
      <c r="F1141" s="217" t="s">
        <v>1820</v>
      </c>
      <c r="G1141" s="218" t="s">
        <v>310</v>
      </c>
      <c r="H1141" s="219">
        <v>17</v>
      </c>
      <c r="I1141" s="220"/>
      <c r="J1141" s="221">
        <f>ROUND(I1141*H1141,2)</f>
        <v>0</v>
      </c>
      <c r="K1141" s="217" t="s">
        <v>19</v>
      </c>
      <c r="L1141" s="47"/>
      <c r="M1141" s="222" t="s">
        <v>19</v>
      </c>
      <c r="N1141" s="223" t="s">
        <v>47</v>
      </c>
      <c r="O1141" s="87"/>
      <c r="P1141" s="224">
        <f>O1141*H1141</f>
        <v>0</v>
      </c>
      <c r="Q1141" s="224">
        <v>0.0060000000000000001</v>
      </c>
      <c r="R1141" s="224">
        <f>Q1141*H1141</f>
        <v>0.10200000000000001</v>
      </c>
      <c r="S1141" s="224">
        <v>0</v>
      </c>
      <c r="T1141" s="225">
        <f>S1141*H1141</f>
        <v>0</v>
      </c>
      <c r="U1141" s="41"/>
      <c r="V1141" s="41"/>
      <c r="W1141" s="41"/>
      <c r="X1141" s="41"/>
      <c r="Y1141" s="41"/>
      <c r="Z1141" s="41"/>
      <c r="AA1141" s="41"/>
      <c r="AB1141" s="41"/>
      <c r="AC1141" s="41"/>
      <c r="AD1141" s="41"/>
      <c r="AE1141" s="41"/>
      <c r="AR1141" s="226" t="s">
        <v>336</v>
      </c>
      <c r="AT1141" s="226" t="s">
        <v>233</v>
      </c>
      <c r="AU1141" s="226" t="s">
        <v>86</v>
      </c>
      <c r="AY1141" s="20" t="s">
        <v>231</v>
      </c>
      <c r="BE1141" s="227">
        <f>IF(N1141="základní",J1141,0)</f>
        <v>0</v>
      </c>
      <c r="BF1141" s="227">
        <f>IF(N1141="snížená",J1141,0)</f>
        <v>0</v>
      </c>
      <c r="BG1141" s="227">
        <f>IF(N1141="zákl. přenesená",J1141,0)</f>
        <v>0</v>
      </c>
      <c r="BH1141" s="227">
        <f>IF(N1141="sníž. přenesená",J1141,0)</f>
        <v>0</v>
      </c>
      <c r="BI1141" s="227">
        <f>IF(N1141="nulová",J1141,0)</f>
        <v>0</v>
      </c>
      <c r="BJ1141" s="20" t="s">
        <v>84</v>
      </c>
      <c r="BK1141" s="227">
        <f>ROUND(I1141*H1141,2)</f>
        <v>0</v>
      </c>
      <c r="BL1141" s="20" t="s">
        <v>336</v>
      </c>
      <c r="BM1141" s="226" t="s">
        <v>1821</v>
      </c>
    </row>
    <row r="1142" s="14" customFormat="1">
      <c r="A1142" s="14"/>
      <c r="B1142" s="245"/>
      <c r="C1142" s="246"/>
      <c r="D1142" s="235" t="s">
        <v>242</v>
      </c>
      <c r="E1142" s="247" t="s">
        <v>19</v>
      </c>
      <c r="F1142" s="248" t="s">
        <v>1822</v>
      </c>
      <c r="G1142" s="246"/>
      <c r="H1142" s="247" t="s">
        <v>19</v>
      </c>
      <c r="I1142" s="249"/>
      <c r="J1142" s="246"/>
      <c r="K1142" s="246"/>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242</v>
      </c>
      <c r="AU1142" s="254" t="s">
        <v>86</v>
      </c>
      <c r="AV1142" s="14" t="s">
        <v>84</v>
      </c>
      <c r="AW1142" s="14" t="s">
        <v>37</v>
      </c>
      <c r="AX1142" s="14" t="s">
        <v>76</v>
      </c>
      <c r="AY1142" s="254" t="s">
        <v>231</v>
      </c>
    </row>
    <row r="1143" s="13" customFormat="1">
      <c r="A1143" s="13"/>
      <c r="B1143" s="233"/>
      <c r="C1143" s="234"/>
      <c r="D1143" s="235" t="s">
        <v>242</v>
      </c>
      <c r="E1143" s="236" t="s">
        <v>19</v>
      </c>
      <c r="F1143" s="237" t="s">
        <v>1823</v>
      </c>
      <c r="G1143" s="234"/>
      <c r="H1143" s="238">
        <v>17</v>
      </c>
      <c r="I1143" s="239"/>
      <c r="J1143" s="234"/>
      <c r="K1143" s="234"/>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242</v>
      </c>
      <c r="AU1143" s="244" t="s">
        <v>86</v>
      </c>
      <c r="AV1143" s="13" t="s">
        <v>86</v>
      </c>
      <c r="AW1143" s="13" t="s">
        <v>37</v>
      </c>
      <c r="AX1143" s="13" t="s">
        <v>84</v>
      </c>
      <c r="AY1143" s="244" t="s">
        <v>231</v>
      </c>
    </row>
    <row r="1144" s="2" customFormat="1" ht="16.5" customHeight="1">
      <c r="A1144" s="41"/>
      <c r="B1144" s="42"/>
      <c r="C1144" s="277" t="s">
        <v>1824</v>
      </c>
      <c r="D1144" s="277" t="s">
        <v>605</v>
      </c>
      <c r="E1144" s="278" t="s">
        <v>1825</v>
      </c>
      <c r="F1144" s="279" t="s">
        <v>1826</v>
      </c>
      <c r="G1144" s="280" t="s">
        <v>310</v>
      </c>
      <c r="H1144" s="281">
        <v>17</v>
      </c>
      <c r="I1144" s="282"/>
      <c r="J1144" s="283">
        <f>ROUND(I1144*H1144,2)</f>
        <v>0</v>
      </c>
      <c r="K1144" s="279" t="s">
        <v>19</v>
      </c>
      <c r="L1144" s="284"/>
      <c r="M1144" s="285" t="s">
        <v>19</v>
      </c>
      <c r="N1144" s="286" t="s">
        <v>47</v>
      </c>
      <c r="O1144" s="87"/>
      <c r="P1144" s="224">
        <f>O1144*H1144</f>
        <v>0</v>
      </c>
      <c r="Q1144" s="224">
        <v>0</v>
      </c>
      <c r="R1144" s="224">
        <f>Q1144*H1144</f>
        <v>0</v>
      </c>
      <c r="S1144" s="224">
        <v>0</v>
      </c>
      <c r="T1144" s="225">
        <f>S1144*H1144</f>
        <v>0</v>
      </c>
      <c r="U1144" s="41"/>
      <c r="V1144" s="41"/>
      <c r="W1144" s="41"/>
      <c r="X1144" s="41"/>
      <c r="Y1144" s="41"/>
      <c r="Z1144" s="41"/>
      <c r="AA1144" s="41"/>
      <c r="AB1144" s="41"/>
      <c r="AC1144" s="41"/>
      <c r="AD1144" s="41"/>
      <c r="AE1144" s="41"/>
      <c r="AR1144" s="226" t="s">
        <v>442</v>
      </c>
      <c r="AT1144" s="226" t="s">
        <v>605</v>
      </c>
      <c r="AU1144" s="226" t="s">
        <v>86</v>
      </c>
      <c r="AY1144" s="20" t="s">
        <v>231</v>
      </c>
      <c r="BE1144" s="227">
        <f>IF(N1144="základní",J1144,0)</f>
        <v>0</v>
      </c>
      <c r="BF1144" s="227">
        <f>IF(N1144="snížená",J1144,0)</f>
        <v>0</v>
      </c>
      <c r="BG1144" s="227">
        <f>IF(N1144="zákl. přenesená",J1144,0)</f>
        <v>0</v>
      </c>
      <c r="BH1144" s="227">
        <f>IF(N1144="sníž. přenesená",J1144,0)</f>
        <v>0</v>
      </c>
      <c r="BI1144" s="227">
        <f>IF(N1144="nulová",J1144,0)</f>
        <v>0</v>
      </c>
      <c r="BJ1144" s="20" t="s">
        <v>84</v>
      </c>
      <c r="BK1144" s="227">
        <f>ROUND(I1144*H1144,2)</f>
        <v>0</v>
      </c>
      <c r="BL1144" s="20" t="s">
        <v>336</v>
      </c>
      <c r="BM1144" s="226" t="s">
        <v>1827</v>
      </c>
    </row>
    <row r="1145" s="14" customFormat="1">
      <c r="A1145" s="14"/>
      <c r="B1145" s="245"/>
      <c r="C1145" s="246"/>
      <c r="D1145" s="235" t="s">
        <v>242</v>
      </c>
      <c r="E1145" s="247" t="s">
        <v>19</v>
      </c>
      <c r="F1145" s="248" t="s">
        <v>1828</v>
      </c>
      <c r="G1145" s="246"/>
      <c r="H1145" s="247" t="s">
        <v>19</v>
      </c>
      <c r="I1145" s="249"/>
      <c r="J1145" s="246"/>
      <c r="K1145" s="246"/>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242</v>
      </c>
      <c r="AU1145" s="254" t="s">
        <v>86</v>
      </c>
      <c r="AV1145" s="14" t="s">
        <v>84</v>
      </c>
      <c r="AW1145" s="14" t="s">
        <v>37</v>
      </c>
      <c r="AX1145" s="14" t="s">
        <v>76</v>
      </c>
      <c r="AY1145" s="254" t="s">
        <v>231</v>
      </c>
    </row>
    <row r="1146" s="14" customFormat="1">
      <c r="A1146" s="14"/>
      <c r="B1146" s="245"/>
      <c r="C1146" s="246"/>
      <c r="D1146" s="235" t="s">
        <v>242</v>
      </c>
      <c r="E1146" s="247" t="s">
        <v>19</v>
      </c>
      <c r="F1146" s="248" t="s">
        <v>1829</v>
      </c>
      <c r="G1146" s="246"/>
      <c r="H1146" s="247" t="s">
        <v>19</v>
      </c>
      <c r="I1146" s="249"/>
      <c r="J1146" s="246"/>
      <c r="K1146" s="246"/>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242</v>
      </c>
      <c r="AU1146" s="254" t="s">
        <v>86</v>
      </c>
      <c r="AV1146" s="14" t="s">
        <v>84</v>
      </c>
      <c r="AW1146" s="14" t="s">
        <v>37</v>
      </c>
      <c r="AX1146" s="14" t="s">
        <v>76</v>
      </c>
      <c r="AY1146" s="254" t="s">
        <v>231</v>
      </c>
    </row>
    <row r="1147" s="14" customFormat="1">
      <c r="A1147" s="14"/>
      <c r="B1147" s="245"/>
      <c r="C1147" s="246"/>
      <c r="D1147" s="235" t="s">
        <v>242</v>
      </c>
      <c r="E1147" s="247" t="s">
        <v>19</v>
      </c>
      <c r="F1147" s="248" t="s">
        <v>1830</v>
      </c>
      <c r="G1147" s="246"/>
      <c r="H1147" s="247" t="s">
        <v>19</v>
      </c>
      <c r="I1147" s="249"/>
      <c r="J1147" s="246"/>
      <c r="K1147" s="246"/>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242</v>
      </c>
      <c r="AU1147" s="254" t="s">
        <v>86</v>
      </c>
      <c r="AV1147" s="14" t="s">
        <v>84</v>
      </c>
      <c r="AW1147" s="14" t="s">
        <v>37</v>
      </c>
      <c r="AX1147" s="14" t="s">
        <v>76</v>
      </c>
      <c r="AY1147" s="254" t="s">
        <v>231</v>
      </c>
    </row>
    <row r="1148" s="14" customFormat="1">
      <c r="A1148" s="14"/>
      <c r="B1148" s="245"/>
      <c r="C1148" s="246"/>
      <c r="D1148" s="235" t="s">
        <v>242</v>
      </c>
      <c r="E1148" s="247" t="s">
        <v>19</v>
      </c>
      <c r="F1148" s="248" t="s">
        <v>1831</v>
      </c>
      <c r="G1148" s="246"/>
      <c r="H1148" s="247" t="s">
        <v>19</v>
      </c>
      <c r="I1148" s="249"/>
      <c r="J1148" s="246"/>
      <c r="K1148" s="246"/>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242</v>
      </c>
      <c r="AU1148" s="254" t="s">
        <v>86</v>
      </c>
      <c r="AV1148" s="14" t="s">
        <v>84</v>
      </c>
      <c r="AW1148" s="14" t="s">
        <v>37</v>
      </c>
      <c r="AX1148" s="14" t="s">
        <v>76</v>
      </c>
      <c r="AY1148" s="254" t="s">
        <v>231</v>
      </c>
    </row>
    <row r="1149" s="13" customFormat="1">
      <c r="A1149" s="13"/>
      <c r="B1149" s="233"/>
      <c r="C1149" s="234"/>
      <c r="D1149" s="235" t="s">
        <v>242</v>
      </c>
      <c r="E1149" s="236" t="s">
        <v>19</v>
      </c>
      <c r="F1149" s="237" t="s">
        <v>343</v>
      </c>
      <c r="G1149" s="234"/>
      <c r="H1149" s="238">
        <v>17</v>
      </c>
      <c r="I1149" s="239"/>
      <c r="J1149" s="234"/>
      <c r="K1149" s="234"/>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242</v>
      </c>
      <c r="AU1149" s="244" t="s">
        <v>86</v>
      </c>
      <c r="AV1149" s="13" t="s">
        <v>86</v>
      </c>
      <c r="AW1149" s="13" t="s">
        <v>37</v>
      </c>
      <c r="AX1149" s="13" t="s">
        <v>84</v>
      </c>
      <c r="AY1149" s="244" t="s">
        <v>231</v>
      </c>
    </row>
    <row r="1150" s="2" customFormat="1" ht="37.8" customHeight="1">
      <c r="A1150" s="41"/>
      <c r="B1150" s="42"/>
      <c r="C1150" s="215" t="s">
        <v>1832</v>
      </c>
      <c r="D1150" s="215" t="s">
        <v>233</v>
      </c>
      <c r="E1150" s="216" t="s">
        <v>1833</v>
      </c>
      <c r="F1150" s="217" t="s">
        <v>1834</v>
      </c>
      <c r="G1150" s="218" t="s">
        <v>310</v>
      </c>
      <c r="H1150" s="219">
        <v>2.7000000000000002</v>
      </c>
      <c r="I1150" s="220"/>
      <c r="J1150" s="221">
        <f>ROUND(I1150*H1150,2)</f>
        <v>0</v>
      </c>
      <c r="K1150" s="217" t="s">
        <v>237</v>
      </c>
      <c r="L1150" s="47"/>
      <c r="M1150" s="222" t="s">
        <v>19</v>
      </c>
      <c r="N1150" s="223" t="s">
        <v>47</v>
      </c>
      <c r="O1150" s="87"/>
      <c r="P1150" s="224">
        <f>O1150*H1150</f>
        <v>0</v>
      </c>
      <c r="Q1150" s="224">
        <v>0.00040000000000000002</v>
      </c>
      <c r="R1150" s="224">
        <f>Q1150*H1150</f>
        <v>0.0010800000000000002</v>
      </c>
      <c r="S1150" s="224">
        <v>0</v>
      </c>
      <c r="T1150" s="225">
        <f>S1150*H1150</f>
        <v>0</v>
      </c>
      <c r="U1150" s="41"/>
      <c r="V1150" s="41"/>
      <c r="W1150" s="41"/>
      <c r="X1150" s="41"/>
      <c r="Y1150" s="41"/>
      <c r="Z1150" s="41"/>
      <c r="AA1150" s="41"/>
      <c r="AB1150" s="41"/>
      <c r="AC1150" s="41"/>
      <c r="AD1150" s="41"/>
      <c r="AE1150" s="41"/>
      <c r="AR1150" s="226" t="s">
        <v>336</v>
      </c>
      <c r="AT1150" s="226" t="s">
        <v>233</v>
      </c>
      <c r="AU1150" s="226" t="s">
        <v>86</v>
      </c>
      <c r="AY1150" s="20" t="s">
        <v>231</v>
      </c>
      <c r="BE1150" s="227">
        <f>IF(N1150="základní",J1150,0)</f>
        <v>0</v>
      </c>
      <c r="BF1150" s="227">
        <f>IF(N1150="snížená",J1150,0)</f>
        <v>0</v>
      </c>
      <c r="BG1150" s="227">
        <f>IF(N1150="zákl. přenesená",J1150,0)</f>
        <v>0</v>
      </c>
      <c r="BH1150" s="227">
        <f>IF(N1150="sníž. přenesená",J1150,0)</f>
        <v>0</v>
      </c>
      <c r="BI1150" s="227">
        <f>IF(N1150="nulová",J1150,0)</f>
        <v>0</v>
      </c>
      <c r="BJ1150" s="20" t="s">
        <v>84</v>
      </c>
      <c r="BK1150" s="227">
        <f>ROUND(I1150*H1150,2)</f>
        <v>0</v>
      </c>
      <c r="BL1150" s="20" t="s">
        <v>336</v>
      </c>
      <c r="BM1150" s="226" t="s">
        <v>1835</v>
      </c>
    </row>
    <row r="1151" s="2" customFormat="1">
      <c r="A1151" s="41"/>
      <c r="B1151" s="42"/>
      <c r="C1151" s="43"/>
      <c r="D1151" s="228" t="s">
        <v>240</v>
      </c>
      <c r="E1151" s="43"/>
      <c r="F1151" s="229" t="s">
        <v>1836</v>
      </c>
      <c r="G1151" s="43"/>
      <c r="H1151" s="43"/>
      <c r="I1151" s="230"/>
      <c r="J1151" s="43"/>
      <c r="K1151" s="43"/>
      <c r="L1151" s="47"/>
      <c r="M1151" s="231"/>
      <c r="N1151" s="232"/>
      <c r="O1151" s="87"/>
      <c r="P1151" s="87"/>
      <c r="Q1151" s="87"/>
      <c r="R1151" s="87"/>
      <c r="S1151" s="87"/>
      <c r="T1151" s="88"/>
      <c r="U1151" s="41"/>
      <c r="V1151" s="41"/>
      <c r="W1151" s="41"/>
      <c r="X1151" s="41"/>
      <c r="Y1151" s="41"/>
      <c r="Z1151" s="41"/>
      <c r="AA1151" s="41"/>
      <c r="AB1151" s="41"/>
      <c r="AC1151" s="41"/>
      <c r="AD1151" s="41"/>
      <c r="AE1151" s="41"/>
      <c r="AT1151" s="20" t="s">
        <v>240</v>
      </c>
      <c r="AU1151" s="20" t="s">
        <v>86</v>
      </c>
    </row>
    <row r="1152" s="13" customFormat="1">
      <c r="A1152" s="13"/>
      <c r="B1152" s="233"/>
      <c r="C1152" s="234"/>
      <c r="D1152" s="235" t="s">
        <v>242</v>
      </c>
      <c r="E1152" s="236" t="s">
        <v>19</v>
      </c>
      <c r="F1152" s="237" t="s">
        <v>1837</v>
      </c>
      <c r="G1152" s="234"/>
      <c r="H1152" s="238">
        <v>2.7000000000000002</v>
      </c>
      <c r="I1152" s="239"/>
      <c r="J1152" s="234"/>
      <c r="K1152" s="234"/>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242</v>
      </c>
      <c r="AU1152" s="244" t="s">
        <v>86</v>
      </c>
      <c r="AV1152" s="13" t="s">
        <v>86</v>
      </c>
      <c r="AW1152" s="13" t="s">
        <v>37</v>
      </c>
      <c r="AX1152" s="13" t="s">
        <v>84</v>
      </c>
      <c r="AY1152" s="244" t="s">
        <v>231</v>
      </c>
    </row>
    <row r="1153" s="2" customFormat="1" ht="24.15" customHeight="1">
      <c r="A1153" s="41"/>
      <c r="B1153" s="42"/>
      <c r="C1153" s="277" t="s">
        <v>1838</v>
      </c>
      <c r="D1153" s="277" t="s">
        <v>605</v>
      </c>
      <c r="E1153" s="278" t="s">
        <v>1839</v>
      </c>
      <c r="F1153" s="279" t="s">
        <v>1840</v>
      </c>
      <c r="G1153" s="280" t="s">
        <v>310</v>
      </c>
      <c r="H1153" s="281">
        <v>2.7000000000000002</v>
      </c>
      <c r="I1153" s="282"/>
      <c r="J1153" s="283">
        <f>ROUND(I1153*H1153,2)</f>
        <v>0</v>
      </c>
      <c r="K1153" s="279" t="s">
        <v>19</v>
      </c>
      <c r="L1153" s="284"/>
      <c r="M1153" s="285" t="s">
        <v>19</v>
      </c>
      <c r="N1153" s="286" t="s">
        <v>47</v>
      </c>
      <c r="O1153" s="87"/>
      <c r="P1153" s="224">
        <f>O1153*H1153</f>
        <v>0</v>
      </c>
      <c r="Q1153" s="224">
        <v>0</v>
      </c>
      <c r="R1153" s="224">
        <f>Q1153*H1153</f>
        <v>0</v>
      </c>
      <c r="S1153" s="224">
        <v>0</v>
      </c>
      <c r="T1153" s="225">
        <f>S1153*H1153</f>
        <v>0</v>
      </c>
      <c r="U1153" s="41"/>
      <c r="V1153" s="41"/>
      <c r="W1153" s="41"/>
      <c r="X1153" s="41"/>
      <c r="Y1153" s="41"/>
      <c r="Z1153" s="41"/>
      <c r="AA1153" s="41"/>
      <c r="AB1153" s="41"/>
      <c r="AC1153" s="41"/>
      <c r="AD1153" s="41"/>
      <c r="AE1153" s="41"/>
      <c r="AR1153" s="226" t="s">
        <v>442</v>
      </c>
      <c r="AT1153" s="226" t="s">
        <v>605</v>
      </c>
      <c r="AU1153" s="226" t="s">
        <v>86</v>
      </c>
      <c r="AY1153" s="20" t="s">
        <v>231</v>
      </c>
      <c r="BE1153" s="227">
        <f>IF(N1153="základní",J1153,0)</f>
        <v>0</v>
      </c>
      <c r="BF1153" s="227">
        <f>IF(N1153="snížená",J1153,0)</f>
        <v>0</v>
      </c>
      <c r="BG1153" s="227">
        <f>IF(N1153="zákl. přenesená",J1153,0)</f>
        <v>0</v>
      </c>
      <c r="BH1153" s="227">
        <f>IF(N1153="sníž. přenesená",J1153,0)</f>
        <v>0</v>
      </c>
      <c r="BI1153" s="227">
        <f>IF(N1153="nulová",J1153,0)</f>
        <v>0</v>
      </c>
      <c r="BJ1153" s="20" t="s">
        <v>84</v>
      </c>
      <c r="BK1153" s="227">
        <f>ROUND(I1153*H1153,2)</f>
        <v>0</v>
      </c>
      <c r="BL1153" s="20" t="s">
        <v>336</v>
      </c>
      <c r="BM1153" s="226" t="s">
        <v>1841</v>
      </c>
    </row>
    <row r="1154" s="14" customFormat="1">
      <c r="A1154" s="14"/>
      <c r="B1154" s="245"/>
      <c r="C1154" s="246"/>
      <c r="D1154" s="235" t="s">
        <v>242</v>
      </c>
      <c r="E1154" s="247" t="s">
        <v>19</v>
      </c>
      <c r="F1154" s="248" t="s">
        <v>1842</v>
      </c>
      <c r="G1154" s="246"/>
      <c r="H1154" s="247" t="s">
        <v>19</v>
      </c>
      <c r="I1154" s="249"/>
      <c r="J1154" s="246"/>
      <c r="K1154" s="246"/>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242</v>
      </c>
      <c r="AU1154" s="254" t="s">
        <v>86</v>
      </c>
      <c r="AV1154" s="14" t="s">
        <v>84</v>
      </c>
      <c r="AW1154" s="14" t="s">
        <v>37</v>
      </c>
      <c r="AX1154" s="14" t="s">
        <v>76</v>
      </c>
      <c r="AY1154" s="254" t="s">
        <v>231</v>
      </c>
    </row>
    <row r="1155" s="14" customFormat="1">
      <c r="A1155" s="14"/>
      <c r="B1155" s="245"/>
      <c r="C1155" s="246"/>
      <c r="D1155" s="235" t="s">
        <v>242</v>
      </c>
      <c r="E1155" s="247" t="s">
        <v>19</v>
      </c>
      <c r="F1155" s="248" t="s">
        <v>1843</v>
      </c>
      <c r="G1155" s="246"/>
      <c r="H1155" s="247" t="s">
        <v>19</v>
      </c>
      <c r="I1155" s="249"/>
      <c r="J1155" s="246"/>
      <c r="K1155" s="246"/>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242</v>
      </c>
      <c r="AU1155" s="254" t="s">
        <v>86</v>
      </c>
      <c r="AV1155" s="14" t="s">
        <v>84</v>
      </c>
      <c r="AW1155" s="14" t="s">
        <v>37</v>
      </c>
      <c r="AX1155" s="14" t="s">
        <v>76</v>
      </c>
      <c r="AY1155" s="254" t="s">
        <v>231</v>
      </c>
    </row>
    <row r="1156" s="14" customFormat="1">
      <c r="A1156" s="14"/>
      <c r="B1156" s="245"/>
      <c r="C1156" s="246"/>
      <c r="D1156" s="235" t="s">
        <v>242</v>
      </c>
      <c r="E1156" s="247" t="s">
        <v>19</v>
      </c>
      <c r="F1156" s="248" t="s">
        <v>1844</v>
      </c>
      <c r="G1156" s="246"/>
      <c r="H1156" s="247" t="s">
        <v>19</v>
      </c>
      <c r="I1156" s="249"/>
      <c r="J1156" s="246"/>
      <c r="K1156" s="246"/>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242</v>
      </c>
      <c r="AU1156" s="254" t="s">
        <v>86</v>
      </c>
      <c r="AV1156" s="14" t="s">
        <v>84</v>
      </c>
      <c r="AW1156" s="14" t="s">
        <v>37</v>
      </c>
      <c r="AX1156" s="14" t="s">
        <v>76</v>
      </c>
      <c r="AY1156" s="254" t="s">
        <v>231</v>
      </c>
    </row>
    <row r="1157" s="14" customFormat="1">
      <c r="A1157" s="14"/>
      <c r="B1157" s="245"/>
      <c r="C1157" s="246"/>
      <c r="D1157" s="235" t="s">
        <v>242</v>
      </c>
      <c r="E1157" s="247" t="s">
        <v>19</v>
      </c>
      <c r="F1157" s="248" t="s">
        <v>1845</v>
      </c>
      <c r="G1157" s="246"/>
      <c r="H1157" s="247" t="s">
        <v>19</v>
      </c>
      <c r="I1157" s="249"/>
      <c r="J1157" s="246"/>
      <c r="K1157" s="246"/>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242</v>
      </c>
      <c r="AU1157" s="254" t="s">
        <v>86</v>
      </c>
      <c r="AV1157" s="14" t="s">
        <v>84</v>
      </c>
      <c r="AW1157" s="14" t="s">
        <v>37</v>
      </c>
      <c r="AX1157" s="14" t="s">
        <v>76</v>
      </c>
      <c r="AY1157" s="254" t="s">
        <v>231</v>
      </c>
    </row>
    <row r="1158" s="13" customFormat="1">
      <c r="A1158" s="13"/>
      <c r="B1158" s="233"/>
      <c r="C1158" s="234"/>
      <c r="D1158" s="235" t="s">
        <v>242</v>
      </c>
      <c r="E1158" s="236" t="s">
        <v>19</v>
      </c>
      <c r="F1158" s="237" t="s">
        <v>1846</v>
      </c>
      <c r="G1158" s="234"/>
      <c r="H1158" s="238">
        <v>2.7000000000000002</v>
      </c>
      <c r="I1158" s="239"/>
      <c r="J1158" s="234"/>
      <c r="K1158" s="234"/>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242</v>
      </c>
      <c r="AU1158" s="244" t="s">
        <v>86</v>
      </c>
      <c r="AV1158" s="13" t="s">
        <v>86</v>
      </c>
      <c r="AW1158" s="13" t="s">
        <v>37</v>
      </c>
      <c r="AX1158" s="13" t="s">
        <v>84</v>
      </c>
      <c r="AY1158" s="244" t="s">
        <v>231</v>
      </c>
    </row>
    <row r="1159" s="2" customFormat="1" ht="24.15" customHeight="1">
      <c r="A1159" s="41"/>
      <c r="B1159" s="42"/>
      <c r="C1159" s="215" t="s">
        <v>1847</v>
      </c>
      <c r="D1159" s="215" t="s">
        <v>233</v>
      </c>
      <c r="E1159" s="216" t="s">
        <v>1848</v>
      </c>
      <c r="F1159" s="217" t="s">
        <v>1849</v>
      </c>
      <c r="G1159" s="218" t="s">
        <v>310</v>
      </c>
      <c r="H1159" s="219">
        <v>18.329999999999998</v>
      </c>
      <c r="I1159" s="220"/>
      <c r="J1159" s="221">
        <f>ROUND(I1159*H1159,2)</f>
        <v>0</v>
      </c>
      <c r="K1159" s="217" t="s">
        <v>237</v>
      </c>
      <c r="L1159" s="47"/>
      <c r="M1159" s="222" t="s">
        <v>19</v>
      </c>
      <c r="N1159" s="223" t="s">
        <v>47</v>
      </c>
      <c r="O1159" s="87"/>
      <c r="P1159" s="224">
        <f>O1159*H1159</f>
        <v>0</v>
      </c>
      <c r="Q1159" s="224">
        <v>0.00040000000000000002</v>
      </c>
      <c r="R1159" s="224">
        <f>Q1159*H1159</f>
        <v>0.007332</v>
      </c>
      <c r="S1159" s="224">
        <v>0</v>
      </c>
      <c r="T1159" s="225">
        <f>S1159*H1159</f>
        <v>0</v>
      </c>
      <c r="U1159" s="41"/>
      <c r="V1159" s="41"/>
      <c r="W1159" s="41"/>
      <c r="X1159" s="41"/>
      <c r="Y1159" s="41"/>
      <c r="Z1159" s="41"/>
      <c r="AA1159" s="41"/>
      <c r="AB1159" s="41"/>
      <c r="AC1159" s="41"/>
      <c r="AD1159" s="41"/>
      <c r="AE1159" s="41"/>
      <c r="AR1159" s="226" t="s">
        <v>336</v>
      </c>
      <c r="AT1159" s="226" t="s">
        <v>233</v>
      </c>
      <c r="AU1159" s="226" t="s">
        <v>86</v>
      </c>
      <c r="AY1159" s="20" t="s">
        <v>231</v>
      </c>
      <c r="BE1159" s="227">
        <f>IF(N1159="základní",J1159,0)</f>
        <v>0</v>
      </c>
      <c r="BF1159" s="227">
        <f>IF(N1159="snížená",J1159,0)</f>
        <v>0</v>
      </c>
      <c r="BG1159" s="227">
        <f>IF(N1159="zákl. přenesená",J1159,0)</f>
        <v>0</v>
      </c>
      <c r="BH1159" s="227">
        <f>IF(N1159="sníž. přenesená",J1159,0)</f>
        <v>0</v>
      </c>
      <c r="BI1159" s="227">
        <f>IF(N1159="nulová",J1159,0)</f>
        <v>0</v>
      </c>
      <c r="BJ1159" s="20" t="s">
        <v>84</v>
      </c>
      <c r="BK1159" s="227">
        <f>ROUND(I1159*H1159,2)</f>
        <v>0</v>
      </c>
      <c r="BL1159" s="20" t="s">
        <v>336</v>
      </c>
      <c r="BM1159" s="226" t="s">
        <v>1850</v>
      </c>
    </row>
    <row r="1160" s="2" customFormat="1">
      <c r="A1160" s="41"/>
      <c r="B1160" s="42"/>
      <c r="C1160" s="43"/>
      <c r="D1160" s="228" t="s">
        <v>240</v>
      </c>
      <c r="E1160" s="43"/>
      <c r="F1160" s="229" t="s">
        <v>1851</v>
      </c>
      <c r="G1160" s="43"/>
      <c r="H1160" s="43"/>
      <c r="I1160" s="230"/>
      <c r="J1160" s="43"/>
      <c r="K1160" s="43"/>
      <c r="L1160" s="47"/>
      <c r="M1160" s="231"/>
      <c r="N1160" s="232"/>
      <c r="O1160" s="87"/>
      <c r="P1160" s="87"/>
      <c r="Q1160" s="87"/>
      <c r="R1160" s="87"/>
      <c r="S1160" s="87"/>
      <c r="T1160" s="88"/>
      <c r="U1160" s="41"/>
      <c r="V1160" s="41"/>
      <c r="W1160" s="41"/>
      <c r="X1160" s="41"/>
      <c r="Y1160" s="41"/>
      <c r="Z1160" s="41"/>
      <c r="AA1160" s="41"/>
      <c r="AB1160" s="41"/>
      <c r="AC1160" s="41"/>
      <c r="AD1160" s="41"/>
      <c r="AE1160" s="41"/>
      <c r="AT1160" s="20" t="s">
        <v>240</v>
      </c>
      <c r="AU1160" s="20" t="s">
        <v>86</v>
      </c>
    </row>
    <row r="1161" s="14" customFormat="1">
      <c r="A1161" s="14"/>
      <c r="B1161" s="245"/>
      <c r="C1161" s="246"/>
      <c r="D1161" s="235" t="s">
        <v>242</v>
      </c>
      <c r="E1161" s="247" t="s">
        <v>19</v>
      </c>
      <c r="F1161" s="248" t="s">
        <v>1852</v>
      </c>
      <c r="G1161" s="246"/>
      <c r="H1161" s="247" t="s">
        <v>19</v>
      </c>
      <c r="I1161" s="249"/>
      <c r="J1161" s="246"/>
      <c r="K1161" s="246"/>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242</v>
      </c>
      <c r="AU1161" s="254" t="s">
        <v>86</v>
      </c>
      <c r="AV1161" s="14" t="s">
        <v>84</v>
      </c>
      <c r="AW1161" s="14" t="s">
        <v>37</v>
      </c>
      <c r="AX1161" s="14" t="s">
        <v>76</v>
      </c>
      <c r="AY1161" s="254" t="s">
        <v>231</v>
      </c>
    </row>
    <row r="1162" s="14" customFormat="1">
      <c r="A1162" s="14"/>
      <c r="B1162" s="245"/>
      <c r="C1162" s="246"/>
      <c r="D1162" s="235" t="s">
        <v>242</v>
      </c>
      <c r="E1162" s="247" t="s">
        <v>19</v>
      </c>
      <c r="F1162" s="248" t="s">
        <v>1853</v>
      </c>
      <c r="G1162" s="246"/>
      <c r="H1162" s="247" t="s">
        <v>19</v>
      </c>
      <c r="I1162" s="249"/>
      <c r="J1162" s="246"/>
      <c r="K1162" s="246"/>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242</v>
      </c>
      <c r="AU1162" s="254" t="s">
        <v>86</v>
      </c>
      <c r="AV1162" s="14" t="s">
        <v>84</v>
      </c>
      <c r="AW1162" s="14" t="s">
        <v>37</v>
      </c>
      <c r="AX1162" s="14" t="s">
        <v>76</v>
      </c>
      <c r="AY1162" s="254" t="s">
        <v>231</v>
      </c>
    </row>
    <row r="1163" s="13" customFormat="1">
      <c r="A1163" s="13"/>
      <c r="B1163" s="233"/>
      <c r="C1163" s="234"/>
      <c r="D1163" s="235" t="s">
        <v>242</v>
      </c>
      <c r="E1163" s="236" t="s">
        <v>19</v>
      </c>
      <c r="F1163" s="237" t="s">
        <v>1854</v>
      </c>
      <c r="G1163" s="234"/>
      <c r="H1163" s="238">
        <v>18.329999999999998</v>
      </c>
      <c r="I1163" s="239"/>
      <c r="J1163" s="234"/>
      <c r="K1163" s="234"/>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242</v>
      </c>
      <c r="AU1163" s="244" t="s">
        <v>86</v>
      </c>
      <c r="AV1163" s="13" t="s">
        <v>86</v>
      </c>
      <c r="AW1163" s="13" t="s">
        <v>37</v>
      </c>
      <c r="AX1163" s="13" t="s">
        <v>84</v>
      </c>
      <c r="AY1163" s="244" t="s">
        <v>231</v>
      </c>
    </row>
    <row r="1164" s="2" customFormat="1" ht="24.15" customHeight="1">
      <c r="A1164" s="41"/>
      <c r="B1164" s="42"/>
      <c r="C1164" s="277" t="s">
        <v>1855</v>
      </c>
      <c r="D1164" s="277" t="s">
        <v>605</v>
      </c>
      <c r="E1164" s="278" t="s">
        <v>1856</v>
      </c>
      <c r="F1164" s="279" t="s">
        <v>1857</v>
      </c>
      <c r="G1164" s="280" t="s">
        <v>310</v>
      </c>
      <c r="H1164" s="281">
        <v>18.329999999999998</v>
      </c>
      <c r="I1164" s="282"/>
      <c r="J1164" s="283">
        <f>ROUND(I1164*H1164,2)</f>
        <v>0</v>
      </c>
      <c r="K1164" s="279" t="s">
        <v>19</v>
      </c>
      <c r="L1164" s="284"/>
      <c r="M1164" s="285" t="s">
        <v>19</v>
      </c>
      <c r="N1164" s="286" t="s">
        <v>47</v>
      </c>
      <c r="O1164" s="87"/>
      <c r="P1164" s="224">
        <f>O1164*H1164</f>
        <v>0</v>
      </c>
      <c r="Q1164" s="224">
        <v>0</v>
      </c>
      <c r="R1164" s="224">
        <f>Q1164*H1164</f>
        <v>0</v>
      </c>
      <c r="S1164" s="224">
        <v>0</v>
      </c>
      <c r="T1164" s="225">
        <f>S1164*H1164</f>
        <v>0</v>
      </c>
      <c r="U1164" s="41"/>
      <c r="V1164" s="41"/>
      <c r="W1164" s="41"/>
      <c r="X1164" s="41"/>
      <c r="Y1164" s="41"/>
      <c r="Z1164" s="41"/>
      <c r="AA1164" s="41"/>
      <c r="AB1164" s="41"/>
      <c r="AC1164" s="41"/>
      <c r="AD1164" s="41"/>
      <c r="AE1164" s="41"/>
      <c r="AR1164" s="226" t="s">
        <v>442</v>
      </c>
      <c r="AT1164" s="226" t="s">
        <v>605</v>
      </c>
      <c r="AU1164" s="226" t="s">
        <v>86</v>
      </c>
      <c r="AY1164" s="20" t="s">
        <v>231</v>
      </c>
      <c r="BE1164" s="227">
        <f>IF(N1164="základní",J1164,0)</f>
        <v>0</v>
      </c>
      <c r="BF1164" s="227">
        <f>IF(N1164="snížená",J1164,0)</f>
        <v>0</v>
      </c>
      <c r="BG1164" s="227">
        <f>IF(N1164="zákl. přenesená",J1164,0)</f>
        <v>0</v>
      </c>
      <c r="BH1164" s="227">
        <f>IF(N1164="sníž. přenesená",J1164,0)</f>
        <v>0</v>
      </c>
      <c r="BI1164" s="227">
        <f>IF(N1164="nulová",J1164,0)</f>
        <v>0</v>
      </c>
      <c r="BJ1164" s="20" t="s">
        <v>84</v>
      </c>
      <c r="BK1164" s="227">
        <f>ROUND(I1164*H1164,2)</f>
        <v>0</v>
      </c>
      <c r="BL1164" s="20" t="s">
        <v>336</v>
      </c>
      <c r="BM1164" s="226" t="s">
        <v>1858</v>
      </c>
    </row>
    <row r="1165" s="14" customFormat="1">
      <c r="A1165" s="14"/>
      <c r="B1165" s="245"/>
      <c r="C1165" s="246"/>
      <c r="D1165" s="235" t="s">
        <v>242</v>
      </c>
      <c r="E1165" s="247" t="s">
        <v>19</v>
      </c>
      <c r="F1165" s="248" t="s">
        <v>1859</v>
      </c>
      <c r="G1165" s="246"/>
      <c r="H1165" s="247" t="s">
        <v>19</v>
      </c>
      <c r="I1165" s="249"/>
      <c r="J1165" s="246"/>
      <c r="K1165" s="246"/>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242</v>
      </c>
      <c r="AU1165" s="254" t="s">
        <v>86</v>
      </c>
      <c r="AV1165" s="14" t="s">
        <v>84</v>
      </c>
      <c r="AW1165" s="14" t="s">
        <v>37</v>
      </c>
      <c r="AX1165" s="14" t="s">
        <v>76</v>
      </c>
      <c r="AY1165" s="254" t="s">
        <v>231</v>
      </c>
    </row>
    <row r="1166" s="14" customFormat="1">
      <c r="A1166" s="14"/>
      <c r="B1166" s="245"/>
      <c r="C1166" s="246"/>
      <c r="D1166" s="235" t="s">
        <v>242</v>
      </c>
      <c r="E1166" s="247" t="s">
        <v>19</v>
      </c>
      <c r="F1166" s="248" t="s">
        <v>1860</v>
      </c>
      <c r="G1166" s="246"/>
      <c r="H1166" s="247" t="s">
        <v>19</v>
      </c>
      <c r="I1166" s="249"/>
      <c r="J1166" s="246"/>
      <c r="K1166" s="246"/>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242</v>
      </c>
      <c r="AU1166" s="254" t="s">
        <v>86</v>
      </c>
      <c r="AV1166" s="14" t="s">
        <v>84</v>
      </c>
      <c r="AW1166" s="14" t="s">
        <v>37</v>
      </c>
      <c r="AX1166" s="14" t="s">
        <v>76</v>
      </c>
      <c r="AY1166" s="254" t="s">
        <v>231</v>
      </c>
    </row>
    <row r="1167" s="14" customFormat="1">
      <c r="A1167" s="14"/>
      <c r="B1167" s="245"/>
      <c r="C1167" s="246"/>
      <c r="D1167" s="235" t="s">
        <v>242</v>
      </c>
      <c r="E1167" s="247" t="s">
        <v>19</v>
      </c>
      <c r="F1167" s="248" t="s">
        <v>1861</v>
      </c>
      <c r="G1167" s="246"/>
      <c r="H1167" s="247" t="s">
        <v>19</v>
      </c>
      <c r="I1167" s="249"/>
      <c r="J1167" s="246"/>
      <c r="K1167" s="246"/>
      <c r="L1167" s="250"/>
      <c r="M1167" s="251"/>
      <c r="N1167" s="252"/>
      <c r="O1167" s="252"/>
      <c r="P1167" s="252"/>
      <c r="Q1167" s="252"/>
      <c r="R1167" s="252"/>
      <c r="S1167" s="252"/>
      <c r="T1167" s="253"/>
      <c r="U1167" s="14"/>
      <c r="V1167" s="14"/>
      <c r="W1167" s="14"/>
      <c r="X1167" s="14"/>
      <c r="Y1167" s="14"/>
      <c r="Z1167" s="14"/>
      <c r="AA1167" s="14"/>
      <c r="AB1167" s="14"/>
      <c r="AC1167" s="14"/>
      <c r="AD1167" s="14"/>
      <c r="AE1167" s="14"/>
      <c r="AT1167" s="254" t="s">
        <v>242</v>
      </c>
      <c r="AU1167" s="254" t="s">
        <v>86</v>
      </c>
      <c r="AV1167" s="14" t="s">
        <v>84</v>
      </c>
      <c r="AW1167" s="14" t="s">
        <v>37</v>
      </c>
      <c r="AX1167" s="14" t="s">
        <v>76</v>
      </c>
      <c r="AY1167" s="254" t="s">
        <v>231</v>
      </c>
    </row>
    <row r="1168" s="14" customFormat="1">
      <c r="A1168" s="14"/>
      <c r="B1168" s="245"/>
      <c r="C1168" s="246"/>
      <c r="D1168" s="235" t="s">
        <v>242</v>
      </c>
      <c r="E1168" s="247" t="s">
        <v>19</v>
      </c>
      <c r="F1168" s="248" t="s">
        <v>1862</v>
      </c>
      <c r="G1168" s="246"/>
      <c r="H1168" s="247" t="s">
        <v>19</v>
      </c>
      <c r="I1168" s="249"/>
      <c r="J1168" s="246"/>
      <c r="K1168" s="246"/>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242</v>
      </c>
      <c r="AU1168" s="254" t="s">
        <v>86</v>
      </c>
      <c r="AV1168" s="14" t="s">
        <v>84</v>
      </c>
      <c r="AW1168" s="14" t="s">
        <v>37</v>
      </c>
      <c r="AX1168" s="14" t="s">
        <v>76</v>
      </c>
      <c r="AY1168" s="254" t="s">
        <v>231</v>
      </c>
    </row>
    <row r="1169" s="13" customFormat="1">
      <c r="A1169" s="13"/>
      <c r="B1169" s="233"/>
      <c r="C1169" s="234"/>
      <c r="D1169" s="235" t="s">
        <v>242</v>
      </c>
      <c r="E1169" s="236" t="s">
        <v>19</v>
      </c>
      <c r="F1169" s="237" t="s">
        <v>1863</v>
      </c>
      <c r="G1169" s="234"/>
      <c r="H1169" s="238">
        <v>18.329999999999998</v>
      </c>
      <c r="I1169" s="239"/>
      <c r="J1169" s="234"/>
      <c r="K1169" s="234"/>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242</v>
      </c>
      <c r="AU1169" s="244" t="s">
        <v>86</v>
      </c>
      <c r="AV1169" s="13" t="s">
        <v>86</v>
      </c>
      <c r="AW1169" s="13" t="s">
        <v>37</v>
      </c>
      <c r="AX1169" s="13" t="s">
        <v>84</v>
      </c>
      <c r="AY1169" s="244" t="s">
        <v>231</v>
      </c>
    </row>
    <row r="1170" s="2" customFormat="1" ht="24.15" customHeight="1">
      <c r="A1170" s="41"/>
      <c r="B1170" s="42"/>
      <c r="C1170" s="215" t="s">
        <v>1864</v>
      </c>
      <c r="D1170" s="215" t="s">
        <v>233</v>
      </c>
      <c r="E1170" s="216" t="s">
        <v>1865</v>
      </c>
      <c r="F1170" s="217" t="s">
        <v>1866</v>
      </c>
      <c r="G1170" s="218" t="s">
        <v>236</v>
      </c>
      <c r="H1170" s="219">
        <v>1.05</v>
      </c>
      <c r="I1170" s="220"/>
      <c r="J1170" s="221">
        <f>ROUND(I1170*H1170,2)</f>
        <v>0</v>
      </c>
      <c r="K1170" s="217" t="s">
        <v>237</v>
      </c>
      <c r="L1170" s="47"/>
      <c r="M1170" s="222" t="s">
        <v>19</v>
      </c>
      <c r="N1170" s="223" t="s">
        <v>47</v>
      </c>
      <c r="O1170" s="87"/>
      <c r="P1170" s="224">
        <f>O1170*H1170</f>
        <v>0</v>
      </c>
      <c r="Q1170" s="224">
        <v>0</v>
      </c>
      <c r="R1170" s="224">
        <f>Q1170*H1170</f>
        <v>0</v>
      </c>
      <c r="S1170" s="224">
        <v>0</v>
      </c>
      <c r="T1170" s="225">
        <f>S1170*H1170</f>
        <v>0</v>
      </c>
      <c r="U1170" s="41"/>
      <c r="V1170" s="41"/>
      <c r="W1170" s="41"/>
      <c r="X1170" s="41"/>
      <c r="Y1170" s="41"/>
      <c r="Z1170" s="41"/>
      <c r="AA1170" s="41"/>
      <c r="AB1170" s="41"/>
      <c r="AC1170" s="41"/>
      <c r="AD1170" s="41"/>
      <c r="AE1170" s="41"/>
      <c r="AR1170" s="226" t="s">
        <v>336</v>
      </c>
      <c r="AT1170" s="226" t="s">
        <v>233</v>
      </c>
      <c r="AU1170" s="226" t="s">
        <v>86</v>
      </c>
      <c r="AY1170" s="20" t="s">
        <v>231</v>
      </c>
      <c r="BE1170" s="227">
        <f>IF(N1170="základní",J1170,0)</f>
        <v>0</v>
      </c>
      <c r="BF1170" s="227">
        <f>IF(N1170="snížená",J1170,0)</f>
        <v>0</v>
      </c>
      <c r="BG1170" s="227">
        <f>IF(N1170="zákl. přenesená",J1170,0)</f>
        <v>0</v>
      </c>
      <c r="BH1170" s="227">
        <f>IF(N1170="sníž. přenesená",J1170,0)</f>
        <v>0</v>
      </c>
      <c r="BI1170" s="227">
        <f>IF(N1170="nulová",J1170,0)</f>
        <v>0</v>
      </c>
      <c r="BJ1170" s="20" t="s">
        <v>84</v>
      </c>
      <c r="BK1170" s="227">
        <f>ROUND(I1170*H1170,2)</f>
        <v>0</v>
      </c>
      <c r="BL1170" s="20" t="s">
        <v>336</v>
      </c>
      <c r="BM1170" s="226" t="s">
        <v>1867</v>
      </c>
    </row>
    <row r="1171" s="2" customFormat="1">
      <c r="A1171" s="41"/>
      <c r="B1171" s="42"/>
      <c r="C1171" s="43"/>
      <c r="D1171" s="228" t="s">
        <v>240</v>
      </c>
      <c r="E1171" s="43"/>
      <c r="F1171" s="229" t="s">
        <v>1868</v>
      </c>
      <c r="G1171" s="43"/>
      <c r="H1171" s="43"/>
      <c r="I1171" s="230"/>
      <c r="J1171" s="43"/>
      <c r="K1171" s="43"/>
      <c r="L1171" s="47"/>
      <c r="M1171" s="231"/>
      <c r="N1171" s="232"/>
      <c r="O1171" s="87"/>
      <c r="P1171" s="87"/>
      <c r="Q1171" s="87"/>
      <c r="R1171" s="87"/>
      <c r="S1171" s="87"/>
      <c r="T1171" s="88"/>
      <c r="U1171" s="41"/>
      <c r="V1171" s="41"/>
      <c r="W1171" s="41"/>
      <c r="X1171" s="41"/>
      <c r="Y1171" s="41"/>
      <c r="Z1171" s="41"/>
      <c r="AA1171" s="41"/>
      <c r="AB1171" s="41"/>
      <c r="AC1171" s="41"/>
      <c r="AD1171" s="41"/>
      <c r="AE1171" s="41"/>
      <c r="AT1171" s="20" t="s">
        <v>240</v>
      </c>
      <c r="AU1171" s="20" t="s">
        <v>86</v>
      </c>
    </row>
    <row r="1172" s="13" customFormat="1">
      <c r="A1172" s="13"/>
      <c r="B1172" s="233"/>
      <c r="C1172" s="234"/>
      <c r="D1172" s="235" t="s">
        <v>242</v>
      </c>
      <c r="E1172" s="236" t="s">
        <v>19</v>
      </c>
      <c r="F1172" s="237" t="s">
        <v>1869</v>
      </c>
      <c r="G1172" s="234"/>
      <c r="H1172" s="238">
        <v>1.05</v>
      </c>
      <c r="I1172" s="239"/>
      <c r="J1172" s="234"/>
      <c r="K1172" s="234"/>
      <c r="L1172" s="240"/>
      <c r="M1172" s="241"/>
      <c r="N1172" s="242"/>
      <c r="O1172" s="242"/>
      <c r="P1172" s="242"/>
      <c r="Q1172" s="242"/>
      <c r="R1172" s="242"/>
      <c r="S1172" s="242"/>
      <c r="T1172" s="243"/>
      <c r="U1172" s="13"/>
      <c r="V1172" s="13"/>
      <c r="W1172" s="13"/>
      <c r="X1172" s="13"/>
      <c r="Y1172" s="13"/>
      <c r="Z1172" s="13"/>
      <c r="AA1172" s="13"/>
      <c r="AB1172" s="13"/>
      <c r="AC1172" s="13"/>
      <c r="AD1172" s="13"/>
      <c r="AE1172" s="13"/>
      <c r="AT1172" s="244" t="s">
        <v>242</v>
      </c>
      <c r="AU1172" s="244" t="s">
        <v>86</v>
      </c>
      <c r="AV1172" s="13" t="s">
        <v>86</v>
      </c>
      <c r="AW1172" s="13" t="s">
        <v>37</v>
      </c>
      <c r="AX1172" s="13" t="s">
        <v>84</v>
      </c>
      <c r="AY1172" s="244" t="s">
        <v>231</v>
      </c>
    </row>
    <row r="1173" s="2" customFormat="1" ht="21.75" customHeight="1">
      <c r="A1173" s="41"/>
      <c r="B1173" s="42"/>
      <c r="C1173" s="277" t="s">
        <v>1870</v>
      </c>
      <c r="D1173" s="277" t="s">
        <v>605</v>
      </c>
      <c r="E1173" s="278" t="s">
        <v>1871</v>
      </c>
      <c r="F1173" s="279" t="s">
        <v>1872</v>
      </c>
      <c r="G1173" s="280" t="s">
        <v>369</v>
      </c>
      <c r="H1173" s="281">
        <v>1</v>
      </c>
      <c r="I1173" s="282"/>
      <c r="J1173" s="283">
        <f>ROUND(I1173*H1173,2)</f>
        <v>0</v>
      </c>
      <c r="K1173" s="279" t="s">
        <v>19</v>
      </c>
      <c r="L1173" s="284"/>
      <c r="M1173" s="285" t="s">
        <v>19</v>
      </c>
      <c r="N1173" s="286" t="s">
        <v>47</v>
      </c>
      <c r="O1173" s="87"/>
      <c r="P1173" s="224">
        <f>O1173*H1173</f>
        <v>0</v>
      </c>
      <c r="Q1173" s="224">
        <v>0.00010000000000000001</v>
      </c>
      <c r="R1173" s="224">
        <f>Q1173*H1173</f>
        <v>0.00010000000000000001</v>
      </c>
      <c r="S1173" s="224">
        <v>0</v>
      </c>
      <c r="T1173" s="225">
        <f>S1173*H1173</f>
        <v>0</v>
      </c>
      <c r="U1173" s="41"/>
      <c r="V1173" s="41"/>
      <c r="W1173" s="41"/>
      <c r="X1173" s="41"/>
      <c r="Y1173" s="41"/>
      <c r="Z1173" s="41"/>
      <c r="AA1173" s="41"/>
      <c r="AB1173" s="41"/>
      <c r="AC1173" s="41"/>
      <c r="AD1173" s="41"/>
      <c r="AE1173" s="41"/>
      <c r="AR1173" s="226" t="s">
        <v>442</v>
      </c>
      <c r="AT1173" s="226" t="s">
        <v>605</v>
      </c>
      <c r="AU1173" s="226" t="s">
        <v>86</v>
      </c>
      <c r="AY1173" s="20" t="s">
        <v>231</v>
      </c>
      <c r="BE1173" s="227">
        <f>IF(N1173="základní",J1173,0)</f>
        <v>0</v>
      </c>
      <c r="BF1173" s="227">
        <f>IF(N1173="snížená",J1173,0)</f>
        <v>0</v>
      </c>
      <c r="BG1173" s="227">
        <f>IF(N1173="zákl. přenesená",J1173,0)</f>
        <v>0</v>
      </c>
      <c r="BH1173" s="227">
        <f>IF(N1173="sníž. přenesená",J1173,0)</f>
        <v>0</v>
      </c>
      <c r="BI1173" s="227">
        <f>IF(N1173="nulová",J1173,0)</f>
        <v>0</v>
      </c>
      <c r="BJ1173" s="20" t="s">
        <v>84</v>
      </c>
      <c r="BK1173" s="227">
        <f>ROUND(I1173*H1173,2)</f>
        <v>0</v>
      </c>
      <c r="BL1173" s="20" t="s">
        <v>336</v>
      </c>
      <c r="BM1173" s="226" t="s">
        <v>1873</v>
      </c>
    </row>
    <row r="1174" s="2" customFormat="1" ht="24.15" customHeight="1">
      <c r="A1174" s="41"/>
      <c r="B1174" s="42"/>
      <c r="C1174" s="215" t="s">
        <v>1874</v>
      </c>
      <c r="D1174" s="215" t="s">
        <v>233</v>
      </c>
      <c r="E1174" s="216" t="s">
        <v>1875</v>
      </c>
      <c r="F1174" s="217" t="s">
        <v>1876</v>
      </c>
      <c r="G1174" s="218" t="s">
        <v>310</v>
      </c>
      <c r="H1174" s="219">
        <v>4.4000000000000004</v>
      </c>
      <c r="I1174" s="220"/>
      <c r="J1174" s="221">
        <f>ROUND(I1174*H1174,2)</f>
        <v>0</v>
      </c>
      <c r="K1174" s="217" t="s">
        <v>19</v>
      </c>
      <c r="L1174" s="47"/>
      <c r="M1174" s="222" t="s">
        <v>19</v>
      </c>
      <c r="N1174" s="223" t="s">
        <v>47</v>
      </c>
      <c r="O1174" s="87"/>
      <c r="P1174" s="224">
        <f>O1174*H1174</f>
        <v>0</v>
      </c>
      <c r="Q1174" s="224">
        <v>0</v>
      </c>
      <c r="R1174" s="224">
        <f>Q1174*H1174</f>
        <v>0</v>
      </c>
      <c r="S1174" s="224">
        <v>0</v>
      </c>
      <c r="T1174" s="225">
        <f>S1174*H1174</f>
        <v>0</v>
      </c>
      <c r="U1174" s="41"/>
      <c r="V1174" s="41"/>
      <c r="W1174" s="41"/>
      <c r="X1174" s="41"/>
      <c r="Y1174" s="41"/>
      <c r="Z1174" s="41"/>
      <c r="AA1174" s="41"/>
      <c r="AB1174" s="41"/>
      <c r="AC1174" s="41"/>
      <c r="AD1174" s="41"/>
      <c r="AE1174" s="41"/>
      <c r="AR1174" s="226" t="s">
        <v>336</v>
      </c>
      <c r="AT1174" s="226" t="s">
        <v>233</v>
      </c>
      <c r="AU1174" s="226" t="s">
        <v>86</v>
      </c>
      <c r="AY1174" s="20" t="s">
        <v>231</v>
      </c>
      <c r="BE1174" s="227">
        <f>IF(N1174="základní",J1174,0)</f>
        <v>0</v>
      </c>
      <c r="BF1174" s="227">
        <f>IF(N1174="snížená",J1174,0)</f>
        <v>0</v>
      </c>
      <c r="BG1174" s="227">
        <f>IF(N1174="zákl. přenesená",J1174,0)</f>
        <v>0</v>
      </c>
      <c r="BH1174" s="227">
        <f>IF(N1174="sníž. přenesená",J1174,0)</f>
        <v>0</v>
      </c>
      <c r="BI1174" s="227">
        <f>IF(N1174="nulová",J1174,0)</f>
        <v>0</v>
      </c>
      <c r="BJ1174" s="20" t="s">
        <v>84</v>
      </c>
      <c r="BK1174" s="227">
        <f>ROUND(I1174*H1174,2)</f>
        <v>0</v>
      </c>
      <c r="BL1174" s="20" t="s">
        <v>336</v>
      </c>
      <c r="BM1174" s="226" t="s">
        <v>1877</v>
      </c>
    </row>
    <row r="1175" s="13" customFormat="1">
      <c r="A1175" s="13"/>
      <c r="B1175" s="233"/>
      <c r="C1175" s="234"/>
      <c r="D1175" s="235" t="s">
        <v>242</v>
      </c>
      <c r="E1175" s="236" t="s">
        <v>19</v>
      </c>
      <c r="F1175" s="237" t="s">
        <v>1878</v>
      </c>
      <c r="G1175" s="234"/>
      <c r="H1175" s="238">
        <v>4.4000000000000004</v>
      </c>
      <c r="I1175" s="239"/>
      <c r="J1175" s="234"/>
      <c r="K1175" s="234"/>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242</v>
      </c>
      <c r="AU1175" s="244" t="s">
        <v>86</v>
      </c>
      <c r="AV1175" s="13" t="s">
        <v>86</v>
      </c>
      <c r="AW1175" s="13" t="s">
        <v>37</v>
      </c>
      <c r="AX1175" s="13" t="s">
        <v>84</v>
      </c>
      <c r="AY1175" s="244" t="s">
        <v>231</v>
      </c>
    </row>
    <row r="1176" s="2" customFormat="1" ht="24.15" customHeight="1">
      <c r="A1176" s="41"/>
      <c r="B1176" s="42"/>
      <c r="C1176" s="277" t="s">
        <v>1879</v>
      </c>
      <c r="D1176" s="277" t="s">
        <v>605</v>
      </c>
      <c r="E1176" s="278" t="s">
        <v>1880</v>
      </c>
      <c r="F1176" s="279" t="s">
        <v>1881</v>
      </c>
      <c r="G1176" s="280" t="s">
        <v>236</v>
      </c>
      <c r="H1176" s="281">
        <v>1.05</v>
      </c>
      <c r="I1176" s="282"/>
      <c r="J1176" s="283">
        <f>ROUND(I1176*H1176,2)</f>
        <v>0</v>
      </c>
      <c r="K1176" s="279" t="s">
        <v>237</v>
      </c>
      <c r="L1176" s="284"/>
      <c r="M1176" s="285" t="s">
        <v>19</v>
      </c>
      <c r="N1176" s="286" t="s">
        <v>47</v>
      </c>
      <c r="O1176" s="87"/>
      <c r="P1176" s="224">
        <f>O1176*H1176</f>
        <v>0</v>
      </c>
      <c r="Q1176" s="224">
        <v>0.0033999999999999998</v>
      </c>
      <c r="R1176" s="224">
        <f>Q1176*H1176</f>
        <v>0.0035699999999999998</v>
      </c>
      <c r="S1176" s="224">
        <v>0</v>
      </c>
      <c r="T1176" s="225">
        <f>S1176*H1176</f>
        <v>0</v>
      </c>
      <c r="U1176" s="41"/>
      <c r="V1176" s="41"/>
      <c r="W1176" s="41"/>
      <c r="X1176" s="41"/>
      <c r="Y1176" s="41"/>
      <c r="Z1176" s="41"/>
      <c r="AA1176" s="41"/>
      <c r="AB1176" s="41"/>
      <c r="AC1176" s="41"/>
      <c r="AD1176" s="41"/>
      <c r="AE1176" s="41"/>
      <c r="AR1176" s="226" t="s">
        <v>442</v>
      </c>
      <c r="AT1176" s="226" t="s">
        <v>605</v>
      </c>
      <c r="AU1176" s="226" t="s">
        <v>86</v>
      </c>
      <c r="AY1176" s="20" t="s">
        <v>231</v>
      </c>
      <c r="BE1176" s="227">
        <f>IF(N1176="základní",J1176,0)</f>
        <v>0</v>
      </c>
      <c r="BF1176" s="227">
        <f>IF(N1176="snížená",J1176,0)</f>
        <v>0</v>
      </c>
      <c r="BG1176" s="227">
        <f>IF(N1176="zákl. přenesená",J1176,0)</f>
        <v>0</v>
      </c>
      <c r="BH1176" s="227">
        <f>IF(N1176="sníž. přenesená",J1176,0)</f>
        <v>0</v>
      </c>
      <c r="BI1176" s="227">
        <f>IF(N1176="nulová",J1176,0)</f>
        <v>0</v>
      </c>
      <c r="BJ1176" s="20" t="s">
        <v>84</v>
      </c>
      <c r="BK1176" s="227">
        <f>ROUND(I1176*H1176,2)</f>
        <v>0</v>
      </c>
      <c r="BL1176" s="20" t="s">
        <v>336</v>
      </c>
      <c r="BM1176" s="226" t="s">
        <v>1882</v>
      </c>
    </row>
    <row r="1177" s="13" customFormat="1">
      <c r="A1177" s="13"/>
      <c r="B1177" s="233"/>
      <c r="C1177" s="234"/>
      <c r="D1177" s="235" t="s">
        <v>242</v>
      </c>
      <c r="E1177" s="236" t="s">
        <v>19</v>
      </c>
      <c r="F1177" s="237" t="s">
        <v>1883</v>
      </c>
      <c r="G1177" s="234"/>
      <c r="H1177" s="238">
        <v>1.05</v>
      </c>
      <c r="I1177" s="239"/>
      <c r="J1177" s="234"/>
      <c r="K1177" s="234"/>
      <c r="L1177" s="240"/>
      <c r="M1177" s="241"/>
      <c r="N1177" s="242"/>
      <c r="O1177" s="242"/>
      <c r="P1177" s="242"/>
      <c r="Q1177" s="242"/>
      <c r="R1177" s="242"/>
      <c r="S1177" s="242"/>
      <c r="T1177" s="243"/>
      <c r="U1177" s="13"/>
      <c r="V1177" s="13"/>
      <c r="W1177" s="13"/>
      <c r="X1177" s="13"/>
      <c r="Y1177" s="13"/>
      <c r="Z1177" s="13"/>
      <c r="AA1177" s="13"/>
      <c r="AB1177" s="13"/>
      <c r="AC1177" s="13"/>
      <c r="AD1177" s="13"/>
      <c r="AE1177" s="13"/>
      <c r="AT1177" s="244" t="s">
        <v>242</v>
      </c>
      <c r="AU1177" s="244" t="s">
        <v>86</v>
      </c>
      <c r="AV1177" s="13" t="s">
        <v>86</v>
      </c>
      <c r="AW1177" s="13" t="s">
        <v>37</v>
      </c>
      <c r="AX1177" s="13" t="s">
        <v>84</v>
      </c>
      <c r="AY1177" s="244" t="s">
        <v>231</v>
      </c>
    </row>
    <row r="1178" s="2" customFormat="1" ht="21.75" customHeight="1">
      <c r="A1178" s="41"/>
      <c r="B1178" s="42"/>
      <c r="C1178" s="277" t="s">
        <v>1884</v>
      </c>
      <c r="D1178" s="277" t="s">
        <v>605</v>
      </c>
      <c r="E1178" s="278" t="s">
        <v>1885</v>
      </c>
      <c r="F1178" s="279" t="s">
        <v>1886</v>
      </c>
      <c r="G1178" s="280" t="s">
        <v>310</v>
      </c>
      <c r="H1178" s="281">
        <v>4.8399999999999999</v>
      </c>
      <c r="I1178" s="282"/>
      <c r="J1178" s="283">
        <f>ROUND(I1178*H1178,2)</f>
        <v>0</v>
      </c>
      <c r="K1178" s="279" t="s">
        <v>237</v>
      </c>
      <c r="L1178" s="284"/>
      <c r="M1178" s="285" t="s">
        <v>19</v>
      </c>
      <c r="N1178" s="286" t="s">
        <v>47</v>
      </c>
      <c r="O1178" s="87"/>
      <c r="P1178" s="224">
        <f>O1178*H1178</f>
        <v>0</v>
      </c>
      <c r="Q1178" s="224">
        <v>0.00020000000000000001</v>
      </c>
      <c r="R1178" s="224">
        <f>Q1178*H1178</f>
        <v>0.000968</v>
      </c>
      <c r="S1178" s="224">
        <v>0</v>
      </c>
      <c r="T1178" s="225">
        <f>S1178*H1178</f>
        <v>0</v>
      </c>
      <c r="U1178" s="41"/>
      <c r="V1178" s="41"/>
      <c r="W1178" s="41"/>
      <c r="X1178" s="41"/>
      <c r="Y1178" s="41"/>
      <c r="Z1178" s="41"/>
      <c r="AA1178" s="41"/>
      <c r="AB1178" s="41"/>
      <c r="AC1178" s="41"/>
      <c r="AD1178" s="41"/>
      <c r="AE1178" s="41"/>
      <c r="AR1178" s="226" t="s">
        <v>442</v>
      </c>
      <c r="AT1178" s="226" t="s">
        <v>605</v>
      </c>
      <c r="AU1178" s="226" t="s">
        <v>86</v>
      </c>
      <c r="AY1178" s="20" t="s">
        <v>231</v>
      </c>
      <c r="BE1178" s="227">
        <f>IF(N1178="základní",J1178,0)</f>
        <v>0</v>
      </c>
      <c r="BF1178" s="227">
        <f>IF(N1178="snížená",J1178,0)</f>
        <v>0</v>
      </c>
      <c r="BG1178" s="227">
        <f>IF(N1178="zákl. přenesená",J1178,0)</f>
        <v>0</v>
      </c>
      <c r="BH1178" s="227">
        <f>IF(N1178="sníž. přenesená",J1178,0)</f>
        <v>0</v>
      </c>
      <c r="BI1178" s="227">
        <f>IF(N1178="nulová",J1178,0)</f>
        <v>0</v>
      </c>
      <c r="BJ1178" s="20" t="s">
        <v>84</v>
      </c>
      <c r="BK1178" s="227">
        <f>ROUND(I1178*H1178,2)</f>
        <v>0</v>
      </c>
      <c r="BL1178" s="20" t="s">
        <v>336</v>
      </c>
      <c r="BM1178" s="226" t="s">
        <v>1887</v>
      </c>
    </row>
    <row r="1179" s="13" customFormat="1">
      <c r="A1179" s="13"/>
      <c r="B1179" s="233"/>
      <c r="C1179" s="234"/>
      <c r="D1179" s="235" t="s">
        <v>242</v>
      </c>
      <c r="E1179" s="234"/>
      <c r="F1179" s="237" t="s">
        <v>1888</v>
      </c>
      <c r="G1179" s="234"/>
      <c r="H1179" s="238">
        <v>4.8399999999999999</v>
      </c>
      <c r="I1179" s="239"/>
      <c r="J1179" s="234"/>
      <c r="K1179" s="234"/>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242</v>
      </c>
      <c r="AU1179" s="244" t="s">
        <v>86</v>
      </c>
      <c r="AV1179" s="13" t="s">
        <v>86</v>
      </c>
      <c r="AW1179" s="13" t="s">
        <v>4</v>
      </c>
      <c r="AX1179" s="13" t="s">
        <v>84</v>
      </c>
      <c r="AY1179" s="244" t="s">
        <v>231</v>
      </c>
    </row>
    <row r="1180" s="2" customFormat="1" ht="33" customHeight="1">
      <c r="A1180" s="41"/>
      <c r="B1180" s="42"/>
      <c r="C1180" s="215" t="s">
        <v>1889</v>
      </c>
      <c r="D1180" s="215" t="s">
        <v>233</v>
      </c>
      <c r="E1180" s="216" t="s">
        <v>1890</v>
      </c>
      <c r="F1180" s="217" t="s">
        <v>1891</v>
      </c>
      <c r="G1180" s="218" t="s">
        <v>369</v>
      </c>
      <c r="H1180" s="219">
        <v>5</v>
      </c>
      <c r="I1180" s="220"/>
      <c r="J1180" s="221">
        <f>ROUND(I1180*H1180,2)</f>
        <v>0</v>
      </c>
      <c r="K1180" s="217" t="s">
        <v>237</v>
      </c>
      <c r="L1180" s="47"/>
      <c r="M1180" s="222" t="s">
        <v>19</v>
      </c>
      <c r="N1180" s="223" t="s">
        <v>47</v>
      </c>
      <c r="O1180" s="87"/>
      <c r="P1180" s="224">
        <f>O1180*H1180</f>
        <v>0</v>
      </c>
      <c r="Q1180" s="224">
        <v>0</v>
      </c>
      <c r="R1180" s="224">
        <f>Q1180*H1180</f>
        <v>0</v>
      </c>
      <c r="S1180" s="224">
        <v>0</v>
      </c>
      <c r="T1180" s="225">
        <f>S1180*H1180</f>
        <v>0</v>
      </c>
      <c r="U1180" s="41"/>
      <c r="V1180" s="41"/>
      <c r="W1180" s="41"/>
      <c r="X1180" s="41"/>
      <c r="Y1180" s="41"/>
      <c r="Z1180" s="41"/>
      <c r="AA1180" s="41"/>
      <c r="AB1180" s="41"/>
      <c r="AC1180" s="41"/>
      <c r="AD1180" s="41"/>
      <c r="AE1180" s="41"/>
      <c r="AR1180" s="226" t="s">
        <v>336</v>
      </c>
      <c r="AT1180" s="226" t="s">
        <v>233</v>
      </c>
      <c r="AU1180" s="226" t="s">
        <v>86</v>
      </c>
      <c r="AY1180" s="20" t="s">
        <v>231</v>
      </c>
      <c r="BE1180" s="227">
        <f>IF(N1180="základní",J1180,0)</f>
        <v>0</v>
      </c>
      <c r="BF1180" s="227">
        <f>IF(N1180="snížená",J1180,0)</f>
        <v>0</v>
      </c>
      <c r="BG1180" s="227">
        <f>IF(N1180="zákl. přenesená",J1180,0)</f>
        <v>0</v>
      </c>
      <c r="BH1180" s="227">
        <f>IF(N1180="sníž. přenesená",J1180,0)</f>
        <v>0</v>
      </c>
      <c r="BI1180" s="227">
        <f>IF(N1180="nulová",J1180,0)</f>
        <v>0</v>
      </c>
      <c r="BJ1180" s="20" t="s">
        <v>84</v>
      </c>
      <c r="BK1180" s="227">
        <f>ROUND(I1180*H1180,2)</f>
        <v>0</v>
      </c>
      <c r="BL1180" s="20" t="s">
        <v>336</v>
      </c>
      <c r="BM1180" s="226" t="s">
        <v>1892</v>
      </c>
    </row>
    <row r="1181" s="2" customFormat="1">
      <c r="A1181" s="41"/>
      <c r="B1181" s="42"/>
      <c r="C1181" s="43"/>
      <c r="D1181" s="228" t="s">
        <v>240</v>
      </c>
      <c r="E1181" s="43"/>
      <c r="F1181" s="229" t="s">
        <v>1893</v>
      </c>
      <c r="G1181" s="43"/>
      <c r="H1181" s="43"/>
      <c r="I1181" s="230"/>
      <c r="J1181" s="43"/>
      <c r="K1181" s="43"/>
      <c r="L1181" s="47"/>
      <c r="M1181" s="231"/>
      <c r="N1181" s="232"/>
      <c r="O1181" s="87"/>
      <c r="P1181" s="87"/>
      <c r="Q1181" s="87"/>
      <c r="R1181" s="87"/>
      <c r="S1181" s="87"/>
      <c r="T1181" s="88"/>
      <c r="U1181" s="41"/>
      <c r="V1181" s="41"/>
      <c r="W1181" s="41"/>
      <c r="X1181" s="41"/>
      <c r="Y1181" s="41"/>
      <c r="Z1181" s="41"/>
      <c r="AA1181" s="41"/>
      <c r="AB1181" s="41"/>
      <c r="AC1181" s="41"/>
      <c r="AD1181" s="41"/>
      <c r="AE1181" s="41"/>
      <c r="AT1181" s="20" t="s">
        <v>240</v>
      </c>
      <c r="AU1181" s="20" t="s">
        <v>86</v>
      </c>
    </row>
    <row r="1182" s="13" customFormat="1">
      <c r="A1182" s="13"/>
      <c r="B1182" s="233"/>
      <c r="C1182" s="234"/>
      <c r="D1182" s="235" t="s">
        <v>242</v>
      </c>
      <c r="E1182" s="236" t="s">
        <v>19</v>
      </c>
      <c r="F1182" s="237" t="s">
        <v>1894</v>
      </c>
      <c r="G1182" s="234"/>
      <c r="H1182" s="238">
        <v>5</v>
      </c>
      <c r="I1182" s="239"/>
      <c r="J1182" s="234"/>
      <c r="K1182" s="234"/>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242</v>
      </c>
      <c r="AU1182" s="244" t="s">
        <v>86</v>
      </c>
      <c r="AV1182" s="13" t="s">
        <v>86</v>
      </c>
      <c r="AW1182" s="13" t="s">
        <v>37</v>
      </c>
      <c r="AX1182" s="13" t="s">
        <v>84</v>
      </c>
      <c r="AY1182" s="244" t="s">
        <v>231</v>
      </c>
    </row>
    <row r="1183" s="2" customFormat="1" ht="16.5" customHeight="1">
      <c r="A1183" s="41"/>
      <c r="B1183" s="42"/>
      <c r="C1183" s="277" t="s">
        <v>1895</v>
      </c>
      <c r="D1183" s="277" t="s">
        <v>605</v>
      </c>
      <c r="E1183" s="278" t="s">
        <v>1896</v>
      </c>
      <c r="F1183" s="279" t="s">
        <v>1897</v>
      </c>
      <c r="G1183" s="280" t="s">
        <v>369</v>
      </c>
      <c r="H1183" s="281">
        <v>5</v>
      </c>
      <c r="I1183" s="282"/>
      <c r="J1183" s="283">
        <f>ROUND(I1183*H1183,2)</f>
        <v>0</v>
      </c>
      <c r="K1183" s="279" t="s">
        <v>19</v>
      </c>
      <c r="L1183" s="284"/>
      <c r="M1183" s="285" t="s">
        <v>19</v>
      </c>
      <c r="N1183" s="286" t="s">
        <v>47</v>
      </c>
      <c r="O1183" s="87"/>
      <c r="P1183" s="224">
        <f>O1183*H1183</f>
        <v>0</v>
      </c>
      <c r="Q1183" s="224">
        <v>0.091200000000000003</v>
      </c>
      <c r="R1183" s="224">
        <f>Q1183*H1183</f>
        <v>0.45600000000000002</v>
      </c>
      <c r="S1183" s="224">
        <v>0</v>
      </c>
      <c r="T1183" s="225">
        <f>S1183*H1183</f>
        <v>0</v>
      </c>
      <c r="U1183" s="41"/>
      <c r="V1183" s="41"/>
      <c r="W1183" s="41"/>
      <c r="X1183" s="41"/>
      <c r="Y1183" s="41"/>
      <c r="Z1183" s="41"/>
      <c r="AA1183" s="41"/>
      <c r="AB1183" s="41"/>
      <c r="AC1183" s="41"/>
      <c r="AD1183" s="41"/>
      <c r="AE1183" s="41"/>
      <c r="AR1183" s="226" t="s">
        <v>442</v>
      </c>
      <c r="AT1183" s="226" t="s">
        <v>605</v>
      </c>
      <c r="AU1183" s="226" t="s">
        <v>86</v>
      </c>
      <c r="AY1183" s="20" t="s">
        <v>231</v>
      </c>
      <c r="BE1183" s="227">
        <f>IF(N1183="základní",J1183,0)</f>
        <v>0</v>
      </c>
      <c r="BF1183" s="227">
        <f>IF(N1183="snížená",J1183,0)</f>
        <v>0</v>
      </c>
      <c r="BG1183" s="227">
        <f>IF(N1183="zákl. přenesená",J1183,0)</f>
        <v>0</v>
      </c>
      <c r="BH1183" s="227">
        <f>IF(N1183="sníž. přenesená",J1183,0)</f>
        <v>0</v>
      </c>
      <c r="BI1183" s="227">
        <f>IF(N1183="nulová",J1183,0)</f>
        <v>0</v>
      </c>
      <c r="BJ1183" s="20" t="s">
        <v>84</v>
      </c>
      <c r="BK1183" s="227">
        <f>ROUND(I1183*H1183,2)</f>
        <v>0</v>
      </c>
      <c r="BL1183" s="20" t="s">
        <v>336</v>
      </c>
      <c r="BM1183" s="226" t="s">
        <v>1898</v>
      </c>
    </row>
    <row r="1184" s="2" customFormat="1" ht="24.15" customHeight="1">
      <c r="A1184" s="41"/>
      <c r="B1184" s="42"/>
      <c r="C1184" s="215" t="s">
        <v>1899</v>
      </c>
      <c r="D1184" s="215" t="s">
        <v>233</v>
      </c>
      <c r="E1184" s="216" t="s">
        <v>1900</v>
      </c>
      <c r="F1184" s="217" t="s">
        <v>1901</v>
      </c>
      <c r="G1184" s="218" t="s">
        <v>1902</v>
      </c>
      <c r="H1184" s="219">
        <v>623.82399999999996</v>
      </c>
      <c r="I1184" s="220"/>
      <c r="J1184" s="221">
        <f>ROUND(I1184*H1184,2)</f>
        <v>0</v>
      </c>
      <c r="K1184" s="217" t="s">
        <v>237</v>
      </c>
      <c r="L1184" s="47"/>
      <c r="M1184" s="222" t="s">
        <v>19</v>
      </c>
      <c r="N1184" s="223" t="s">
        <v>47</v>
      </c>
      <c r="O1184" s="87"/>
      <c r="P1184" s="224">
        <f>O1184*H1184</f>
        <v>0</v>
      </c>
      <c r="Q1184" s="224">
        <v>5.0000000000000002E-05</v>
      </c>
      <c r="R1184" s="224">
        <f>Q1184*H1184</f>
        <v>0.031191199999999999</v>
      </c>
      <c r="S1184" s="224">
        <v>0</v>
      </c>
      <c r="T1184" s="225">
        <f>S1184*H1184</f>
        <v>0</v>
      </c>
      <c r="U1184" s="41"/>
      <c r="V1184" s="41"/>
      <c r="W1184" s="41"/>
      <c r="X1184" s="41"/>
      <c r="Y1184" s="41"/>
      <c r="Z1184" s="41"/>
      <c r="AA1184" s="41"/>
      <c r="AB1184" s="41"/>
      <c r="AC1184" s="41"/>
      <c r="AD1184" s="41"/>
      <c r="AE1184" s="41"/>
      <c r="AR1184" s="226" t="s">
        <v>336</v>
      </c>
      <c r="AT1184" s="226" t="s">
        <v>233</v>
      </c>
      <c r="AU1184" s="226" t="s">
        <v>86</v>
      </c>
      <c r="AY1184" s="20" t="s">
        <v>231</v>
      </c>
      <c r="BE1184" s="227">
        <f>IF(N1184="základní",J1184,0)</f>
        <v>0</v>
      </c>
      <c r="BF1184" s="227">
        <f>IF(N1184="snížená",J1184,0)</f>
        <v>0</v>
      </c>
      <c r="BG1184" s="227">
        <f>IF(N1184="zákl. přenesená",J1184,0)</f>
        <v>0</v>
      </c>
      <c r="BH1184" s="227">
        <f>IF(N1184="sníž. přenesená",J1184,0)</f>
        <v>0</v>
      </c>
      <c r="BI1184" s="227">
        <f>IF(N1184="nulová",J1184,0)</f>
        <v>0</v>
      </c>
      <c r="BJ1184" s="20" t="s">
        <v>84</v>
      </c>
      <c r="BK1184" s="227">
        <f>ROUND(I1184*H1184,2)</f>
        <v>0</v>
      </c>
      <c r="BL1184" s="20" t="s">
        <v>336</v>
      </c>
      <c r="BM1184" s="226" t="s">
        <v>1903</v>
      </c>
    </row>
    <row r="1185" s="2" customFormat="1">
      <c r="A1185" s="41"/>
      <c r="B1185" s="42"/>
      <c r="C1185" s="43"/>
      <c r="D1185" s="228" t="s">
        <v>240</v>
      </c>
      <c r="E1185" s="43"/>
      <c r="F1185" s="229" t="s">
        <v>1904</v>
      </c>
      <c r="G1185" s="43"/>
      <c r="H1185" s="43"/>
      <c r="I1185" s="230"/>
      <c r="J1185" s="43"/>
      <c r="K1185" s="43"/>
      <c r="L1185" s="47"/>
      <c r="M1185" s="231"/>
      <c r="N1185" s="232"/>
      <c r="O1185" s="87"/>
      <c r="P1185" s="87"/>
      <c r="Q1185" s="87"/>
      <c r="R1185" s="87"/>
      <c r="S1185" s="87"/>
      <c r="T1185" s="88"/>
      <c r="U1185" s="41"/>
      <c r="V1185" s="41"/>
      <c r="W1185" s="41"/>
      <c r="X1185" s="41"/>
      <c r="Y1185" s="41"/>
      <c r="Z1185" s="41"/>
      <c r="AA1185" s="41"/>
      <c r="AB1185" s="41"/>
      <c r="AC1185" s="41"/>
      <c r="AD1185" s="41"/>
      <c r="AE1185" s="41"/>
      <c r="AT1185" s="20" t="s">
        <v>240</v>
      </c>
      <c r="AU1185" s="20" t="s">
        <v>86</v>
      </c>
    </row>
    <row r="1186" s="13" customFormat="1">
      <c r="A1186" s="13"/>
      <c r="B1186" s="233"/>
      <c r="C1186" s="234"/>
      <c r="D1186" s="235" t="s">
        <v>242</v>
      </c>
      <c r="E1186" s="236" t="s">
        <v>19</v>
      </c>
      <c r="F1186" s="237" t="s">
        <v>1905</v>
      </c>
      <c r="G1186" s="234"/>
      <c r="H1186" s="238">
        <v>452.89999999999998</v>
      </c>
      <c r="I1186" s="239"/>
      <c r="J1186" s="234"/>
      <c r="K1186" s="234"/>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242</v>
      </c>
      <c r="AU1186" s="244" t="s">
        <v>86</v>
      </c>
      <c r="AV1186" s="13" t="s">
        <v>86</v>
      </c>
      <c r="AW1186" s="13" t="s">
        <v>37</v>
      </c>
      <c r="AX1186" s="13" t="s">
        <v>76</v>
      </c>
      <c r="AY1186" s="244" t="s">
        <v>231</v>
      </c>
    </row>
    <row r="1187" s="13" customFormat="1">
      <c r="A1187" s="13"/>
      <c r="B1187" s="233"/>
      <c r="C1187" s="234"/>
      <c r="D1187" s="235" t="s">
        <v>242</v>
      </c>
      <c r="E1187" s="236" t="s">
        <v>19</v>
      </c>
      <c r="F1187" s="237" t="s">
        <v>1906</v>
      </c>
      <c r="G1187" s="234"/>
      <c r="H1187" s="238">
        <v>170.92400000000001</v>
      </c>
      <c r="I1187" s="239"/>
      <c r="J1187" s="234"/>
      <c r="K1187" s="234"/>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242</v>
      </c>
      <c r="AU1187" s="244" t="s">
        <v>86</v>
      </c>
      <c r="AV1187" s="13" t="s">
        <v>86</v>
      </c>
      <c r="AW1187" s="13" t="s">
        <v>37</v>
      </c>
      <c r="AX1187" s="13" t="s">
        <v>76</v>
      </c>
      <c r="AY1187" s="244" t="s">
        <v>231</v>
      </c>
    </row>
    <row r="1188" s="15" customFormat="1">
      <c r="A1188" s="15"/>
      <c r="B1188" s="255"/>
      <c r="C1188" s="256"/>
      <c r="D1188" s="235" t="s">
        <v>242</v>
      </c>
      <c r="E1188" s="257" t="s">
        <v>19</v>
      </c>
      <c r="F1188" s="258" t="s">
        <v>335</v>
      </c>
      <c r="G1188" s="256"/>
      <c r="H1188" s="259">
        <v>623.82399999999996</v>
      </c>
      <c r="I1188" s="260"/>
      <c r="J1188" s="256"/>
      <c r="K1188" s="256"/>
      <c r="L1188" s="261"/>
      <c r="M1188" s="262"/>
      <c r="N1188" s="263"/>
      <c r="O1188" s="263"/>
      <c r="P1188" s="263"/>
      <c r="Q1188" s="263"/>
      <c r="R1188" s="263"/>
      <c r="S1188" s="263"/>
      <c r="T1188" s="264"/>
      <c r="U1188" s="15"/>
      <c r="V1188" s="15"/>
      <c r="W1188" s="15"/>
      <c r="X1188" s="15"/>
      <c r="Y1188" s="15"/>
      <c r="Z1188" s="15"/>
      <c r="AA1188" s="15"/>
      <c r="AB1188" s="15"/>
      <c r="AC1188" s="15"/>
      <c r="AD1188" s="15"/>
      <c r="AE1188" s="15"/>
      <c r="AT1188" s="265" t="s">
        <v>242</v>
      </c>
      <c r="AU1188" s="265" t="s">
        <v>86</v>
      </c>
      <c r="AV1188" s="15" t="s">
        <v>238</v>
      </c>
      <c r="AW1188" s="15" t="s">
        <v>37</v>
      </c>
      <c r="AX1188" s="15" t="s">
        <v>84</v>
      </c>
      <c r="AY1188" s="265" t="s">
        <v>231</v>
      </c>
    </row>
    <row r="1189" s="2" customFormat="1" ht="16.5" customHeight="1">
      <c r="A1189" s="41"/>
      <c r="B1189" s="42"/>
      <c r="C1189" s="277" t="s">
        <v>1907</v>
      </c>
      <c r="D1189" s="277" t="s">
        <v>605</v>
      </c>
      <c r="E1189" s="278" t="s">
        <v>1908</v>
      </c>
      <c r="F1189" s="279" t="s">
        <v>1909</v>
      </c>
      <c r="G1189" s="280" t="s">
        <v>310</v>
      </c>
      <c r="H1189" s="281">
        <v>5.2000000000000002</v>
      </c>
      <c r="I1189" s="282"/>
      <c r="J1189" s="283">
        <f>ROUND(I1189*H1189,2)</f>
        <v>0</v>
      </c>
      <c r="K1189" s="279" t="s">
        <v>237</v>
      </c>
      <c r="L1189" s="284"/>
      <c r="M1189" s="285" t="s">
        <v>19</v>
      </c>
      <c r="N1189" s="286" t="s">
        <v>47</v>
      </c>
      <c r="O1189" s="87"/>
      <c r="P1189" s="224">
        <f>O1189*H1189</f>
        <v>0</v>
      </c>
      <c r="Q1189" s="224">
        <v>0.00069999999999999999</v>
      </c>
      <c r="R1189" s="224">
        <f>Q1189*H1189</f>
        <v>0.00364</v>
      </c>
      <c r="S1189" s="224">
        <v>0</v>
      </c>
      <c r="T1189" s="225">
        <f>S1189*H1189</f>
        <v>0</v>
      </c>
      <c r="U1189" s="41"/>
      <c r="V1189" s="41"/>
      <c r="W1189" s="41"/>
      <c r="X1189" s="41"/>
      <c r="Y1189" s="41"/>
      <c r="Z1189" s="41"/>
      <c r="AA1189" s="41"/>
      <c r="AB1189" s="41"/>
      <c r="AC1189" s="41"/>
      <c r="AD1189" s="41"/>
      <c r="AE1189" s="41"/>
      <c r="AR1189" s="226" t="s">
        <v>442</v>
      </c>
      <c r="AT1189" s="226" t="s">
        <v>605</v>
      </c>
      <c r="AU1189" s="226" t="s">
        <v>86</v>
      </c>
      <c r="AY1189" s="20" t="s">
        <v>231</v>
      </c>
      <c r="BE1189" s="227">
        <f>IF(N1189="základní",J1189,0)</f>
        <v>0</v>
      </c>
      <c r="BF1189" s="227">
        <f>IF(N1189="snížená",J1189,0)</f>
        <v>0</v>
      </c>
      <c r="BG1189" s="227">
        <f>IF(N1189="zákl. přenesená",J1189,0)</f>
        <v>0</v>
      </c>
      <c r="BH1189" s="227">
        <f>IF(N1189="sníž. přenesená",J1189,0)</f>
        <v>0</v>
      </c>
      <c r="BI1189" s="227">
        <f>IF(N1189="nulová",J1189,0)</f>
        <v>0</v>
      </c>
      <c r="BJ1189" s="20" t="s">
        <v>84</v>
      </c>
      <c r="BK1189" s="227">
        <f>ROUND(I1189*H1189,2)</f>
        <v>0</v>
      </c>
      <c r="BL1189" s="20" t="s">
        <v>336</v>
      </c>
      <c r="BM1189" s="226" t="s">
        <v>1910</v>
      </c>
    </row>
    <row r="1190" s="13" customFormat="1">
      <c r="A1190" s="13"/>
      <c r="B1190" s="233"/>
      <c r="C1190" s="234"/>
      <c r="D1190" s="235" t="s">
        <v>242</v>
      </c>
      <c r="E1190" s="236" t="s">
        <v>19</v>
      </c>
      <c r="F1190" s="237" t="s">
        <v>1911</v>
      </c>
      <c r="G1190" s="234"/>
      <c r="H1190" s="238">
        <v>5.2000000000000002</v>
      </c>
      <c r="I1190" s="239"/>
      <c r="J1190" s="234"/>
      <c r="K1190" s="234"/>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242</v>
      </c>
      <c r="AU1190" s="244" t="s">
        <v>86</v>
      </c>
      <c r="AV1190" s="13" t="s">
        <v>86</v>
      </c>
      <c r="AW1190" s="13" t="s">
        <v>37</v>
      </c>
      <c r="AX1190" s="13" t="s">
        <v>84</v>
      </c>
      <c r="AY1190" s="244" t="s">
        <v>231</v>
      </c>
    </row>
    <row r="1191" s="2" customFormat="1" ht="21.75" customHeight="1">
      <c r="A1191" s="41"/>
      <c r="B1191" s="42"/>
      <c r="C1191" s="277" t="s">
        <v>1912</v>
      </c>
      <c r="D1191" s="277" t="s">
        <v>605</v>
      </c>
      <c r="E1191" s="278" t="s">
        <v>1913</v>
      </c>
      <c r="F1191" s="279" t="s">
        <v>1914</v>
      </c>
      <c r="G1191" s="280" t="s">
        <v>280</v>
      </c>
      <c r="H1191" s="281">
        <v>0.0040000000000000001</v>
      </c>
      <c r="I1191" s="282"/>
      <c r="J1191" s="283">
        <f>ROUND(I1191*H1191,2)</f>
        <v>0</v>
      </c>
      <c r="K1191" s="279" t="s">
        <v>237</v>
      </c>
      <c r="L1191" s="284"/>
      <c r="M1191" s="285" t="s">
        <v>19</v>
      </c>
      <c r="N1191" s="286" t="s">
        <v>47</v>
      </c>
      <c r="O1191" s="87"/>
      <c r="P1191" s="224">
        <f>O1191*H1191</f>
        <v>0</v>
      </c>
      <c r="Q1191" s="224">
        <v>1</v>
      </c>
      <c r="R1191" s="224">
        <f>Q1191*H1191</f>
        <v>0.0040000000000000001</v>
      </c>
      <c r="S1191" s="224">
        <v>0</v>
      </c>
      <c r="T1191" s="225">
        <f>S1191*H1191</f>
        <v>0</v>
      </c>
      <c r="U1191" s="41"/>
      <c r="V1191" s="41"/>
      <c r="W1191" s="41"/>
      <c r="X1191" s="41"/>
      <c r="Y1191" s="41"/>
      <c r="Z1191" s="41"/>
      <c r="AA1191" s="41"/>
      <c r="AB1191" s="41"/>
      <c r="AC1191" s="41"/>
      <c r="AD1191" s="41"/>
      <c r="AE1191" s="41"/>
      <c r="AR1191" s="226" t="s">
        <v>442</v>
      </c>
      <c r="AT1191" s="226" t="s">
        <v>605</v>
      </c>
      <c r="AU1191" s="226" t="s">
        <v>86</v>
      </c>
      <c r="AY1191" s="20" t="s">
        <v>231</v>
      </c>
      <c r="BE1191" s="227">
        <f>IF(N1191="základní",J1191,0)</f>
        <v>0</v>
      </c>
      <c r="BF1191" s="227">
        <f>IF(N1191="snížená",J1191,0)</f>
        <v>0</v>
      </c>
      <c r="BG1191" s="227">
        <f>IF(N1191="zákl. přenesená",J1191,0)</f>
        <v>0</v>
      </c>
      <c r="BH1191" s="227">
        <f>IF(N1191="sníž. přenesená",J1191,0)</f>
        <v>0</v>
      </c>
      <c r="BI1191" s="227">
        <f>IF(N1191="nulová",J1191,0)</f>
        <v>0</v>
      </c>
      <c r="BJ1191" s="20" t="s">
        <v>84</v>
      </c>
      <c r="BK1191" s="227">
        <f>ROUND(I1191*H1191,2)</f>
        <v>0</v>
      </c>
      <c r="BL1191" s="20" t="s">
        <v>336</v>
      </c>
      <c r="BM1191" s="226" t="s">
        <v>1915</v>
      </c>
    </row>
    <row r="1192" s="13" customFormat="1">
      <c r="A1192" s="13"/>
      <c r="B1192" s="233"/>
      <c r="C1192" s="234"/>
      <c r="D1192" s="235" t="s">
        <v>242</v>
      </c>
      <c r="E1192" s="236" t="s">
        <v>19</v>
      </c>
      <c r="F1192" s="237" t="s">
        <v>1916</v>
      </c>
      <c r="G1192" s="234"/>
      <c r="H1192" s="238">
        <v>0.0040000000000000001</v>
      </c>
      <c r="I1192" s="239"/>
      <c r="J1192" s="234"/>
      <c r="K1192" s="234"/>
      <c r="L1192" s="240"/>
      <c r="M1192" s="241"/>
      <c r="N1192" s="242"/>
      <c r="O1192" s="242"/>
      <c r="P1192" s="242"/>
      <c r="Q1192" s="242"/>
      <c r="R1192" s="242"/>
      <c r="S1192" s="242"/>
      <c r="T1192" s="243"/>
      <c r="U1192" s="13"/>
      <c r="V1192" s="13"/>
      <c r="W1192" s="13"/>
      <c r="X1192" s="13"/>
      <c r="Y1192" s="13"/>
      <c r="Z1192" s="13"/>
      <c r="AA1192" s="13"/>
      <c r="AB1192" s="13"/>
      <c r="AC1192" s="13"/>
      <c r="AD1192" s="13"/>
      <c r="AE1192" s="13"/>
      <c r="AT1192" s="244" t="s">
        <v>242</v>
      </c>
      <c r="AU1192" s="244" t="s">
        <v>86</v>
      </c>
      <c r="AV1192" s="13" t="s">
        <v>86</v>
      </c>
      <c r="AW1192" s="13" t="s">
        <v>37</v>
      </c>
      <c r="AX1192" s="13" t="s">
        <v>84</v>
      </c>
      <c r="AY1192" s="244" t="s">
        <v>231</v>
      </c>
    </row>
    <row r="1193" s="2" customFormat="1" ht="16.5" customHeight="1">
      <c r="A1193" s="41"/>
      <c r="B1193" s="42"/>
      <c r="C1193" s="277" t="s">
        <v>1917</v>
      </c>
      <c r="D1193" s="277" t="s">
        <v>605</v>
      </c>
      <c r="E1193" s="278" t="s">
        <v>1918</v>
      </c>
      <c r="F1193" s="279" t="s">
        <v>1919</v>
      </c>
      <c r="G1193" s="280" t="s">
        <v>369</v>
      </c>
      <c r="H1193" s="281">
        <v>2</v>
      </c>
      <c r="I1193" s="282"/>
      <c r="J1193" s="283">
        <f>ROUND(I1193*H1193,2)</f>
        <v>0</v>
      </c>
      <c r="K1193" s="279" t="s">
        <v>19</v>
      </c>
      <c r="L1193" s="284"/>
      <c r="M1193" s="285" t="s">
        <v>19</v>
      </c>
      <c r="N1193" s="286" t="s">
        <v>47</v>
      </c>
      <c r="O1193" s="87"/>
      <c r="P1193" s="224">
        <f>O1193*H1193</f>
        <v>0</v>
      </c>
      <c r="Q1193" s="224">
        <v>0.0115</v>
      </c>
      <c r="R1193" s="224">
        <f>Q1193*H1193</f>
        <v>0.023</v>
      </c>
      <c r="S1193" s="224">
        <v>0</v>
      </c>
      <c r="T1193" s="225">
        <f>S1193*H1193</f>
        <v>0</v>
      </c>
      <c r="U1193" s="41"/>
      <c r="V1193" s="41"/>
      <c r="W1193" s="41"/>
      <c r="X1193" s="41"/>
      <c r="Y1193" s="41"/>
      <c r="Z1193" s="41"/>
      <c r="AA1193" s="41"/>
      <c r="AB1193" s="41"/>
      <c r="AC1193" s="41"/>
      <c r="AD1193" s="41"/>
      <c r="AE1193" s="41"/>
      <c r="AR1193" s="226" t="s">
        <v>442</v>
      </c>
      <c r="AT1193" s="226" t="s">
        <v>605</v>
      </c>
      <c r="AU1193" s="226" t="s">
        <v>86</v>
      </c>
      <c r="AY1193" s="20" t="s">
        <v>231</v>
      </c>
      <c r="BE1193" s="227">
        <f>IF(N1193="základní",J1193,0)</f>
        <v>0</v>
      </c>
      <c r="BF1193" s="227">
        <f>IF(N1193="snížená",J1193,0)</f>
        <v>0</v>
      </c>
      <c r="BG1193" s="227">
        <f>IF(N1193="zákl. přenesená",J1193,0)</f>
        <v>0</v>
      </c>
      <c r="BH1193" s="227">
        <f>IF(N1193="sníž. přenesená",J1193,0)</f>
        <v>0</v>
      </c>
      <c r="BI1193" s="227">
        <f>IF(N1193="nulová",J1193,0)</f>
        <v>0</v>
      </c>
      <c r="BJ1193" s="20" t="s">
        <v>84</v>
      </c>
      <c r="BK1193" s="227">
        <f>ROUND(I1193*H1193,2)</f>
        <v>0</v>
      </c>
      <c r="BL1193" s="20" t="s">
        <v>336</v>
      </c>
      <c r="BM1193" s="226" t="s">
        <v>1920</v>
      </c>
    </row>
    <row r="1194" s="13" customFormat="1">
      <c r="A1194" s="13"/>
      <c r="B1194" s="233"/>
      <c r="C1194" s="234"/>
      <c r="D1194" s="235" t="s">
        <v>242</v>
      </c>
      <c r="E1194" s="236" t="s">
        <v>19</v>
      </c>
      <c r="F1194" s="237" t="s">
        <v>1921</v>
      </c>
      <c r="G1194" s="234"/>
      <c r="H1194" s="238">
        <v>2</v>
      </c>
      <c r="I1194" s="239"/>
      <c r="J1194" s="234"/>
      <c r="K1194" s="234"/>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242</v>
      </c>
      <c r="AU1194" s="244" t="s">
        <v>86</v>
      </c>
      <c r="AV1194" s="13" t="s">
        <v>86</v>
      </c>
      <c r="AW1194" s="13" t="s">
        <v>37</v>
      </c>
      <c r="AX1194" s="13" t="s">
        <v>84</v>
      </c>
      <c r="AY1194" s="244" t="s">
        <v>231</v>
      </c>
    </row>
    <row r="1195" s="2" customFormat="1" ht="16.5" customHeight="1">
      <c r="A1195" s="41"/>
      <c r="B1195" s="42"/>
      <c r="C1195" s="277" t="s">
        <v>1922</v>
      </c>
      <c r="D1195" s="277" t="s">
        <v>605</v>
      </c>
      <c r="E1195" s="278" t="s">
        <v>1923</v>
      </c>
      <c r="F1195" s="279" t="s">
        <v>1924</v>
      </c>
      <c r="G1195" s="280" t="s">
        <v>369</v>
      </c>
      <c r="H1195" s="281">
        <v>2</v>
      </c>
      <c r="I1195" s="282"/>
      <c r="J1195" s="283">
        <f>ROUND(I1195*H1195,2)</f>
        <v>0</v>
      </c>
      <c r="K1195" s="279" t="s">
        <v>19</v>
      </c>
      <c r="L1195" s="284"/>
      <c r="M1195" s="285" t="s">
        <v>19</v>
      </c>
      <c r="N1195" s="286" t="s">
        <v>47</v>
      </c>
      <c r="O1195" s="87"/>
      <c r="P1195" s="224">
        <f>O1195*H1195</f>
        <v>0</v>
      </c>
      <c r="Q1195" s="224">
        <v>0</v>
      </c>
      <c r="R1195" s="224">
        <f>Q1195*H1195</f>
        <v>0</v>
      </c>
      <c r="S1195" s="224">
        <v>0</v>
      </c>
      <c r="T1195" s="225">
        <f>S1195*H1195</f>
        <v>0</v>
      </c>
      <c r="U1195" s="41"/>
      <c r="V1195" s="41"/>
      <c r="W1195" s="41"/>
      <c r="X1195" s="41"/>
      <c r="Y1195" s="41"/>
      <c r="Z1195" s="41"/>
      <c r="AA1195" s="41"/>
      <c r="AB1195" s="41"/>
      <c r="AC1195" s="41"/>
      <c r="AD1195" s="41"/>
      <c r="AE1195" s="41"/>
      <c r="AR1195" s="226" t="s">
        <v>442</v>
      </c>
      <c r="AT1195" s="226" t="s">
        <v>605</v>
      </c>
      <c r="AU1195" s="226" t="s">
        <v>86</v>
      </c>
      <c r="AY1195" s="20" t="s">
        <v>231</v>
      </c>
      <c r="BE1195" s="227">
        <f>IF(N1195="základní",J1195,0)</f>
        <v>0</v>
      </c>
      <c r="BF1195" s="227">
        <f>IF(N1195="snížená",J1195,0)</f>
        <v>0</v>
      </c>
      <c r="BG1195" s="227">
        <f>IF(N1195="zákl. přenesená",J1195,0)</f>
        <v>0</v>
      </c>
      <c r="BH1195" s="227">
        <f>IF(N1195="sníž. přenesená",J1195,0)</f>
        <v>0</v>
      </c>
      <c r="BI1195" s="227">
        <f>IF(N1195="nulová",J1195,0)</f>
        <v>0</v>
      </c>
      <c r="BJ1195" s="20" t="s">
        <v>84</v>
      </c>
      <c r="BK1195" s="227">
        <f>ROUND(I1195*H1195,2)</f>
        <v>0</v>
      </c>
      <c r="BL1195" s="20" t="s">
        <v>336</v>
      </c>
      <c r="BM1195" s="226" t="s">
        <v>1925</v>
      </c>
    </row>
    <row r="1196" s="13" customFormat="1">
      <c r="A1196" s="13"/>
      <c r="B1196" s="233"/>
      <c r="C1196" s="234"/>
      <c r="D1196" s="235" t="s">
        <v>242</v>
      </c>
      <c r="E1196" s="236" t="s">
        <v>19</v>
      </c>
      <c r="F1196" s="237" t="s">
        <v>1926</v>
      </c>
      <c r="G1196" s="234"/>
      <c r="H1196" s="238">
        <v>2</v>
      </c>
      <c r="I1196" s="239"/>
      <c r="J1196" s="234"/>
      <c r="K1196" s="234"/>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242</v>
      </c>
      <c r="AU1196" s="244" t="s">
        <v>86</v>
      </c>
      <c r="AV1196" s="13" t="s">
        <v>86</v>
      </c>
      <c r="AW1196" s="13" t="s">
        <v>37</v>
      </c>
      <c r="AX1196" s="13" t="s">
        <v>84</v>
      </c>
      <c r="AY1196" s="244" t="s">
        <v>231</v>
      </c>
    </row>
    <row r="1197" s="2" customFormat="1" ht="16.5" customHeight="1">
      <c r="A1197" s="41"/>
      <c r="B1197" s="42"/>
      <c r="C1197" s="277" t="s">
        <v>1927</v>
      </c>
      <c r="D1197" s="277" t="s">
        <v>605</v>
      </c>
      <c r="E1197" s="278" t="s">
        <v>1928</v>
      </c>
      <c r="F1197" s="279" t="s">
        <v>1929</v>
      </c>
      <c r="G1197" s="280" t="s">
        <v>310</v>
      </c>
      <c r="H1197" s="281">
        <v>18</v>
      </c>
      <c r="I1197" s="282"/>
      <c r="J1197" s="283">
        <f>ROUND(I1197*H1197,2)</f>
        <v>0</v>
      </c>
      <c r="K1197" s="279" t="s">
        <v>237</v>
      </c>
      <c r="L1197" s="284"/>
      <c r="M1197" s="285" t="s">
        <v>19</v>
      </c>
      <c r="N1197" s="286" t="s">
        <v>47</v>
      </c>
      <c r="O1197" s="87"/>
      <c r="P1197" s="224">
        <f>O1197*H1197</f>
        <v>0</v>
      </c>
      <c r="Q1197" s="224">
        <v>0.0030000000000000001</v>
      </c>
      <c r="R1197" s="224">
        <f>Q1197*H1197</f>
        <v>0.053999999999999999</v>
      </c>
      <c r="S1197" s="224">
        <v>0</v>
      </c>
      <c r="T1197" s="225">
        <f>S1197*H1197</f>
        <v>0</v>
      </c>
      <c r="U1197" s="41"/>
      <c r="V1197" s="41"/>
      <c r="W1197" s="41"/>
      <c r="X1197" s="41"/>
      <c r="Y1197" s="41"/>
      <c r="Z1197" s="41"/>
      <c r="AA1197" s="41"/>
      <c r="AB1197" s="41"/>
      <c r="AC1197" s="41"/>
      <c r="AD1197" s="41"/>
      <c r="AE1197" s="41"/>
      <c r="AR1197" s="226" t="s">
        <v>442</v>
      </c>
      <c r="AT1197" s="226" t="s">
        <v>605</v>
      </c>
      <c r="AU1197" s="226" t="s">
        <v>86</v>
      </c>
      <c r="AY1197" s="20" t="s">
        <v>231</v>
      </c>
      <c r="BE1197" s="227">
        <f>IF(N1197="základní",J1197,0)</f>
        <v>0</v>
      </c>
      <c r="BF1197" s="227">
        <f>IF(N1197="snížená",J1197,0)</f>
        <v>0</v>
      </c>
      <c r="BG1197" s="227">
        <f>IF(N1197="zákl. přenesená",J1197,0)</f>
        <v>0</v>
      </c>
      <c r="BH1197" s="227">
        <f>IF(N1197="sníž. přenesená",J1197,0)</f>
        <v>0</v>
      </c>
      <c r="BI1197" s="227">
        <f>IF(N1197="nulová",J1197,0)</f>
        <v>0</v>
      </c>
      <c r="BJ1197" s="20" t="s">
        <v>84</v>
      </c>
      <c r="BK1197" s="227">
        <f>ROUND(I1197*H1197,2)</f>
        <v>0</v>
      </c>
      <c r="BL1197" s="20" t="s">
        <v>336</v>
      </c>
      <c r="BM1197" s="226" t="s">
        <v>1930</v>
      </c>
    </row>
    <row r="1198" s="13" customFormat="1">
      <c r="A1198" s="13"/>
      <c r="B1198" s="233"/>
      <c r="C1198" s="234"/>
      <c r="D1198" s="235" t="s">
        <v>242</v>
      </c>
      <c r="E1198" s="236" t="s">
        <v>19</v>
      </c>
      <c r="F1198" s="237" t="s">
        <v>1931</v>
      </c>
      <c r="G1198" s="234"/>
      <c r="H1198" s="238">
        <v>18</v>
      </c>
      <c r="I1198" s="239"/>
      <c r="J1198" s="234"/>
      <c r="K1198" s="234"/>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242</v>
      </c>
      <c r="AU1198" s="244" t="s">
        <v>86</v>
      </c>
      <c r="AV1198" s="13" t="s">
        <v>86</v>
      </c>
      <c r="AW1198" s="13" t="s">
        <v>37</v>
      </c>
      <c r="AX1198" s="13" t="s">
        <v>84</v>
      </c>
      <c r="AY1198" s="244" t="s">
        <v>231</v>
      </c>
    </row>
    <row r="1199" s="2" customFormat="1" ht="16.5" customHeight="1">
      <c r="A1199" s="41"/>
      <c r="B1199" s="42"/>
      <c r="C1199" s="277" t="s">
        <v>1932</v>
      </c>
      <c r="D1199" s="277" t="s">
        <v>605</v>
      </c>
      <c r="E1199" s="278" t="s">
        <v>1933</v>
      </c>
      <c r="F1199" s="279" t="s">
        <v>1909</v>
      </c>
      <c r="G1199" s="280" t="s">
        <v>310</v>
      </c>
      <c r="H1199" s="281">
        <v>18</v>
      </c>
      <c r="I1199" s="282"/>
      <c r="J1199" s="283">
        <f>ROUND(I1199*H1199,2)</f>
        <v>0</v>
      </c>
      <c r="K1199" s="279" t="s">
        <v>19</v>
      </c>
      <c r="L1199" s="284"/>
      <c r="M1199" s="285" t="s">
        <v>19</v>
      </c>
      <c r="N1199" s="286" t="s">
        <v>47</v>
      </c>
      <c r="O1199" s="87"/>
      <c r="P1199" s="224">
        <f>O1199*H1199</f>
        <v>0</v>
      </c>
      <c r="Q1199" s="224">
        <v>0.00069999999999999999</v>
      </c>
      <c r="R1199" s="224">
        <f>Q1199*H1199</f>
        <v>0.0126</v>
      </c>
      <c r="S1199" s="224">
        <v>0</v>
      </c>
      <c r="T1199" s="225">
        <f>S1199*H1199</f>
        <v>0</v>
      </c>
      <c r="U1199" s="41"/>
      <c r="V1199" s="41"/>
      <c r="W1199" s="41"/>
      <c r="X1199" s="41"/>
      <c r="Y1199" s="41"/>
      <c r="Z1199" s="41"/>
      <c r="AA1199" s="41"/>
      <c r="AB1199" s="41"/>
      <c r="AC1199" s="41"/>
      <c r="AD1199" s="41"/>
      <c r="AE1199" s="41"/>
      <c r="AR1199" s="226" t="s">
        <v>442</v>
      </c>
      <c r="AT1199" s="226" t="s">
        <v>605</v>
      </c>
      <c r="AU1199" s="226" t="s">
        <v>86</v>
      </c>
      <c r="AY1199" s="20" t="s">
        <v>231</v>
      </c>
      <c r="BE1199" s="227">
        <f>IF(N1199="základní",J1199,0)</f>
        <v>0</v>
      </c>
      <c r="BF1199" s="227">
        <f>IF(N1199="snížená",J1199,0)</f>
        <v>0</v>
      </c>
      <c r="BG1199" s="227">
        <f>IF(N1199="zákl. přenesená",J1199,0)</f>
        <v>0</v>
      </c>
      <c r="BH1199" s="227">
        <f>IF(N1199="sníž. přenesená",J1199,0)</f>
        <v>0</v>
      </c>
      <c r="BI1199" s="227">
        <f>IF(N1199="nulová",J1199,0)</f>
        <v>0</v>
      </c>
      <c r="BJ1199" s="20" t="s">
        <v>84</v>
      </c>
      <c r="BK1199" s="227">
        <f>ROUND(I1199*H1199,2)</f>
        <v>0</v>
      </c>
      <c r="BL1199" s="20" t="s">
        <v>336</v>
      </c>
      <c r="BM1199" s="226" t="s">
        <v>1934</v>
      </c>
    </row>
    <row r="1200" s="13" customFormat="1">
      <c r="A1200" s="13"/>
      <c r="B1200" s="233"/>
      <c r="C1200" s="234"/>
      <c r="D1200" s="235" t="s">
        <v>242</v>
      </c>
      <c r="E1200" s="236" t="s">
        <v>19</v>
      </c>
      <c r="F1200" s="237" t="s">
        <v>1931</v>
      </c>
      <c r="G1200" s="234"/>
      <c r="H1200" s="238">
        <v>18</v>
      </c>
      <c r="I1200" s="239"/>
      <c r="J1200" s="234"/>
      <c r="K1200" s="234"/>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242</v>
      </c>
      <c r="AU1200" s="244" t="s">
        <v>86</v>
      </c>
      <c r="AV1200" s="13" t="s">
        <v>86</v>
      </c>
      <c r="AW1200" s="13" t="s">
        <v>37</v>
      </c>
      <c r="AX1200" s="13" t="s">
        <v>84</v>
      </c>
      <c r="AY1200" s="244" t="s">
        <v>231</v>
      </c>
    </row>
    <row r="1201" s="2" customFormat="1" ht="21.75" customHeight="1">
      <c r="A1201" s="41"/>
      <c r="B1201" s="42"/>
      <c r="C1201" s="277" t="s">
        <v>1935</v>
      </c>
      <c r="D1201" s="277" t="s">
        <v>605</v>
      </c>
      <c r="E1201" s="278" t="s">
        <v>1936</v>
      </c>
      <c r="F1201" s="279" t="s">
        <v>1937</v>
      </c>
      <c r="G1201" s="280" t="s">
        <v>280</v>
      </c>
      <c r="H1201" s="281">
        <v>0.01</v>
      </c>
      <c r="I1201" s="282"/>
      <c r="J1201" s="283">
        <f>ROUND(I1201*H1201,2)</f>
        <v>0</v>
      </c>
      <c r="K1201" s="279" t="s">
        <v>19</v>
      </c>
      <c r="L1201" s="284"/>
      <c r="M1201" s="285" t="s">
        <v>19</v>
      </c>
      <c r="N1201" s="286" t="s">
        <v>47</v>
      </c>
      <c r="O1201" s="87"/>
      <c r="P1201" s="224">
        <f>O1201*H1201</f>
        <v>0</v>
      </c>
      <c r="Q1201" s="224">
        <v>1</v>
      </c>
      <c r="R1201" s="224">
        <f>Q1201*H1201</f>
        <v>0.01</v>
      </c>
      <c r="S1201" s="224">
        <v>0</v>
      </c>
      <c r="T1201" s="225">
        <f>S1201*H1201</f>
        <v>0</v>
      </c>
      <c r="U1201" s="41"/>
      <c r="V1201" s="41"/>
      <c r="W1201" s="41"/>
      <c r="X1201" s="41"/>
      <c r="Y1201" s="41"/>
      <c r="Z1201" s="41"/>
      <c r="AA1201" s="41"/>
      <c r="AB1201" s="41"/>
      <c r="AC1201" s="41"/>
      <c r="AD1201" s="41"/>
      <c r="AE1201" s="41"/>
      <c r="AR1201" s="226" t="s">
        <v>442</v>
      </c>
      <c r="AT1201" s="226" t="s">
        <v>605</v>
      </c>
      <c r="AU1201" s="226" t="s">
        <v>86</v>
      </c>
      <c r="AY1201" s="20" t="s">
        <v>231</v>
      </c>
      <c r="BE1201" s="227">
        <f>IF(N1201="základní",J1201,0)</f>
        <v>0</v>
      </c>
      <c r="BF1201" s="227">
        <f>IF(N1201="snížená",J1201,0)</f>
        <v>0</v>
      </c>
      <c r="BG1201" s="227">
        <f>IF(N1201="zákl. přenesená",J1201,0)</f>
        <v>0</v>
      </c>
      <c r="BH1201" s="227">
        <f>IF(N1201="sníž. přenesená",J1201,0)</f>
        <v>0</v>
      </c>
      <c r="BI1201" s="227">
        <f>IF(N1201="nulová",J1201,0)</f>
        <v>0</v>
      </c>
      <c r="BJ1201" s="20" t="s">
        <v>84</v>
      </c>
      <c r="BK1201" s="227">
        <f>ROUND(I1201*H1201,2)</f>
        <v>0</v>
      </c>
      <c r="BL1201" s="20" t="s">
        <v>336</v>
      </c>
      <c r="BM1201" s="226" t="s">
        <v>1938</v>
      </c>
    </row>
    <row r="1202" s="13" customFormat="1">
      <c r="A1202" s="13"/>
      <c r="B1202" s="233"/>
      <c r="C1202" s="234"/>
      <c r="D1202" s="235" t="s">
        <v>242</v>
      </c>
      <c r="E1202" s="236" t="s">
        <v>19</v>
      </c>
      <c r="F1202" s="237" t="s">
        <v>1939</v>
      </c>
      <c r="G1202" s="234"/>
      <c r="H1202" s="238">
        <v>0.01</v>
      </c>
      <c r="I1202" s="239"/>
      <c r="J1202" s="234"/>
      <c r="K1202" s="234"/>
      <c r="L1202" s="240"/>
      <c r="M1202" s="241"/>
      <c r="N1202" s="242"/>
      <c r="O1202" s="242"/>
      <c r="P1202" s="242"/>
      <c r="Q1202" s="242"/>
      <c r="R1202" s="242"/>
      <c r="S1202" s="242"/>
      <c r="T1202" s="243"/>
      <c r="U1202" s="13"/>
      <c r="V1202" s="13"/>
      <c r="W1202" s="13"/>
      <c r="X1202" s="13"/>
      <c r="Y1202" s="13"/>
      <c r="Z1202" s="13"/>
      <c r="AA1202" s="13"/>
      <c r="AB1202" s="13"/>
      <c r="AC1202" s="13"/>
      <c r="AD1202" s="13"/>
      <c r="AE1202" s="13"/>
      <c r="AT1202" s="244" t="s">
        <v>242</v>
      </c>
      <c r="AU1202" s="244" t="s">
        <v>86</v>
      </c>
      <c r="AV1202" s="13" t="s">
        <v>86</v>
      </c>
      <c r="AW1202" s="13" t="s">
        <v>37</v>
      </c>
      <c r="AX1202" s="13" t="s">
        <v>84</v>
      </c>
      <c r="AY1202" s="244" t="s">
        <v>231</v>
      </c>
    </row>
    <row r="1203" s="2" customFormat="1" ht="24.15" customHeight="1">
      <c r="A1203" s="41"/>
      <c r="B1203" s="42"/>
      <c r="C1203" s="215" t="s">
        <v>1940</v>
      </c>
      <c r="D1203" s="215" t="s">
        <v>233</v>
      </c>
      <c r="E1203" s="216" t="s">
        <v>1941</v>
      </c>
      <c r="F1203" s="217" t="s">
        <v>1942</v>
      </c>
      <c r="G1203" s="218" t="s">
        <v>591</v>
      </c>
      <c r="H1203" s="219">
        <v>1</v>
      </c>
      <c r="I1203" s="220"/>
      <c r="J1203" s="221">
        <f>ROUND(I1203*H1203,2)</f>
        <v>0</v>
      </c>
      <c r="K1203" s="217" t="s">
        <v>19</v>
      </c>
      <c r="L1203" s="47"/>
      <c r="M1203" s="222" t="s">
        <v>19</v>
      </c>
      <c r="N1203" s="223" t="s">
        <v>47</v>
      </c>
      <c r="O1203" s="87"/>
      <c r="P1203" s="224">
        <f>O1203*H1203</f>
        <v>0</v>
      </c>
      <c r="Q1203" s="224">
        <v>0</v>
      </c>
      <c r="R1203" s="224">
        <f>Q1203*H1203</f>
        <v>0</v>
      </c>
      <c r="S1203" s="224">
        <v>0</v>
      </c>
      <c r="T1203" s="225">
        <f>S1203*H1203</f>
        <v>0</v>
      </c>
      <c r="U1203" s="41"/>
      <c r="V1203" s="41"/>
      <c r="W1203" s="41"/>
      <c r="X1203" s="41"/>
      <c r="Y1203" s="41"/>
      <c r="Z1203" s="41"/>
      <c r="AA1203" s="41"/>
      <c r="AB1203" s="41"/>
      <c r="AC1203" s="41"/>
      <c r="AD1203" s="41"/>
      <c r="AE1203" s="41"/>
      <c r="AR1203" s="226" t="s">
        <v>336</v>
      </c>
      <c r="AT1203" s="226" t="s">
        <v>233</v>
      </c>
      <c r="AU1203" s="226" t="s">
        <v>86</v>
      </c>
      <c r="AY1203" s="20" t="s">
        <v>231</v>
      </c>
      <c r="BE1203" s="227">
        <f>IF(N1203="základní",J1203,0)</f>
        <v>0</v>
      </c>
      <c r="BF1203" s="227">
        <f>IF(N1203="snížená",J1203,0)</f>
        <v>0</v>
      </c>
      <c r="BG1203" s="227">
        <f>IF(N1203="zákl. přenesená",J1203,0)</f>
        <v>0</v>
      </c>
      <c r="BH1203" s="227">
        <f>IF(N1203="sníž. přenesená",J1203,0)</f>
        <v>0</v>
      </c>
      <c r="BI1203" s="227">
        <f>IF(N1203="nulová",J1203,0)</f>
        <v>0</v>
      </c>
      <c r="BJ1203" s="20" t="s">
        <v>84</v>
      </c>
      <c r="BK1203" s="227">
        <f>ROUND(I1203*H1203,2)</f>
        <v>0</v>
      </c>
      <c r="BL1203" s="20" t="s">
        <v>336</v>
      </c>
      <c r="BM1203" s="226" t="s">
        <v>1943</v>
      </c>
    </row>
    <row r="1204" s="14" customFormat="1">
      <c r="A1204" s="14"/>
      <c r="B1204" s="245"/>
      <c r="C1204" s="246"/>
      <c r="D1204" s="235" t="s">
        <v>242</v>
      </c>
      <c r="E1204" s="247" t="s">
        <v>19</v>
      </c>
      <c r="F1204" s="248" t="s">
        <v>1822</v>
      </c>
      <c r="G1204" s="246"/>
      <c r="H1204" s="247" t="s">
        <v>19</v>
      </c>
      <c r="I1204" s="249"/>
      <c r="J1204" s="246"/>
      <c r="K1204" s="246"/>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242</v>
      </c>
      <c r="AU1204" s="254" t="s">
        <v>86</v>
      </c>
      <c r="AV1204" s="14" t="s">
        <v>84</v>
      </c>
      <c r="AW1204" s="14" t="s">
        <v>37</v>
      </c>
      <c r="AX1204" s="14" t="s">
        <v>76</v>
      </c>
      <c r="AY1204" s="254" t="s">
        <v>231</v>
      </c>
    </row>
    <row r="1205" s="14" customFormat="1">
      <c r="A1205" s="14"/>
      <c r="B1205" s="245"/>
      <c r="C1205" s="246"/>
      <c r="D1205" s="235" t="s">
        <v>242</v>
      </c>
      <c r="E1205" s="247" t="s">
        <v>19</v>
      </c>
      <c r="F1205" s="248" t="s">
        <v>1944</v>
      </c>
      <c r="G1205" s="246"/>
      <c r="H1205" s="247" t="s">
        <v>19</v>
      </c>
      <c r="I1205" s="249"/>
      <c r="J1205" s="246"/>
      <c r="K1205" s="246"/>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242</v>
      </c>
      <c r="AU1205" s="254" t="s">
        <v>86</v>
      </c>
      <c r="AV1205" s="14" t="s">
        <v>84</v>
      </c>
      <c r="AW1205" s="14" t="s">
        <v>37</v>
      </c>
      <c r="AX1205" s="14" t="s">
        <v>76</v>
      </c>
      <c r="AY1205" s="254" t="s">
        <v>231</v>
      </c>
    </row>
    <row r="1206" s="14" customFormat="1">
      <c r="A1206" s="14"/>
      <c r="B1206" s="245"/>
      <c r="C1206" s="246"/>
      <c r="D1206" s="235" t="s">
        <v>242</v>
      </c>
      <c r="E1206" s="247" t="s">
        <v>19</v>
      </c>
      <c r="F1206" s="248" t="s">
        <v>1945</v>
      </c>
      <c r="G1206" s="246"/>
      <c r="H1206" s="247" t="s">
        <v>19</v>
      </c>
      <c r="I1206" s="249"/>
      <c r="J1206" s="246"/>
      <c r="K1206" s="246"/>
      <c r="L1206" s="250"/>
      <c r="M1206" s="251"/>
      <c r="N1206" s="252"/>
      <c r="O1206" s="252"/>
      <c r="P1206" s="252"/>
      <c r="Q1206" s="252"/>
      <c r="R1206" s="252"/>
      <c r="S1206" s="252"/>
      <c r="T1206" s="253"/>
      <c r="U1206" s="14"/>
      <c r="V1206" s="14"/>
      <c r="W1206" s="14"/>
      <c r="X1206" s="14"/>
      <c r="Y1206" s="14"/>
      <c r="Z1206" s="14"/>
      <c r="AA1206" s="14"/>
      <c r="AB1206" s="14"/>
      <c r="AC1206" s="14"/>
      <c r="AD1206" s="14"/>
      <c r="AE1206" s="14"/>
      <c r="AT1206" s="254" t="s">
        <v>242</v>
      </c>
      <c r="AU1206" s="254" t="s">
        <v>86</v>
      </c>
      <c r="AV1206" s="14" t="s">
        <v>84</v>
      </c>
      <c r="AW1206" s="14" t="s">
        <v>37</v>
      </c>
      <c r="AX1206" s="14" t="s">
        <v>76</v>
      </c>
      <c r="AY1206" s="254" t="s">
        <v>231</v>
      </c>
    </row>
    <row r="1207" s="14" customFormat="1">
      <c r="A1207" s="14"/>
      <c r="B1207" s="245"/>
      <c r="C1207" s="246"/>
      <c r="D1207" s="235" t="s">
        <v>242</v>
      </c>
      <c r="E1207" s="247" t="s">
        <v>19</v>
      </c>
      <c r="F1207" s="248" t="s">
        <v>1946</v>
      </c>
      <c r="G1207" s="246"/>
      <c r="H1207" s="247" t="s">
        <v>19</v>
      </c>
      <c r="I1207" s="249"/>
      <c r="J1207" s="246"/>
      <c r="K1207" s="246"/>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242</v>
      </c>
      <c r="AU1207" s="254" t="s">
        <v>86</v>
      </c>
      <c r="AV1207" s="14" t="s">
        <v>84</v>
      </c>
      <c r="AW1207" s="14" t="s">
        <v>37</v>
      </c>
      <c r="AX1207" s="14" t="s">
        <v>76</v>
      </c>
      <c r="AY1207" s="254" t="s">
        <v>231</v>
      </c>
    </row>
    <row r="1208" s="14" customFormat="1">
      <c r="A1208" s="14"/>
      <c r="B1208" s="245"/>
      <c r="C1208" s="246"/>
      <c r="D1208" s="235" t="s">
        <v>242</v>
      </c>
      <c r="E1208" s="247" t="s">
        <v>19</v>
      </c>
      <c r="F1208" s="248" t="s">
        <v>1947</v>
      </c>
      <c r="G1208" s="246"/>
      <c r="H1208" s="247" t="s">
        <v>19</v>
      </c>
      <c r="I1208" s="249"/>
      <c r="J1208" s="246"/>
      <c r="K1208" s="246"/>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242</v>
      </c>
      <c r="AU1208" s="254" t="s">
        <v>86</v>
      </c>
      <c r="AV1208" s="14" t="s">
        <v>84</v>
      </c>
      <c r="AW1208" s="14" t="s">
        <v>37</v>
      </c>
      <c r="AX1208" s="14" t="s">
        <v>76</v>
      </c>
      <c r="AY1208" s="254" t="s">
        <v>231</v>
      </c>
    </row>
    <row r="1209" s="14" customFormat="1">
      <c r="A1209" s="14"/>
      <c r="B1209" s="245"/>
      <c r="C1209" s="246"/>
      <c r="D1209" s="235" t="s">
        <v>242</v>
      </c>
      <c r="E1209" s="247" t="s">
        <v>19</v>
      </c>
      <c r="F1209" s="248" t="s">
        <v>1948</v>
      </c>
      <c r="G1209" s="246"/>
      <c r="H1209" s="247" t="s">
        <v>19</v>
      </c>
      <c r="I1209" s="249"/>
      <c r="J1209" s="246"/>
      <c r="K1209" s="246"/>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242</v>
      </c>
      <c r="AU1209" s="254" t="s">
        <v>86</v>
      </c>
      <c r="AV1209" s="14" t="s">
        <v>84</v>
      </c>
      <c r="AW1209" s="14" t="s">
        <v>37</v>
      </c>
      <c r="AX1209" s="14" t="s">
        <v>76</v>
      </c>
      <c r="AY1209" s="254" t="s">
        <v>231</v>
      </c>
    </row>
    <row r="1210" s="13" customFormat="1">
      <c r="A1210" s="13"/>
      <c r="B1210" s="233"/>
      <c r="C1210" s="234"/>
      <c r="D1210" s="235" t="s">
        <v>242</v>
      </c>
      <c r="E1210" s="236" t="s">
        <v>19</v>
      </c>
      <c r="F1210" s="237" t="s">
        <v>84</v>
      </c>
      <c r="G1210" s="234"/>
      <c r="H1210" s="238">
        <v>1</v>
      </c>
      <c r="I1210" s="239"/>
      <c r="J1210" s="234"/>
      <c r="K1210" s="234"/>
      <c r="L1210" s="240"/>
      <c r="M1210" s="241"/>
      <c r="N1210" s="242"/>
      <c r="O1210" s="242"/>
      <c r="P1210" s="242"/>
      <c r="Q1210" s="242"/>
      <c r="R1210" s="242"/>
      <c r="S1210" s="242"/>
      <c r="T1210" s="243"/>
      <c r="U1210" s="13"/>
      <c r="V1210" s="13"/>
      <c r="W1210" s="13"/>
      <c r="X1210" s="13"/>
      <c r="Y1210" s="13"/>
      <c r="Z1210" s="13"/>
      <c r="AA1210" s="13"/>
      <c r="AB1210" s="13"/>
      <c r="AC1210" s="13"/>
      <c r="AD1210" s="13"/>
      <c r="AE1210" s="13"/>
      <c r="AT1210" s="244" t="s">
        <v>242</v>
      </c>
      <c r="AU1210" s="244" t="s">
        <v>86</v>
      </c>
      <c r="AV1210" s="13" t="s">
        <v>86</v>
      </c>
      <c r="AW1210" s="13" t="s">
        <v>37</v>
      </c>
      <c r="AX1210" s="13" t="s">
        <v>84</v>
      </c>
      <c r="AY1210" s="244" t="s">
        <v>231</v>
      </c>
    </row>
    <row r="1211" s="2" customFormat="1" ht="44.25" customHeight="1">
      <c r="A1211" s="41"/>
      <c r="B1211" s="42"/>
      <c r="C1211" s="215" t="s">
        <v>1949</v>
      </c>
      <c r="D1211" s="215" t="s">
        <v>233</v>
      </c>
      <c r="E1211" s="216" t="s">
        <v>1950</v>
      </c>
      <c r="F1211" s="217" t="s">
        <v>1951</v>
      </c>
      <c r="G1211" s="218" t="s">
        <v>1244</v>
      </c>
      <c r="H1211" s="287"/>
      <c r="I1211" s="220"/>
      <c r="J1211" s="221">
        <f>ROUND(I1211*H1211,2)</f>
        <v>0</v>
      </c>
      <c r="K1211" s="217" t="s">
        <v>237</v>
      </c>
      <c r="L1211" s="47"/>
      <c r="M1211" s="222" t="s">
        <v>19</v>
      </c>
      <c r="N1211" s="223" t="s">
        <v>47</v>
      </c>
      <c r="O1211" s="87"/>
      <c r="P1211" s="224">
        <f>O1211*H1211</f>
        <v>0</v>
      </c>
      <c r="Q1211" s="224">
        <v>0</v>
      </c>
      <c r="R1211" s="224">
        <f>Q1211*H1211</f>
        <v>0</v>
      </c>
      <c r="S1211" s="224">
        <v>0</v>
      </c>
      <c r="T1211" s="225">
        <f>S1211*H1211</f>
        <v>0</v>
      </c>
      <c r="U1211" s="41"/>
      <c r="V1211" s="41"/>
      <c r="W1211" s="41"/>
      <c r="X1211" s="41"/>
      <c r="Y1211" s="41"/>
      <c r="Z1211" s="41"/>
      <c r="AA1211" s="41"/>
      <c r="AB1211" s="41"/>
      <c r="AC1211" s="41"/>
      <c r="AD1211" s="41"/>
      <c r="AE1211" s="41"/>
      <c r="AR1211" s="226" t="s">
        <v>336</v>
      </c>
      <c r="AT1211" s="226" t="s">
        <v>233</v>
      </c>
      <c r="AU1211" s="226" t="s">
        <v>86</v>
      </c>
      <c r="AY1211" s="20" t="s">
        <v>231</v>
      </c>
      <c r="BE1211" s="227">
        <f>IF(N1211="základní",J1211,0)</f>
        <v>0</v>
      </c>
      <c r="BF1211" s="227">
        <f>IF(N1211="snížená",J1211,0)</f>
        <v>0</v>
      </c>
      <c r="BG1211" s="227">
        <f>IF(N1211="zákl. přenesená",J1211,0)</f>
        <v>0</v>
      </c>
      <c r="BH1211" s="227">
        <f>IF(N1211="sníž. přenesená",J1211,0)</f>
        <v>0</v>
      </c>
      <c r="BI1211" s="227">
        <f>IF(N1211="nulová",J1211,0)</f>
        <v>0</v>
      </c>
      <c r="BJ1211" s="20" t="s">
        <v>84</v>
      </c>
      <c r="BK1211" s="227">
        <f>ROUND(I1211*H1211,2)</f>
        <v>0</v>
      </c>
      <c r="BL1211" s="20" t="s">
        <v>336</v>
      </c>
      <c r="BM1211" s="226" t="s">
        <v>1952</v>
      </c>
    </row>
    <row r="1212" s="2" customFormat="1">
      <c r="A1212" s="41"/>
      <c r="B1212" s="42"/>
      <c r="C1212" s="43"/>
      <c r="D1212" s="228" t="s">
        <v>240</v>
      </c>
      <c r="E1212" s="43"/>
      <c r="F1212" s="229" t="s">
        <v>1953</v>
      </c>
      <c r="G1212" s="43"/>
      <c r="H1212" s="43"/>
      <c r="I1212" s="230"/>
      <c r="J1212" s="43"/>
      <c r="K1212" s="43"/>
      <c r="L1212" s="47"/>
      <c r="M1212" s="231"/>
      <c r="N1212" s="232"/>
      <c r="O1212" s="87"/>
      <c r="P1212" s="87"/>
      <c r="Q1212" s="87"/>
      <c r="R1212" s="87"/>
      <c r="S1212" s="87"/>
      <c r="T1212" s="88"/>
      <c r="U1212" s="41"/>
      <c r="V1212" s="41"/>
      <c r="W1212" s="41"/>
      <c r="X1212" s="41"/>
      <c r="Y1212" s="41"/>
      <c r="Z1212" s="41"/>
      <c r="AA1212" s="41"/>
      <c r="AB1212" s="41"/>
      <c r="AC1212" s="41"/>
      <c r="AD1212" s="41"/>
      <c r="AE1212" s="41"/>
      <c r="AT1212" s="20" t="s">
        <v>240</v>
      </c>
      <c r="AU1212" s="20" t="s">
        <v>86</v>
      </c>
    </row>
    <row r="1213" s="12" customFormat="1" ht="22.8" customHeight="1">
      <c r="A1213" s="12"/>
      <c r="B1213" s="199"/>
      <c r="C1213" s="200"/>
      <c r="D1213" s="201" t="s">
        <v>75</v>
      </c>
      <c r="E1213" s="213" t="s">
        <v>1954</v>
      </c>
      <c r="F1213" s="213" t="s">
        <v>1955</v>
      </c>
      <c r="G1213" s="200"/>
      <c r="H1213" s="200"/>
      <c r="I1213" s="203"/>
      <c r="J1213" s="214">
        <f>BK1213</f>
        <v>0</v>
      </c>
      <c r="K1213" s="200"/>
      <c r="L1213" s="205"/>
      <c r="M1213" s="206"/>
      <c r="N1213" s="207"/>
      <c r="O1213" s="207"/>
      <c r="P1213" s="208">
        <f>SUM(P1214:P1376)</f>
        <v>0</v>
      </c>
      <c r="Q1213" s="207"/>
      <c r="R1213" s="208">
        <f>SUM(R1214:R1376)</f>
        <v>9.6736869500000005</v>
      </c>
      <c r="S1213" s="207"/>
      <c r="T1213" s="209">
        <f>SUM(T1214:T1376)</f>
        <v>0</v>
      </c>
      <c r="U1213" s="12"/>
      <c r="V1213" s="12"/>
      <c r="W1213" s="12"/>
      <c r="X1213" s="12"/>
      <c r="Y1213" s="12"/>
      <c r="Z1213" s="12"/>
      <c r="AA1213" s="12"/>
      <c r="AB1213" s="12"/>
      <c r="AC1213" s="12"/>
      <c r="AD1213" s="12"/>
      <c r="AE1213" s="12"/>
      <c r="AR1213" s="210" t="s">
        <v>86</v>
      </c>
      <c r="AT1213" s="211" t="s">
        <v>75</v>
      </c>
      <c r="AU1213" s="211" t="s">
        <v>84</v>
      </c>
      <c r="AY1213" s="210" t="s">
        <v>231</v>
      </c>
      <c r="BK1213" s="212">
        <f>SUM(BK1214:BK1376)</f>
        <v>0</v>
      </c>
    </row>
    <row r="1214" s="2" customFormat="1" ht="24.15" customHeight="1">
      <c r="A1214" s="41"/>
      <c r="B1214" s="42"/>
      <c r="C1214" s="215" t="s">
        <v>1956</v>
      </c>
      <c r="D1214" s="215" t="s">
        <v>233</v>
      </c>
      <c r="E1214" s="216" t="s">
        <v>1957</v>
      </c>
      <c r="F1214" s="217" t="s">
        <v>1958</v>
      </c>
      <c r="G1214" s="218" t="s">
        <v>236</v>
      </c>
      <c r="H1214" s="219">
        <v>249.35900000000001</v>
      </c>
      <c r="I1214" s="220"/>
      <c r="J1214" s="221">
        <f>ROUND(I1214*H1214,2)</f>
        <v>0</v>
      </c>
      <c r="K1214" s="217" t="s">
        <v>237</v>
      </c>
      <c r="L1214" s="47"/>
      <c r="M1214" s="222" t="s">
        <v>19</v>
      </c>
      <c r="N1214" s="223" t="s">
        <v>47</v>
      </c>
      <c r="O1214" s="87"/>
      <c r="P1214" s="224">
        <f>O1214*H1214</f>
        <v>0</v>
      </c>
      <c r="Q1214" s="224">
        <v>0</v>
      </c>
      <c r="R1214" s="224">
        <f>Q1214*H1214</f>
        <v>0</v>
      </c>
      <c r="S1214" s="224">
        <v>0</v>
      </c>
      <c r="T1214" s="225">
        <f>S1214*H1214</f>
        <v>0</v>
      </c>
      <c r="U1214" s="41"/>
      <c r="V1214" s="41"/>
      <c r="W1214" s="41"/>
      <c r="X1214" s="41"/>
      <c r="Y1214" s="41"/>
      <c r="Z1214" s="41"/>
      <c r="AA1214" s="41"/>
      <c r="AB1214" s="41"/>
      <c r="AC1214" s="41"/>
      <c r="AD1214" s="41"/>
      <c r="AE1214" s="41"/>
      <c r="AR1214" s="226" t="s">
        <v>336</v>
      </c>
      <c r="AT1214" s="226" t="s">
        <v>233</v>
      </c>
      <c r="AU1214" s="226" t="s">
        <v>86</v>
      </c>
      <c r="AY1214" s="20" t="s">
        <v>231</v>
      </c>
      <c r="BE1214" s="227">
        <f>IF(N1214="základní",J1214,0)</f>
        <v>0</v>
      </c>
      <c r="BF1214" s="227">
        <f>IF(N1214="snížená",J1214,0)</f>
        <v>0</v>
      </c>
      <c r="BG1214" s="227">
        <f>IF(N1214="zákl. přenesená",J1214,0)</f>
        <v>0</v>
      </c>
      <c r="BH1214" s="227">
        <f>IF(N1214="sníž. přenesená",J1214,0)</f>
        <v>0</v>
      </c>
      <c r="BI1214" s="227">
        <f>IF(N1214="nulová",J1214,0)</f>
        <v>0</v>
      </c>
      <c r="BJ1214" s="20" t="s">
        <v>84</v>
      </c>
      <c r="BK1214" s="227">
        <f>ROUND(I1214*H1214,2)</f>
        <v>0</v>
      </c>
      <c r="BL1214" s="20" t="s">
        <v>336</v>
      </c>
      <c r="BM1214" s="226" t="s">
        <v>1959</v>
      </c>
    </row>
    <row r="1215" s="2" customFormat="1">
      <c r="A1215" s="41"/>
      <c r="B1215" s="42"/>
      <c r="C1215" s="43"/>
      <c r="D1215" s="228" t="s">
        <v>240</v>
      </c>
      <c r="E1215" s="43"/>
      <c r="F1215" s="229" t="s">
        <v>1960</v>
      </c>
      <c r="G1215" s="43"/>
      <c r="H1215" s="43"/>
      <c r="I1215" s="230"/>
      <c r="J1215" s="43"/>
      <c r="K1215" s="43"/>
      <c r="L1215" s="47"/>
      <c r="M1215" s="231"/>
      <c r="N1215" s="232"/>
      <c r="O1215" s="87"/>
      <c r="P1215" s="87"/>
      <c r="Q1215" s="87"/>
      <c r="R1215" s="87"/>
      <c r="S1215" s="87"/>
      <c r="T1215" s="88"/>
      <c r="U1215" s="41"/>
      <c r="V1215" s="41"/>
      <c r="W1215" s="41"/>
      <c r="X1215" s="41"/>
      <c r="Y1215" s="41"/>
      <c r="Z1215" s="41"/>
      <c r="AA1215" s="41"/>
      <c r="AB1215" s="41"/>
      <c r="AC1215" s="41"/>
      <c r="AD1215" s="41"/>
      <c r="AE1215" s="41"/>
      <c r="AT1215" s="20" t="s">
        <v>240</v>
      </c>
      <c r="AU1215" s="20" t="s">
        <v>86</v>
      </c>
    </row>
    <row r="1216" s="13" customFormat="1">
      <c r="A1216" s="13"/>
      <c r="B1216" s="233"/>
      <c r="C1216" s="234"/>
      <c r="D1216" s="235" t="s">
        <v>242</v>
      </c>
      <c r="E1216" s="234"/>
      <c r="F1216" s="237" t="s">
        <v>1961</v>
      </c>
      <c r="G1216" s="234"/>
      <c r="H1216" s="238">
        <v>249.35900000000001</v>
      </c>
      <c r="I1216" s="239"/>
      <c r="J1216" s="234"/>
      <c r="K1216" s="234"/>
      <c r="L1216" s="240"/>
      <c r="M1216" s="241"/>
      <c r="N1216" s="242"/>
      <c r="O1216" s="242"/>
      <c r="P1216" s="242"/>
      <c r="Q1216" s="242"/>
      <c r="R1216" s="242"/>
      <c r="S1216" s="242"/>
      <c r="T1216" s="243"/>
      <c r="U1216" s="13"/>
      <c r="V1216" s="13"/>
      <c r="W1216" s="13"/>
      <c r="X1216" s="13"/>
      <c r="Y1216" s="13"/>
      <c r="Z1216" s="13"/>
      <c r="AA1216" s="13"/>
      <c r="AB1216" s="13"/>
      <c r="AC1216" s="13"/>
      <c r="AD1216" s="13"/>
      <c r="AE1216" s="13"/>
      <c r="AT1216" s="244" t="s">
        <v>242</v>
      </c>
      <c r="AU1216" s="244" t="s">
        <v>86</v>
      </c>
      <c r="AV1216" s="13" t="s">
        <v>86</v>
      </c>
      <c r="AW1216" s="13" t="s">
        <v>4</v>
      </c>
      <c r="AX1216" s="13" t="s">
        <v>84</v>
      </c>
      <c r="AY1216" s="244" t="s">
        <v>231</v>
      </c>
    </row>
    <row r="1217" s="2" customFormat="1" ht="24.15" customHeight="1">
      <c r="A1217" s="41"/>
      <c r="B1217" s="42"/>
      <c r="C1217" s="215" t="s">
        <v>1962</v>
      </c>
      <c r="D1217" s="215" t="s">
        <v>233</v>
      </c>
      <c r="E1217" s="216" t="s">
        <v>1963</v>
      </c>
      <c r="F1217" s="217" t="s">
        <v>1964</v>
      </c>
      <c r="G1217" s="218" t="s">
        <v>236</v>
      </c>
      <c r="H1217" s="219">
        <v>249.35900000000001</v>
      </c>
      <c r="I1217" s="220"/>
      <c r="J1217" s="221">
        <f>ROUND(I1217*H1217,2)</f>
        <v>0</v>
      </c>
      <c r="K1217" s="217" t="s">
        <v>237</v>
      </c>
      <c r="L1217" s="47"/>
      <c r="M1217" s="222" t="s">
        <v>19</v>
      </c>
      <c r="N1217" s="223" t="s">
        <v>47</v>
      </c>
      <c r="O1217" s="87"/>
      <c r="P1217" s="224">
        <f>O1217*H1217</f>
        <v>0</v>
      </c>
      <c r="Q1217" s="224">
        <v>0.00029999999999999997</v>
      </c>
      <c r="R1217" s="224">
        <f>Q1217*H1217</f>
        <v>0.074807699999999991</v>
      </c>
      <c r="S1217" s="224">
        <v>0</v>
      </c>
      <c r="T1217" s="225">
        <f>S1217*H1217</f>
        <v>0</v>
      </c>
      <c r="U1217" s="41"/>
      <c r="V1217" s="41"/>
      <c r="W1217" s="41"/>
      <c r="X1217" s="41"/>
      <c r="Y1217" s="41"/>
      <c r="Z1217" s="41"/>
      <c r="AA1217" s="41"/>
      <c r="AB1217" s="41"/>
      <c r="AC1217" s="41"/>
      <c r="AD1217" s="41"/>
      <c r="AE1217" s="41"/>
      <c r="AR1217" s="226" t="s">
        <v>336</v>
      </c>
      <c r="AT1217" s="226" t="s">
        <v>233</v>
      </c>
      <c r="AU1217" s="226" t="s">
        <v>86</v>
      </c>
      <c r="AY1217" s="20" t="s">
        <v>231</v>
      </c>
      <c r="BE1217" s="227">
        <f>IF(N1217="základní",J1217,0)</f>
        <v>0</v>
      </c>
      <c r="BF1217" s="227">
        <f>IF(N1217="snížená",J1217,0)</f>
        <v>0</v>
      </c>
      <c r="BG1217" s="227">
        <f>IF(N1217="zákl. přenesená",J1217,0)</f>
        <v>0</v>
      </c>
      <c r="BH1217" s="227">
        <f>IF(N1217="sníž. přenesená",J1217,0)</f>
        <v>0</v>
      </c>
      <c r="BI1217" s="227">
        <f>IF(N1217="nulová",J1217,0)</f>
        <v>0</v>
      </c>
      <c r="BJ1217" s="20" t="s">
        <v>84</v>
      </c>
      <c r="BK1217" s="227">
        <f>ROUND(I1217*H1217,2)</f>
        <v>0</v>
      </c>
      <c r="BL1217" s="20" t="s">
        <v>336</v>
      </c>
      <c r="BM1217" s="226" t="s">
        <v>1965</v>
      </c>
    </row>
    <row r="1218" s="2" customFormat="1">
      <c r="A1218" s="41"/>
      <c r="B1218" s="42"/>
      <c r="C1218" s="43"/>
      <c r="D1218" s="228" t="s">
        <v>240</v>
      </c>
      <c r="E1218" s="43"/>
      <c r="F1218" s="229" t="s">
        <v>1966</v>
      </c>
      <c r="G1218" s="43"/>
      <c r="H1218" s="43"/>
      <c r="I1218" s="230"/>
      <c r="J1218" s="43"/>
      <c r="K1218" s="43"/>
      <c r="L1218" s="47"/>
      <c r="M1218" s="231"/>
      <c r="N1218" s="232"/>
      <c r="O1218" s="87"/>
      <c r="P1218" s="87"/>
      <c r="Q1218" s="87"/>
      <c r="R1218" s="87"/>
      <c r="S1218" s="87"/>
      <c r="T1218" s="88"/>
      <c r="U1218" s="41"/>
      <c r="V1218" s="41"/>
      <c r="W1218" s="41"/>
      <c r="X1218" s="41"/>
      <c r="Y1218" s="41"/>
      <c r="Z1218" s="41"/>
      <c r="AA1218" s="41"/>
      <c r="AB1218" s="41"/>
      <c r="AC1218" s="41"/>
      <c r="AD1218" s="41"/>
      <c r="AE1218" s="41"/>
      <c r="AT1218" s="20" t="s">
        <v>240</v>
      </c>
      <c r="AU1218" s="20" t="s">
        <v>86</v>
      </c>
    </row>
    <row r="1219" s="13" customFormat="1">
      <c r="A1219" s="13"/>
      <c r="B1219" s="233"/>
      <c r="C1219" s="234"/>
      <c r="D1219" s="235" t="s">
        <v>242</v>
      </c>
      <c r="E1219" s="236" t="s">
        <v>19</v>
      </c>
      <c r="F1219" s="237" t="s">
        <v>925</v>
      </c>
      <c r="G1219" s="234"/>
      <c r="H1219" s="238">
        <v>5.0599999999999996</v>
      </c>
      <c r="I1219" s="239"/>
      <c r="J1219" s="234"/>
      <c r="K1219" s="234"/>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242</v>
      </c>
      <c r="AU1219" s="244" t="s">
        <v>86</v>
      </c>
      <c r="AV1219" s="13" t="s">
        <v>86</v>
      </c>
      <c r="AW1219" s="13" t="s">
        <v>37</v>
      </c>
      <c r="AX1219" s="13" t="s">
        <v>76</v>
      </c>
      <c r="AY1219" s="244" t="s">
        <v>231</v>
      </c>
    </row>
    <row r="1220" s="13" customFormat="1">
      <c r="A1220" s="13"/>
      <c r="B1220" s="233"/>
      <c r="C1220" s="234"/>
      <c r="D1220" s="235" t="s">
        <v>242</v>
      </c>
      <c r="E1220" s="236" t="s">
        <v>19</v>
      </c>
      <c r="F1220" s="237" t="s">
        <v>926</v>
      </c>
      <c r="G1220" s="234"/>
      <c r="H1220" s="238">
        <v>3.5699999999999998</v>
      </c>
      <c r="I1220" s="239"/>
      <c r="J1220" s="234"/>
      <c r="K1220" s="234"/>
      <c r="L1220" s="240"/>
      <c r="M1220" s="241"/>
      <c r="N1220" s="242"/>
      <c r="O1220" s="242"/>
      <c r="P1220" s="242"/>
      <c r="Q1220" s="242"/>
      <c r="R1220" s="242"/>
      <c r="S1220" s="242"/>
      <c r="T1220" s="243"/>
      <c r="U1220" s="13"/>
      <c r="V1220" s="13"/>
      <c r="W1220" s="13"/>
      <c r="X1220" s="13"/>
      <c r="Y1220" s="13"/>
      <c r="Z1220" s="13"/>
      <c r="AA1220" s="13"/>
      <c r="AB1220" s="13"/>
      <c r="AC1220" s="13"/>
      <c r="AD1220" s="13"/>
      <c r="AE1220" s="13"/>
      <c r="AT1220" s="244" t="s">
        <v>242</v>
      </c>
      <c r="AU1220" s="244" t="s">
        <v>86</v>
      </c>
      <c r="AV1220" s="13" t="s">
        <v>86</v>
      </c>
      <c r="AW1220" s="13" t="s">
        <v>37</v>
      </c>
      <c r="AX1220" s="13" t="s">
        <v>76</v>
      </c>
      <c r="AY1220" s="244" t="s">
        <v>231</v>
      </c>
    </row>
    <row r="1221" s="13" customFormat="1">
      <c r="A1221" s="13"/>
      <c r="B1221" s="233"/>
      <c r="C1221" s="234"/>
      <c r="D1221" s="235" t="s">
        <v>242</v>
      </c>
      <c r="E1221" s="236" t="s">
        <v>19</v>
      </c>
      <c r="F1221" s="237" t="s">
        <v>927</v>
      </c>
      <c r="G1221" s="234"/>
      <c r="H1221" s="238">
        <v>15.91</v>
      </c>
      <c r="I1221" s="239"/>
      <c r="J1221" s="234"/>
      <c r="K1221" s="234"/>
      <c r="L1221" s="240"/>
      <c r="M1221" s="241"/>
      <c r="N1221" s="242"/>
      <c r="O1221" s="242"/>
      <c r="P1221" s="242"/>
      <c r="Q1221" s="242"/>
      <c r="R1221" s="242"/>
      <c r="S1221" s="242"/>
      <c r="T1221" s="243"/>
      <c r="U1221" s="13"/>
      <c r="V1221" s="13"/>
      <c r="W1221" s="13"/>
      <c r="X1221" s="13"/>
      <c r="Y1221" s="13"/>
      <c r="Z1221" s="13"/>
      <c r="AA1221" s="13"/>
      <c r="AB1221" s="13"/>
      <c r="AC1221" s="13"/>
      <c r="AD1221" s="13"/>
      <c r="AE1221" s="13"/>
      <c r="AT1221" s="244" t="s">
        <v>242</v>
      </c>
      <c r="AU1221" s="244" t="s">
        <v>86</v>
      </c>
      <c r="AV1221" s="13" t="s">
        <v>86</v>
      </c>
      <c r="AW1221" s="13" t="s">
        <v>37</v>
      </c>
      <c r="AX1221" s="13" t="s">
        <v>76</v>
      </c>
      <c r="AY1221" s="244" t="s">
        <v>231</v>
      </c>
    </row>
    <row r="1222" s="13" customFormat="1">
      <c r="A1222" s="13"/>
      <c r="B1222" s="233"/>
      <c r="C1222" s="234"/>
      <c r="D1222" s="235" t="s">
        <v>242</v>
      </c>
      <c r="E1222" s="236" t="s">
        <v>19</v>
      </c>
      <c r="F1222" s="237" t="s">
        <v>928</v>
      </c>
      <c r="G1222" s="234"/>
      <c r="H1222" s="238">
        <v>20.43</v>
      </c>
      <c r="I1222" s="239"/>
      <c r="J1222" s="234"/>
      <c r="K1222" s="234"/>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242</v>
      </c>
      <c r="AU1222" s="244" t="s">
        <v>86</v>
      </c>
      <c r="AV1222" s="13" t="s">
        <v>86</v>
      </c>
      <c r="AW1222" s="13" t="s">
        <v>37</v>
      </c>
      <c r="AX1222" s="13" t="s">
        <v>76</v>
      </c>
      <c r="AY1222" s="244" t="s">
        <v>231</v>
      </c>
    </row>
    <row r="1223" s="13" customFormat="1">
      <c r="A1223" s="13"/>
      <c r="B1223" s="233"/>
      <c r="C1223" s="234"/>
      <c r="D1223" s="235" t="s">
        <v>242</v>
      </c>
      <c r="E1223" s="236" t="s">
        <v>19</v>
      </c>
      <c r="F1223" s="237" t="s">
        <v>929</v>
      </c>
      <c r="G1223" s="234"/>
      <c r="H1223" s="238">
        <v>8.3399999999999999</v>
      </c>
      <c r="I1223" s="239"/>
      <c r="J1223" s="234"/>
      <c r="K1223" s="234"/>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242</v>
      </c>
      <c r="AU1223" s="244" t="s">
        <v>86</v>
      </c>
      <c r="AV1223" s="13" t="s">
        <v>86</v>
      </c>
      <c r="AW1223" s="13" t="s">
        <v>37</v>
      </c>
      <c r="AX1223" s="13" t="s">
        <v>76</v>
      </c>
      <c r="AY1223" s="244" t="s">
        <v>231</v>
      </c>
    </row>
    <row r="1224" s="13" customFormat="1">
      <c r="A1224" s="13"/>
      <c r="B1224" s="233"/>
      <c r="C1224" s="234"/>
      <c r="D1224" s="235" t="s">
        <v>242</v>
      </c>
      <c r="E1224" s="236" t="s">
        <v>19</v>
      </c>
      <c r="F1224" s="237" t="s">
        <v>930</v>
      </c>
      <c r="G1224" s="234"/>
      <c r="H1224" s="238">
        <v>4.1600000000000001</v>
      </c>
      <c r="I1224" s="239"/>
      <c r="J1224" s="234"/>
      <c r="K1224" s="234"/>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242</v>
      </c>
      <c r="AU1224" s="244" t="s">
        <v>86</v>
      </c>
      <c r="AV1224" s="13" t="s">
        <v>86</v>
      </c>
      <c r="AW1224" s="13" t="s">
        <v>37</v>
      </c>
      <c r="AX1224" s="13" t="s">
        <v>76</v>
      </c>
      <c r="AY1224" s="244" t="s">
        <v>231</v>
      </c>
    </row>
    <row r="1225" s="13" customFormat="1">
      <c r="A1225" s="13"/>
      <c r="B1225" s="233"/>
      <c r="C1225" s="234"/>
      <c r="D1225" s="235" t="s">
        <v>242</v>
      </c>
      <c r="E1225" s="236" t="s">
        <v>19</v>
      </c>
      <c r="F1225" s="237" t="s">
        <v>931</v>
      </c>
      <c r="G1225" s="234"/>
      <c r="H1225" s="238">
        <v>14.02</v>
      </c>
      <c r="I1225" s="239"/>
      <c r="J1225" s="234"/>
      <c r="K1225" s="234"/>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242</v>
      </c>
      <c r="AU1225" s="244" t="s">
        <v>86</v>
      </c>
      <c r="AV1225" s="13" t="s">
        <v>86</v>
      </c>
      <c r="AW1225" s="13" t="s">
        <v>37</v>
      </c>
      <c r="AX1225" s="13" t="s">
        <v>76</v>
      </c>
      <c r="AY1225" s="244" t="s">
        <v>231</v>
      </c>
    </row>
    <row r="1226" s="13" customFormat="1">
      <c r="A1226" s="13"/>
      <c r="B1226" s="233"/>
      <c r="C1226" s="234"/>
      <c r="D1226" s="235" t="s">
        <v>242</v>
      </c>
      <c r="E1226" s="236" t="s">
        <v>19</v>
      </c>
      <c r="F1226" s="237" t="s">
        <v>932</v>
      </c>
      <c r="G1226" s="234"/>
      <c r="H1226" s="238">
        <v>13.050000000000001</v>
      </c>
      <c r="I1226" s="239"/>
      <c r="J1226" s="234"/>
      <c r="K1226" s="234"/>
      <c r="L1226" s="240"/>
      <c r="M1226" s="241"/>
      <c r="N1226" s="242"/>
      <c r="O1226" s="242"/>
      <c r="P1226" s="242"/>
      <c r="Q1226" s="242"/>
      <c r="R1226" s="242"/>
      <c r="S1226" s="242"/>
      <c r="T1226" s="243"/>
      <c r="U1226" s="13"/>
      <c r="V1226" s="13"/>
      <c r="W1226" s="13"/>
      <c r="X1226" s="13"/>
      <c r="Y1226" s="13"/>
      <c r="Z1226" s="13"/>
      <c r="AA1226" s="13"/>
      <c r="AB1226" s="13"/>
      <c r="AC1226" s="13"/>
      <c r="AD1226" s="13"/>
      <c r="AE1226" s="13"/>
      <c r="AT1226" s="244" t="s">
        <v>242</v>
      </c>
      <c r="AU1226" s="244" t="s">
        <v>86</v>
      </c>
      <c r="AV1226" s="13" t="s">
        <v>86</v>
      </c>
      <c r="AW1226" s="13" t="s">
        <v>37</v>
      </c>
      <c r="AX1226" s="13" t="s">
        <v>76</v>
      </c>
      <c r="AY1226" s="244" t="s">
        <v>231</v>
      </c>
    </row>
    <row r="1227" s="13" customFormat="1">
      <c r="A1227" s="13"/>
      <c r="B1227" s="233"/>
      <c r="C1227" s="234"/>
      <c r="D1227" s="235" t="s">
        <v>242</v>
      </c>
      <c r="E1227" s="236" t="s">
        <v>19</v>
      </c>
      <c r="F1227" s="237" t="s">
        <v>933</v>
      </c>
      <c r="G1227" s="234"/>
      <c r="H1227" s="238">
        <v>24.079999999999998</v>
      </c>
      <c r="I1227" s="239"/>
      <c r="J1227" s="234"/>
      <c r="K1227" s="234"/>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242</v>
      </c>
      <c r="AU1227" s="244" t="s">
        <v>86</v>
      </c>
      <c r="AV1227" s="13" t="s">
        <v>86</v>
      </c>
      <c r="AW1227" s="13" t="s">
        <v>37</v>
      </c>
      <c r="AX1227" s="13" t="s">
        <v>76</v>
      </c>
      <c r="AY1227" s="244" t="s">
        <v>231</v>
      </c>
    </row>
    <row r="1228" s="13" customFormat="1">
      <c r="A1228" s="13"/>
      <c r="B1228" s="233"/>
      <c r="C1228" s="234"/>
      <c r="D1228" s="235" t="s">
        <v>242</v>
      </c>
      <c r="E1228" s="236" t="s">
        <v>19</v>
      </c>
      <c r="F1228" s="237" t="s">
        <v>934</v>
      </c>
      <c r="G1228" s="234"/>
      <c r="H1228" s="238">
        <v>16.25</v>
      </c>
      <c r="I1228" s="239"/>
      <c r="J1228" s="234"/>
      <c r="K1228" s="234"/>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242</v>
      </c>
      <c r="AU1228" s="244" t="s">
        <v>86</v>
      </c>
      <c r="AV1228" s="13" t="s">
        <v>86</v>
      </c>
      <c r="AW1228" s="13" t="s">
        <v>37</v>
      </c>
      <c r="AX1228" s="13" t="s">
        <v>76</v>
      </c>
      <c r="AY1228" s="244" t="s">
        <v>231</v>
      </c>
    </row>
    <row r="1229" s="13" customFormat="1">
      <c r="A1229" s="13"/>
      <c r="B1229" s="233"/>
      <c r="C1229" s="234"/>
      <c r="D1229" s="235" t="s">
        <v>242</v>
      </c>
      <c r="E1229" s="236" t="s">
        <v>19</v>
      </c>
      <c r="F1229" s="237" t="s">
        <v>935</v>
      </c>
      <c r="G1229" s="234"/>
      <c r="H1229" s="238">
        <v>8.7599999999999998</v>
      </c>
      <c r="I1229" s="239"/>
      <c r="J1229" s="234"/>
      <c r="K1229" s="234"/>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242</v>
      </c>
      <c r="AU1229" s="244" t="s">
        <v>86</v>
      </c>
      <c r="AV1229" s="13" t="s">
        <v>86</v>
      </c>
      <c r="AW1229" s="13" t="s">
        <v>37</v>
      </c>
      <c r="AX1229" s="13" t="s">
        <v>76</v>
      </c>
      <c r="AY1229" s="244" t="s">
        <v>231</v>
      </c>
    </row>
    <row r="1230" s="13" customFormat="1">
      <c r="A1230" s="13"/>
      <c r="B1230" s="233"/>
      <c r="C1230" s="234"/>
      <c r="D1230" s="235" t="s">
        <v>242</v>
      </c>
      <c r="E1230" s="236" t="s">
        <v>19</v>
      </c>
      <c r="F1230" s="237" t="s">
        <v>936</v>
      </c>
      <c r="G1230" s="234"/>
      <c r="H1230" s="238">
        <v>2.2000000000000002</v>
      </c>
      <c r="I1230" s="239"/>
      <c r="J1230" s="234"/>
      <c r="K1230" s="234"/>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242</v>
      </c>
      <c r="AU1230" s="244" t="s">
        <v>86</v>
      </c>
      <c r="AV1230" s="13" t="s">
        <v>86</v>
      </c>
      <c r="AW1230" s="13" t="s">
        <v>37</v>
      </c>
      <c r="AX1230" s="13" t="s">
        <v>76</v>
      </c>
      <c r="AY1230" s="244" t="s">
        <v>231</v>
      </c>
    </row>
    <row r="1231" s="13" customFormat="1">
      <c r="A1231" s="13"/>
      <c r="B1231" s="233"/>
      <c r="C1231" s="234"/>
      <c r="D1231" s="235" t="s">
        <v>242</v>
      </c>
      <c r="E1231" s="236" t="s">
        <v>19</v>
      </c>
      <c r="F1231" s="237" t="s">
        <v>937</v>
      </c>
      <c r="G1231" s="234"/>
      <c r="H1231" s="238">
        <v>6.7599999999999998</v>
      </c>
      <c r="I1231" s="239"/>
      <c r="J1231" s="234"/>
      <c r="K1231" s="234"/>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242</v>
      </c>
      <c r="AU1231" s="244" t="s">
        <v>86</v>
      </c>
      <c r="AV1231" s="13" t="s">
        <v>86</v>
      </c>
      <c r="AW1231" s="13" t="s">
        <v>37</v>
      </c>
      <c r="AX1231" s="13" t="s">
        <v>76</v>
      </c>
      <c r="AY1231" s="244" t="s">
        <v>231</v>
      </c>
    </row>
    <row r="1232" s="13" customFormat="1">
      <c r="A1232" s="13"/>
      <c r="B1232" s="233"/>
      <c r="C1232" s="234"/>
      <c r="D1232" s="235" t="s">
        <v>242</v>
      </c>
      <c r="E1232" s="236" t="s">
        <v>19</v>
      </c>
      <c r="F1232" s="237" t="s">
        <v>938</v>
      </c>
      <c r="G1232" s="234"/>
      <c r="H1232" s="238">
        <v>4.4900000000000002</v>
      </c>
      <c r="I1232" s="239"/>
      <c r="J1232" s="234"/>
      <c r="K1232" s="234"/>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242</v>
      </c>
      <c r="AU1232" s="244" t="s">
        <v>86</v>
      </c>
      <c r="AV1232" s="13" t="s">
        <v>86</v>
      </c>
      <c r="AW1232" s="13" t="s">
        <v>37</v>
      </c>
      <c r="AX1232" s="13" t="s">
        <v>76</v>
      </c>
      <c r="AY1232" s="244" t="s">
        <v>231</v>
      </c>
    </row>
    <row r="1233" s="13" customFormat="1">
      <c r="A1233" s="13"/>
      <c r="B1233" s="233"/>
      <c r="C1233" s="234"/>
      <c r="D1233" s="235" t="s">
        <v>242</v>
      </c>
      <c r="E1233" s="236" t="s">
        <v>19</v>
      </c>
      <c r="F1233" s="237" t="s">
        <v>939</v>
      </c>
      <c r="G1233" s="234"/>
      <c r="H1233" s="238">
        <v>3.9399999999999999</v>
      </c>
      <c r="I1233" s="239"/>
      <c r="J1233" s="234"/>
      <c r="K1233" s="234"/>
      <c r="L1233" s="240"/>
      <c r="M1233" s="241"/>
      <c r="N1233" s="242"/>
      <c r="O1233" s="242"/>
      <c r="P1233" s="242"/>
      <c r="Q1233" s="242"/>
      <c r="R1233" s="242"/>
      <c r="S1233" s="242"/>
      <c r="T1233" s="243"/>
      <c r="U1233" s="13"/>
      <c r="V1233" s="13"/>
      <c r="W1233" s="13"/>
      <c r="X1233" s="13"/>
      <c r="Y1233" s="13"/>
      <c r="Z1233" s="13"/>
      <c r="AA1233" s="13"/>
      <c r="AB1233" s="13"/>
      <c r="AC1233" s="13"/>
      <c r="AD1233" s="13"/>
      <c r="AE1233" s="13"/>
      <c r="AT1233" s="244" t="s">
        <v>242</v>
      </c>
      <c r="AU1233" s="244" t="s">
        <v>86</v>
      </c>
      <c r="AV1233" s="13" t="s">
        <v>86</v>
      </c>
      <c r="AW1233" s="13" t="s">
        <v>37</v>
      </c>
      <c r="AX1233" s="13" t="s">
        <v>76</v>
      </c>
      <c r="AY1233" s="244" t="s">
        <v>231</v>
      </c>
    </row>
    <row r="1234" s="13" customFormat="1">
      <c r="A1234" s="13"/>
      <c r="B1234" s="233"/>
      <c r="C1234" s="234"/>
      <c r="D1234" s="235" t="s">
        <v>242</v>
      </c>
      <c r="E1234" s="236" t="s">
        <v>19</v>
      </c>
      <c r="F1234" s="237" t="s">
        <v>940</v>
      </c>
      <c r="G1234" s="234"/>
      <c r="H1234" s="238">
        <v>11.119999999999999</v>
      </c>
      <c r="I1234" s="239"/>
      <c r="J1234" s="234"/>
      <c r="K1234" s="234"/>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242</v>
      </c>
      <c r="AU1234" s="244" t="s">
        <v>86</v>
      </c>
      <c r="AV1234" s="13" t="s">
        <v>86</v>
      </c>
      <c r="AW1234" s="13" t="s">
        <v>37</v>
      </c>
      <c r="AX1234" s="13" t="s">
        <v>76</v>
      </c>
      <c r="AY1234" s="244" t="s">
        <v>231</v>
      </c>
    </row>
    <row r="1235" s="16" customFormat="1">
      <c r="A1235" s="16"/>
      <c r="B1235" s="266"/>
      <c r="C1235" s="267"/>
      <c r="D1235" s="235" t="s">
        <v>242</v>
      </c>
      <c r="E1235" s="268" t="s">
        <v>19</v>
      </c>
      <c r="F1235" s="269" t="s">
        <v>530</v>
      </c>
      <c r="G1235" s="267"/>
      <c r="H1235" s="270">
        <v>162.13999999999999</v>
      </c>
      <c r="I1235" s="271"/>
      <c r="J1235" s="267"/>
      <c r="K1235" s="267"/>
      <c r="L1235" s="272"/>
      <c r="M1235" s="273"/>
      <c r="N1235" s="274"/>
      <c r="O1235" s="274"/>
      <c r="P1235" s="274"/>
      <c r="Q1235" s="274"/>
      <c r="R1235" s="274"/>
      <c r="S1235" s="274"/>
      <c r="T1235" s="275"/>
      <c r="U1235" s="16"/>
      <c r="V1235" s="16"/>
      <c r="W1235" s="16"/>
      <c r="X1235" s="16"/>
      <c r="Y1235" s="16"/>
      <c r="Z1235" s="16"/>
      <c r="AA1235" s="16"/>
      <c r="AB1235" s="16"/>
      <c r="AC1235" s="16"/>
      <c r="AD1235" s="16"/>
      <c r="AE1235" s="16"/>
      <c r="AT1235" s="276" t="s">
        <v>242</v>
      </c>
      <c r="AU1235" s="276" t="s">
        <v>86</v>
      </c>
      <c r="AV1235" s="16" t="s">
        <v>248</v>
      </c>
      <c r="AW1235" s="16" t="s">
        <v>37</v>
      </c>
      <c r="AX1235" s="16" t="s">
        <v>76</v>
      </c>
      <c r="AY1235" s="276" t="s">
        <v>231</v>
      </c>
    </row>
    <row r="1236" s="13" customFormat="1">
      <c r="A1236" s="13"/>
      <c r="B1236" s="233"/>
      <c r="C1236" s="234"/>
      <c r="D1236" s="235" t="s">
        <v>242</v>
      </c>
      <c r="E1236" s="236" t="s">
        <v>19</v>
      </c>
      <c r="F1236" s="237" t="s">
        <v>1967</v>
      </c>
      <c r="G1236" s="234"/>
      <c r="H1236" s="238">
        <v>11.82</v>
      </c>
      <c r="I1236" s="239"/>
      <c r="J1236" s="234"/>
      <c r="K1236" s="234"/>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242</v>
      </c>
      <c r="AU1236" s="244" t="s">
        <v>86</v>
      </c>
      <c r="AV1236" s="13" t="s">
        <v>86</v>
      </c>
      <c r="AW1236" s="13" t="s">
        <v>37</v>
      </c>
      <c r="AX1236" s="13" t="s">
        <v>76</v>
      </c>
      <c r="AY1236" s="244" t="s">
        <v>231</v>
      </c>
    </row>
    <row r="1237" s="13" customFormat="1">
      <c r="A1237" s="13"/>
      <c r="B1237" s="233"/>
      <c r="C1237" s="234"/>
      <c r="D1237" s="235" t="s">
        <v>242</v>
      </c>
      <c r="E1237" s="236" t="s">
        <v>19</v>
      </c>
      <c r="F1237" s="237" t="s">
        <v>1968</v>
      </c>
      <c r="G1237" s="234"/>
      <c r="H1237" s="238">
        <v>27.48</v>
      </c>
      <c r="I1237" s="239"/>
      <c r="J1237" s="234"/>
      <c r="K1237" s="234"/>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242</v>
      </c>
      <c r="AU1237" s="244" t="s">
        <v>86</v>
      </c>
      <c r="AV1237" s="13" t="s">
        <v>86</v>
      </c>
      <c r="AW1237" s="13" t="s">
        <v>37</v>
      </c>
      <c r="AX1237" s="13" t="s">
        <v>76</v>
      </c>
      <c r="AY1237" s="244" t="s">
        <v>231</v>
      </c>
    </row>
    <row r="1238" s="13" customFormat="1">
      <c r="A1238" s="13"/>
      <c r="B1238" s="233"/>
      <c r="C1238" s="234"/>
      <c r="D1238" s="235" t="s">
        <v>242</v>
      </c>
      <c r="E1238" s="236" t="s">
        <v>19</v>
      </c>
      <c r="F1238" s="237" t="s">
        <v>1969</v>
      </c>
      <c r="G1238" s="234"/>
      <c r="H1238" s="238">
        <v>3.0099999999999998</v>
      </c>
      <c r="I1238" s="239"/>
      <c r="J1238" s="234"/>
      <c r="K1238" s="234"/>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242</v>
      </c>
      <c r="AU1238" s="244" t="s">
        <v>86</v>
      </c>
      <c r="AV1238" s="13" t="s">
        <v>86</v>
      </c>
      <c r="AW1238" s="13" t="s">
        <v>37</v>
      </c>
      <c r="AX1238" s="13" t="s">
        <v>76</v>
      </c>
      <c r="AY1238" s="244" t="s">
        <v>231</v>
      </c>
    </row>
    <row r="1239" s="13" customFormat="1">
      <c r="A1239" s="13"/>
      <c r="B1239" s="233"/>
      <c r="C1239" s="234"/>
      <c r="D1239" s="235" t="s">
        <v>242</v>
      </c>
      <c r="E1239" s="236" t="s">
        <v>19</v>
      </c>
      <c r="F1239" s="237" t="s">
        <v>1970</v>
      </c>
      <c r="G1239" s="234"/>
      <c r="H1239" s="238">
        <v>4.96</v>
      </c>
      <c r="I1239" s="239"/>
      <c r="J1239" s="234"/>
      <c r="K1239" s="234"/>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242</v>
      </c>
      <c r="AU1239" s="244" t="s">
        <v>86</v>
      </c>
      <c r="AV1239" s="13" t="s">
        <v>86</v>
      </c>
      <c r="AW1239" s="13" t="s">
        <v>37</v>
      </c>
      <c r="AX1239" s="13" t="s">
        <v>76</v>
      </c>
      <c r="AY1239" s="244" t="s">
        <v>231</v>
      </c>
    </row>
    <row r="1240" s="13" customFormat="1">
      <c r="A1240" s="13"/>
      <c r="B1240" s="233"/>
      <c r="C1240" s="234"/>
      <c r="D1240" s="235" t="s">
        <v>242</v>
      </c>
      <c r="E1240" s="236" t="s">
        <v>19</v>
      </c>
      <c r="F1240" s="237" t="s">
        <v>1971</v>
      </c>
      <c r="G1240" s="234"/>
      <c r="H1240" s="238">
        <v>3.5099999999999998</v>
      </c>
      <c r="I1240" s="239"/>
      <c r="J1240" s="234"/>
      <c r="K1240" s="234"/>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242</v>
      </c>
      <c r="AU1240" s="244" t="s">
        <v>86</v>
      </c>
      <c r="AV1240" s="13" t="s">
        <v>86</v>
      </c>
      <c r="AW1240" s="13" t="s">
        <v>37</v>
      </c>
      <c r="AX1240" s="13" t="s">
        <v>76</v>
      </c>
      <c r="AY1240" s="244" t="s">
        <v>231</v>
      </c>
    </row>
    <row r="1241" s="13" customFormat="1">
      <c r="A1241" s="13"/>
      <c r="B1241" s="233"/>
      <c r="C1241" s="234"/>
      <c r="D1241" s="235" t="s">
        <v>242</v>
      </c>
      <c r="E1241" s="236" t="s">
        <v>19</v>
      </c>
      <c r="F1241" s="237" t="s">
        <v>1972</v>
      </c>
      <c r="G1241" s="234"/>
      <c r="H1241" s="238">
        <v>7.3200000000000003</v>
      </c>
      <c r="I1241" s="239"/>
      <c r="J1241" s="234"/>
      <c r="K1241" s="234"/>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242</v>
      </c>
      <c r="AU1241" s="244" t="s">
        <v>86</v>
      </c>
      <c r="AV1241" s="13" t="s">
        <v>86</v>
      </c>
      <c r="AW1241" s="13" t="s">
        <v>37</v>
      </c>
      <c r="AX1241" s="13" t="s">
        <v>76</v>
      </c>
      <c r="AY1241" s="244" t="s">
        <v>231</v>
      </c>
    </row>
    <row r="1242" s="13" customFormat="1">
      <c r="A1242" s="13"/>
      <c r="B1242" s="233"/>
      <c r="C1242" s="234"/>
      <c r="D1242" s="235" t="s">
        <v>242</v>
      </c>
      <c r="E1242" s="236" t="s">
        <v>19</v>
      </c>
      <c r="F1242" s="237" t="s">
        <v>1973</v>
      </c>
      <c r="G1242" s="234"/>
      <c r="H1242" s="238">
        <v>6.4500000000000002</v>
      </c>
      <c r="I1242" s="239"/>
      <c r="J1242" s="234"/>
      <c r="K1242" s="234"/>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242</v>
      </c>
      <c r="AU1242" s="244" t="s">
        <v>86</v>
      </c>
      <c r="AV1242" s="13" t="s">
        <v>86</v>
      </c>
      <c r="AW1242" s="13" t="s">
        <v>37</v>
      </c>
      <c r="AX1242" s="13" t="s">
        <v>76</v>
      </c>
      <c r="AY1242" s="244" t="s">
        <v>231</v>
      </c>
    </row>
    <row r="1243" s="15" customFormat="1">
      <c r="A1243" s="15"/>
      <c r="B1243" s="255"/>
      <c r="C1243" s="256"/>
      <c r="D1243" s="235" t="s">
        <v>242</v>
      </c>
      <c r="E1243" s="257" t="s">
        <v>19</v>
      </c>
      <c r="F1243" s="258" t="s">
        <v>335</v>
      </c>
      <c r="G1243" s="256"/>
      <c r="H1243" s="259">
        <v>226.69</v>
      </c>
      <c r="I1243" s="260"/>
      <c r="J1243" s="256"/>
      <c r="K1243" s="256"/>
      <c r="L1243" s="261"/>
      <c r="M1243" s="262"/>
      <c r="N1243" s="263"/>
      <c r="O1243" s="263"/>
      <c r="P1243" s="263"/>
      <c r="Q1243" s="263"/>
      <c r="R1243" s="263"/>
      <c r="S1243" s="263"/>
      <c r="T1243" s="264"/>
      <c r="U1243" s="15"/>
      <c r="V1243" s="15"/>
      <c r="W1243" s="15"/>
      <c r="X1243" s="15"/>
      <c r="Y1243" s="15"/>
      <c r="Z1243" s="15"/>
      <c r="AA1243" s="15"/>
      <c r="AB1243" s="15"/>
      <c r="AC1243" s="15"/>
      <c r="AD1243" s="15"/>
      <c r="AE1243" s="15"/>
      <c r="AT1243" s="265" t="s">
        <v>242</v>
      </c>
      <c r="AU1243" s="265" t="s">
        <v>86</v>
      </c>
      <c r="AV1243" s="15" t="s">
        <v>238</v>
      </c>
      <c r="AW1243" s="15" t="s">
        <v>37</v>
      </c>
      <c r="AX1243" s="15" t="s">
        <v>84</v>
      </c>
      <c r="AY1243" s="265" t="s">
        <v>231</v>
      </c>
    </row>
    <row r="1244" s="13" customFormat="1">
      <c r="A1244" s="13"/>
      <c r="B1244" s="233"/>
      <c r="C1244" s="234"/>
      <c r="D1244" s="235" t="s">
        <v>242</v>
      </c>
      <c r="E1244" s="234"/>
      <c r="F1244" s="237" t="s">
        <v>1961</v>
      </c>
      <c r="G1244" s="234"/>
      <c r="H1244" s="238">
        <v>249.35900000000001</v>
      </c>
      <c r="I1244" s="239"/>
      <c r="J1244" s="234"/>
      <c r="K1244" s="234"/>
      <c r="L1244" s="240"/>
      <c r="M1244" s="241"/>
      <c r="N1244" s="242"/>
      <c r="O1244" s="242"/>
      <c r="P1244" s="242"/>
      <c r="Q1244" s="242"/>
      <c r="R1244" s="242"/>
      <c r="S1244" s="242"/>
      <c r="T1244" s="243"/>
      <c r="U1244" s="13"/>
      <c r="V1244" s="13"/>
      <c r="W1244" s="13"/>
      <c r="X1244" s="13"/>
      <c r="Y1244" s="13"/>
      <c r="Z1244" s="13"/>
      <c r="AA1244" s="13"/>
      <c r="AB1244" s="13"/>
      <c r="AC1244" s="13"/>
      <c r="AD1244" s="13"/>
      <c r="AE1244" s="13"/>
      <c r="AT1244" s="244" t="s">
        <v>242</v>
      </c>
      <c r="AU1244" s="244" t="s">
        <v>86</v>
      </c>
      <c r="AV1244" s="13" t="s">
        <v>86</v>
      </c>
      <c r="AW1244" s="13" t="s">
        <v>4</v>
      </c>
      <c r="AX1244" s="13" t="s">
        <v>84</v>
      </c>
      <c r="AY1244" s="244" t="s">
        <v>231</v>
      </c>
    </row>
    <row r="1245" s="2" customFormat="1" ht="44.25" customHeight="1">
      <c r="A1245" s="41"/>
      <c r="B1245" s="42"/>
      <c r="C1245" s="215" t="s">
        <v>1974</v>
      </c>
      <c r="D1245" s="215" t="s">
        <v>233</v>
      </c>
      <c r="E1245" s="216" t="s">
        <v>1975</v>
      </c>
      <c r="F1245" s="217" t="s">
        <v>1976</v>
      </c>
      <c r="G1245" s="218" t="s">
        <v>310</v>
      </c>
      <c r="H1245" s="219">
        <v>42.719999999999999</v>
      </c>
      <c r="I1245" s="220"/>
      <c r="J1245" s="221">
        <f>ROUND(I1245*H1245,2)</f>
        <v>0</v>
      </c>
      <c r="K1245" s="217" t="s">
        <v>237</v>
      </c>
      <c r="L1245" s="47"/>
      <c r="M1245" s="222" t="s">
        <v>19</v>
      </c>
      <c r="N1245" s="223" t="s">
        <v>47</v>
      </c>
      <c r="O1245" s="87"/>
      <c r="P1245" s="224">
        <f>O1245*H1245</f>
        <v>0</v>
      </c>
      <c r="Q1245" s="224">
        <v>0.0015299999999999999</v>
      </c>
      <c r="R1245" s="224">
        <f>Q1245*H1245</f>
        <v>0.065361599999999992</v>
      </c>
      <c r="S1245" s="224">
        <v>0</v>
      </c>
      <c r="T1245" s="225">
        <f>S1245*H1245</f>
        <v>0</v>
      </c>
      <c r="U1245" s="41"/>
      <c r="V1245" s="41"/>
      <c r="W1245" s="41"/>
      <c r="X1245" s="41"/>
      <c r="Y1245" s="41"/>
      <c r="Z1245" s="41"/>
      <c r="AA1245" s="41"/>
      <c r="AB1245" s="41"/>
      <c r="AC1245" s="41"/>
      <c r="AD1245" s="41"/>
      <c r="AE1245" s="41"/>
      <c r="AR1245" s="226" t="s">
        <v>336</v>
      </c>
      <c r="AT1245" s="226" t="s">
        <v>233</v>
      </c>
      <c r="AU1245" s="226" t="s">
        <v>86</v>
      </c>
      <c r="AY1245" s="20" t="s">
        <v>231</v>
      </c>
      <c r="BE1245" s="227">
        <f>IF(N1245="základní",J1245,0)</f>
        <v>0</v>
      </c>
      <c r="BF1245" s="227">
        <f>IF(N1245="snížená",J1245,0)</f>
        <v>0</v>
      </c>
      <c r="BG1245" s="227">
        <f>IF(N1245="zákl. přenesená",J1245,0)</f>
        <v>0</v>
      </c>
      <c r="BH1245" s="227">
        <f>IF(N1245="sníž. přenesená",J1245,0)</f>
        <v>0</v>
      </c>
      <c r="BI1245" s="227">
        <f>IF(N1245="nulová",J1245,0)</f>
        <v>0</v>
      </c>
      <c r="BJ1245" s="20" t="s">
        <v>84</v>
      </c>
      <c r="BK1245" s="227">
        <f>ROUND(I1245*H1245,2)</f>
        <v>0</v>
      </c>
      <c r="BL1245" s="20" t="s">
        <v>336</v>
      </c>
      <c r="BM1245" s="226" t="s">
        <v>1977</v>
      </c>
    </row>
    <row r="1246" s="2" customFormat="1">
      <c r="A1246" s="41"/>
      <c r="B1246" s="42"/>
      <c r="C1246" s="43"/>
      <c r="D1246" s="228" t="s">
        <v>240</v>
      </c>
      <c r="E1246" s="43"/>
      <c r="F1246" s="229" t="s">
        <v>1978</v>
      </c>
      <c r="G1246" s="43"/>
      <c r="H1246" s="43"/>
      <c r="I1246" s="230"/>
      <c r="J1246" s="43"/>
      <c r="K1246" s="43"/>
      <c r="L1246" s="47"/>
      <c r="M1246" s="231"/>
      <c r="N1246" s="232"/>
      <c r="O1246" s="87"/>
      <c r="P1246" s="87"/>
      <c r="Q1246" s="87"/>
      <c r="R1246" s="87"/>
      <c r="S1246" s="87"/>
      <c r="T1246" s="88"/>
      <c r="U1246" s="41"/>
      <c r="V1246" s="41"/>
      <c r="W1246" s="41"/>
      <c r="X1246" s="41"/>
      <c r="Y1246" s="41"/>
      <c r="Z1246" s="41"/>
      <c r="AA1246" s="41"/>
      <c r="AB1246" s="41"/>
      <c r="AC1246" s="41"/>
      <c r="AD1246" s="41"/>
      <c r="AE1246" s="41"/>
      <c r="AT1246" s="20" t="s">
        <v>240</v>
      </c>
      <c r="AU1246" s="20" t="s">
        <v>86</v>
      </c>
    </row>
    <row r="1247" s="13" customFormat="1">
      <c r="A1247" s="13"/>
      <c r="B1247" s="233"/>
      <c r="C1247" s="234"/>
      <c r="D1247" s="235" t="s">
        <v>242</v>
      </c>
      <c r="E1247" s="236" t="s">
        <v>19</v>
      </c>
      <c r="F1247" s="237" t="s">
        <v>1979</v>
      </c>
      <c r="G1247" s="234"/>
      <c r="H1247" s="238">
        <v>42.719999999999999</v>
      </c>
      <c r="I1247" s="239"/>
      <c r="J1247" s="234"/>
      <c r="K1247" s="234"/>
      <c r="L1247" s="240"/>
      <c r="M1247" s="241"/>
      <c r="N1247" s="242"/>
      <c r="O1247" s="242"/>
      <c r="P1247" s="242"/>
      <c r="Q1247" s="242"/>
      <c r="R1247" s="242"/>
      <c r="S1247" s="242"/>
      <c r="T1247" s="243"/>
      <c r="U1247" s="13"/>
      <c r="V1247" s="13"/>
      <c r="W1247" s="13"/>
      <c r="X1247" s="13"/>
      <c r="Y1247" s="13"/>
      <c r="Z1247" s="13"/>
      <c r="AA1247" s="13"/>
      <c r="AB1247" s="13"/>
      <c r="AC1247" s="13"/>
      <c r="AD1247" s="13"/>
      <c r="AE1247" s="13"/>
      <c r="AT1247" s="244" t="s">
        <v>242</v>
      </c>
      <c r="AU1247" s="244" t="s">
        <v>86</v>
      </c>
      <c r="AV1247" s="13" t="s">
        <v>86</v>
      </c>
      <c r="AW1247" s="13" t="s">
        <v>37</v>
      </c>
      <c r="AX1247" s="13" t="s">
        <v>84</v>
      </c>
      <c r="AY1247" s="244" t="s">
        <v>231</v>
      </c>
    </row>
    <row r="1248" s="2" customFormat="1" ht="16.5" customHeight="1">
      <c r="A1248" s="41"/>
      <c r="B1248" s="42"/>
      <c r="C1248" s="277" t="s">
        <v>1980</v>
      </c>
      <c r="D1248" s="277" t="s">
        <v>605</v>
      </c>
      <c r="E1248" s="278" t="s">
        <v>1981</v>
      </c>
      <c r="F1248" s="279" t="s">
        <v>1982</v>
      </c>
      <c r="G1248" s="280" t="s">
        <v>369</v>
      </c>
      <c r="H1248" s="281">
        <v>78.335999999999999</v>
      </c>
      <c r="I1248" s="282"/>
      <c r="J1248" s="283">
        <f>ROUND(I1248*H1248,2)</f>
        <v>0</v>
      </c>
      <c r="K1248" s="279" t="s">
        <v>237</v>
      </c>
      <c r="L1248" s="284"/>
      <c r="M1248" s="285" t="s">
        <v>19</v>
      </c>
      <c r="N1248" s="286" t="s">
        <v>47</v>
      </c>
      <c r="O1248" s="87"/>
      <c r="P1248" s="224">
        <f>O1248*H1248</f>
        <v>0</v>
      </c>
      <c r="Q1248" s="224">
        <v>0.0040000000000000001</v>
      </c>
      <c r="R1248" s="224">
        <f>Q1248*H1248</f>
        <v>0.31334400000000001</v>
      </c>
      <c r="S1248" s="224">
        <v>0</v>
      </c>
      <c r="T1248" s="225">
        <f>S1248*H1248</f>
        <v>0</v>
      </c>
      <c r="U1248" s="41"/>
      <c r="V1248" s="41"/>
      <c r="W1248" s="41"/>
      <c r="X1248" s="41"/>
      <c r="Y1248" s="41"/>
      <c r="Z1248" s="41"/>
      <c r="AA1248" s="41"/>
      <c r="AB1248" s="41"/>
      <c r="AC1248" s="41"/>
      <c r="AD1248" s="41"/>
      <c r="AE1248" s="41"/>
      <c r="AR1248" s="226" t="s">
        <v>442</v>
      </c>
      <c r="AT1248" s="226" t="s">
        <v>605</v>
      </c>
      <c r="AU1248" s="226" t="s">
        <v>86</v>
      </c>
      <c r="AY1248" s="20" t="s">
        <v>231</v>
      </c>
      <c r="BE1248" s="227">
        <f>IF(N1248="základní",J1248,0)</f>
        <v>0</v>
      </c>
      <c r="BF1248" s="227">
        <f>IF(N1248="snížená",J1248,0)</f>
        <v>0</v>
      </c>
      <c r="BG1248" s="227">
        <f>IF(N1248="zákl. přenesená",J1248,0)</f>
        <v>0</v>
      </c>
      <c r="BH1248" s="227">
        <f>IF(N1248="sníž. přenesená",J1248,0)</f>
        <v>0</v>
      </c>
      <c r="BI1248" s="227">
        <f>IF(N1248="nulová",J1248,0)</f>
        <v>0</v>
      </c>
      <c r="BJ1248" s="20" t="s">
        <v>84</v>
      </c>
      <c r="BK1248" s="227">
        <f>ROUND(I1248*H1248,2)</f>
        <v>0</v>
      </c>
      <c r="BL1248" s="20" t="s">
        <v>336</v>
      </c>
      <c r="BM1248" s="226" t="s">
        <v>1983</v>
      </c>
    </row>
    <row r="1249" s="13" customFormat="1">
      <c r="A1249" s="13"/>
      <c r="B1249" s="233"/>
      <c r="C1249" s="234"/>
      <c r="D1249" s="235" t="s">
        <v>242</v>
      </c>
      <c r="E1249" s="234"/>
      <c r="F1249" s="237" t="s">
        <v>1984</v>
      </c>
      <c r="G1249" s="234"/>
      <c r="H1249" s="238">
        <v>78.335999999999999</v>
      </c>
      <c r="I1249" s="239"/>
      <c r="J1249" s="234"/>
      <c r="K1249" s="234"/>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242</v>
      </c>
      <c r="AU1249" s="244" t="s">
        <v>86</v>
      </c>
      <c r="AV1249" s="13" t="s">
        <v>86</v>
      </c>
      <c r="AW1249" s="13" t="s">
        <v>4</v>
      </c>
      <c r="AX1249" s="13" t="s">
        <v>84</v>
      </c>
      <c r="AY1249" s="244" t="s">
        <v>231</v>
      </c>
    </row>
    <row r="1250" s="2" customFormat="1" ht="37.8" customHeight="1">
      <c r="A1250" s="41"/>
      <c r="B1250" s="42"/>
      <c r="C1250" s="215" t="s">
        <v>1985</v>
      </c>
      <c r="D1250" s="215" t="s">
        <v>233</v>
      </c>
      <c r="E1250" s="216" t="s">
        <v>1986</v>
      </c>
      <c r="F1250" s="217" t="s">
        <v>1987</v>
      </c>
      <c r="G1250" s="218" t="s">
        <v>310</v>
      </c>
      <c r="H1250" s="219">
        <v>31.199999999999999</v>
      </c>
      <c r="I1250" s="220"/>
      <c r="J1250" s="221">
        <f>ROUND(I1250*H1250,2)</f>
        <v>0</v>
      </c>
      <c r="K1250" s="217" t="s">
        <v>237</v>
      </c>
      <c r="L1250" s="47"/>
      <c r="M1250" s="222" t="s">
        <v>19</v>
      </c>
      <c r="N1250" s="223" t="s">
        <v>47</v>
      </c>
      <c r="O1250" s="87"/>
      <c r="P1250" s="224">
        <f>O1250*H1250</f>
        <v>0</v>
      </c>
      <c r="Q1250" s="224">
        <v>0.0010200000000000001</v>
      </c>
      <c r="R1250" s="224">
        <f>Q1250*H1250</f>
        <v>0.031823999999999998</v>
      </c>
      <c r="S1250" s="224">
        <v>0</v>
      </c>
      <c r="T1250" s="225">
        <f>S1250*H1250</f>
        <v>0</v>
      </c>
      <c r="U1250" s="41"/>
      <c r="V1250" s="41"/>
      <c r="W1250" s="41"/>
      <c r="X1250" s="41"/>
      <c r="Y1250" s="41"/>
      <c r="Z1250" s="41"/>
      <c r="AA1250" s="41"/>
      <c r="AB1250" s="41"/>
      <c r="AC1250" s="41"/>
      <c r="AD1250" s="41"/>
      <c r="AE1250" s="41"/>
      <c r="AR1250" s="226" t="s">
        <v>336</v>
      </c>
      <c r="AT1250" s="226" t="s">
        <v>233</v>
      </c>
      <c r="AU1250" s="226" t="s">
        <v>86</v>
      </c>
      <c r="AY1250" s="20" t="s">
        <v>231</v>
      </c>
      <c r="BE1250" s="227">
        <f>IF(N1250="základní",J1250,0)</f>
        <v>0</v>
      </c>
      <c r="BF1250" s="227">
        <f>IF(N1250="snížená",J1250,0)</f>
        <v>0</v>
      </c>
      <c r="BG1250" s="227">
        <f>IF(N1250="zákl. přenesená",J1250,0)</f>
        <v>0</v>
      </c>
      <c r="BH1250" s="227">
        <f>IF(N1250="sníž. přenesená",J1250,0)</f>
        <v>0</v>
      </c>
      <c r="BI1250" s="227">
        <f>IF(N1250="nulová",J1250,0)</f>
        <v>0</v>
      </c>
      <c r="BJ1250" s="20" t="s">
        <v>84</v>
      </c>
      <c r="BK1250" s="227">
        <f>ROUND(I1250*H1250,2)</f>
        <v>0</v>
      </c>
      <c r="BL1250" s="20" t="s">
        <v>336</v>
      </c>
      <c r="BM1250" s="226" t="s">
        <v>1988</v>
      </c>
    </row>
    <row r="1251" s="2" customFormat="1">
      <c r="A1251" s="41"/>
      <c r="B1251" s="42"/>
      <c r="C1251" s="43"/>
      <c r="D1251" s="228" t="s">
        <v>240</v>
      </c>
      <c r="E1251" s="43"/>
      <c r="F1251" s="229" t="s">
        <v>1989</v>
      </c>
      <c r="G1251" s="43"/>
      <c r="H1251" s="43"/>
      <c r="I1251" s="230"/>
      <c r="J1251" s="43"/>
      <c r="K1251" s="43"/>
      <c r="L1251" s="47"/>
      <c r="M1251" s="231"/>
      <c r="N1251" s="232"/>
      <c r="O1251" s="87"/>
      <c r="P1251" s="87"/>
      <c r="Q1251" s="87"/>
      <c r="R1251" s="87"/>
      <c r="S1251" s="87"/>
      <c r="T1251" s="88"/>
      <c r="U1251" s="41"/>
      <c r="V1251" s="41"/>
      <c r="W1251" s="41"/>
      <c r="X1251" s="41"/>
      <c r="Y1251" s="41"/>
      <c r="Z1251" s="41"/>
      <c r="AA1251" s="41"/>
      <c r="AB1251" s="41"/>
      <c r="AC1251" s="41"/>
      <c r="AD1251" s="41"/>
      <c r="AE1251" s="41"/>
      <c r="AT1251" s="20" t="s">
        <v>240</v>
      </c>
      <c r="AU1251" s="20" t="s">
        <v>86</v>
      </c>
    </row>
    <row r="1252" s="13" customFormat="1">
      <c r="A1252" s="13"/>
      <c r="B1252" s="233"/>
      <c r="C1252" s="234"/>
      <c r="D1252" s="235" t="s">
        <v>242</v>
      </c>
      <c r="E1252" s="236" t="s">
        <v>19</v>
      </c>
      <c r="F1252" s="237" t="s">
        <v>1990</v>
      </c>
      <c r="G1252" s="234"/>
      <c r="H1252" s="238">
        <v>31.199999999999999</v>
      </c>
      <c r="I1252" s="239"/>
      <c r="J1252" s="234"/>
      <c r="K1252" s="234"/>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242</v>
      </c>
      <c r="AU1252" s="244" t="s">
        <v>86</v>
      </c>
      <c r="AV1252" s="13" t="s">
        <v>86</v>
      </c>
      <c r="AW1252" s="13" t="s">
        <v>37</v>
      </c>
      <c r="AX1252" s="13" t="s">
        <v>84</v>
      </c>
      <c r="AY1252" s="244" t="s">
        <v>231</v>
      </c>
    </row>
    <row r="1253" s="2" customFormat="1" ht="33" customHeight="1">
      <c r="A1253" s="41"/>
      <c r="B1253" s="42"/>
      <c r="C1253" s="277" t="s">
        <v>1991</v>
      </c>
      <c r="D1253" s="277" t="s">
        <v>605</v>
      </c>
      <c r="E1253" s="278" t="s">
        <v>1992</v>
      </c>
      <c r="F1253" s="279" t="s">
        <v>1993</v>
      </c>
      <c r="G1253" s="280" t="s">
        <v>236</v>
      </c>
      <c r="H1253" s="281">
        <v>5.3979999999999997</v>
      </c>
      <c r="I1253" s="282"/>
      <c r="J1253" s="283">
        <f>ROUND(I1253*H1253,2)</f>
        <v>0</v>
      </c>
      <c r="K1253" s="279" t="s">
        <v>237</v>
      </c>
      <c r="L1253" s="284"/>
      <c r="M1253" s="285" t="s">
        <v>19</v>
      </c>
      <c r="N1253" s="286" t="s">
        <v>47</v>
      </c>
      <c r="O1253" s="87"/>
      <c r="P1253" s="224">
        <f>O1253*H1253</f>
        <v>0</v>
      </c>
      <c r="Q1253" s="224">
        <v>0.019199999999999998</v>
      </c>
      <c r="R1253" s="224">
        <f>Q1253*H1253</f>
        <v>0.10364159999999999</v>
      </c>
      <c r="S1253" s="224">
        <v>0</v>
      </c>
      <c r="T1253" s="225">
        <f>S1253*H1253</f>
        <v>0</v>
      </c>
      <c r="U1253" s="41"/>
      <c r="V1253" s="41"/>
      <c r="W1253" s="41"/>
      <c r="X1253" s="41"/>
      <c r="Y1253" s="41"/>
      <c r="Z1253" s="41"/>
      <c r="AA1253" s="41"/>
      <c r="AB1253" s="41"/>
      <c r="AC1253" s="41"/>
      <c r="AD1253" s="41"/>
      <c r="AE1253" s="41"/>
      <c r="AR1253" s="226" t="s">
        <v>442</v>
      </c>
      <c r="AT1253" s="226" t="s">
        <v>605</v>
      </c>
      <c r="AU1253" s="226" t="s">
        <v>86</v>
      </c>
      <c r="AY1253" s="20" t="s">
        <v>231</v>
      </c>
      <c r="BE1253" s="227">
        <f>IF(N1253="základní",J1253,0)</f>
        <v>0</v>
      </c>
      <c r="BF1253" s="227">
        <f>IF(N1253="snížená",J1253,0)</f>
        <v>0</v>
      </c>
      <c r="BG1253" s="227">
        <f>IF(N1253="zákl. přenesená",J1253,0)</f>
        <v>0</v>
      </c>
      <c r="BH1253" s="227">
        <f>IF(N1253="sníž. přenesená",J1253,0)</f>
        <v>0</v>
      </c>
      <c r="BI1253" s="227">
        <f>IF(N1253="nulová",J1253,0)</f>
        <v>0</v>
      </c>
      <c r="BJ1253" s="20" t="s">
        <v>84</v>
      </c>
      <c r="BK1253" s="227">
        <f>ROUND(I1253*H1253,2)</f>
        <v>0</v>
      </c>
      <c r="BL1253" s="20" t="s">
        <v>336</v>
      </c>
      <c r="BM1253" s="226" t="s">
        <v>1994</v>
      </c>
    </row>
    <row r="1254" s="13" customFormat="1">
      <c r="A1254" s="13"/>
      <c r="B1254" s="233"/>
      <c r="C1254" s="234"/>
      <c r="D1254" s="235" t="s">
        <v>242</v>
      </c>
      <c r="E1254" s="234"/>
      <c r="F1254" s="237" t="s">
        <v>1995</v>
      </c>
      <c r="G1254" s="234"/>
      <c r="H1254" s="238">
        <v>5.3979999999999997</v>
      </c>
      <c r="I1254" s="239"/>
      <c r="J1254" s="234"/>
      <c r="K1254" s="234"/>
      <c r="L1254" s="240"/>
      <c r="M1254" s="241"/>
      <c r="N1254" s="242"/>
      <c r="O1254" s="242"/>
      <c r="P1254" s="242"/>
      <c r="Q1254" s="242"/>
      <c r="R1254" s="242"/>
      <c r="S1254" s="242"/>
      <c r="T1254" s="243"/>
      <c r="U1254" s="13"/>
      <c r="V1254" s="13"/>
      <c r="W1254" s="13"/>
      <c r="X1254" s="13"/>
      <c r="Y1254" s="13"/>
      <c r="Z1254" s="13"/>
      <c r="AA1254" s="13"/>
      <c r="AB1254" s="13"/>
      <c r="AC1254" s="13"/>
      <c r="AD1254" s="13"/>
      <c r="AE1254" s="13"/>
      <c r="AT1254" s="244" t="s">
        <v>242</v>
      </c>
      <c r="AU1254" s="244" t="s">
        <v>86</v>
      </c>
      <c r="AV1254" s="13" t="s">
        <v>86</v>
      </c>
      <c r="AW1254" s="13" t="s">
        <v>4</v>
      </c>
      <c r="AX1254" s="13" t="s">
        <v>84</v>
      </c>
      <c r="AY1254" s="244" t="s">
        <v>231</v>
      </c>
    </row>
    <row r="1255" s="2" customFormat="1" ht="33" customHeight="1">
      <c r="A1255" s="41"/>
      <c r="B1255" s="42"/>
      <c r="C1255" s="215" t="s">
        <v>1996</v>
      </c>
      <c r="D1255" s="215" t="s">
        <v>233</v>
      </c>
      <c r="E1255" s="216" t="s">
        <v>1997</v>
      </c>
      <c r="F1255" s="217" t="s">
        <v>1998</v>
      </c>
      <c r="G1255" s="218" t="s">
        <v>310</v>
      </c>
      <c r="H1255" s="219">
        <v>167.12000000000001</v>
      </c>
      <c r="I1255" s="220"/>
      <c r="J1255" s="221">
        <f>ROUND(I1255*H1255,2)</f>
        <v>0</v>
      </c>
      <c r="K1255" s="217" t="s">
        <v>237</v>
      </c>
      <c r="L1255" s="47"/>
      <c r="M1255" s="222" t="s">
        <v>19</v>
      </c>
      <c r="N1255" s="223" t="s">
        <v>47</v>
      </c>
      <c r="O1255" s="87"/>
      <c r="P1255" s="224">
        <f>O1255*H1255</f>
        <v>0</v>
      </c>
      <c r="Q1255" s="224">
        <v>0.00042999999999999999</v>
      </c>
      <c r="R1255" s="224">
        <f>Q1255*H1255</f>
        <v>0.071861599999999998</v>
      </c>
      <c r="S1255" s="224">
        <v>0</v>
      </c>
      <c r="T1255" s="225">
        <f>S1255*H1255</f>
        <v>0</v>
      </c>
      <c r="U1255" s="41"/>
      <c r="V1255" s="41"/>
      <c r="W1255" s="41"/>
      <c r="X1255" s="41"/>
      <c r="Y1255" s="41"/>
      <c r="Z1255" s="41"/>
      <c r="AA1255" s="41"/>
      <c r="AB1255" s="41"/>
      <c r="AC1255" s="41"/>
      <c r="AD1255" s="41"/>
      <c r="AE1255" s="41"/>
      <c r="AR1255" s="226" t="s">
        <v>336</v>
      </c>
      <c r="AT1255" s="226" t="s">
        <v>233</v>
      </c>
      <c r="AU1255" s="226" t="s">
        <v>86</v>
      </c>
      <c r="AY1255" s="20" t="s">
        <v>231</v>
      </c>
      <c r="BE1255" s="227">
        <f>IF(N1255="základní",J1255,0)</f>
        <v>0</v>
      </c>
      <c r="BF1255" s="227">
        <f>IF(N1255="snížená",J1255,0)</f>
        <v>0</v>
      </c>
      <c r="BG1255" s="227">
        <f>IF(N1255="zákl. přenesená",J1255,0)</f>
        <v>0</v>
      </c>
      <c r="BH1255" s="227">
        <f>IF(N1255="sníž. přenesená",J1255,0)</f>
        <v>0</v>
      </c>
      <c r="BI1255" s="227">
        <f>IF(N1255="nulová",J1255,0)</f>
        <v>0</v>
      </c>
      <c r="BJ1255" s="20" t="s">
        <v>84</v>
      </c>
      <c r="BK1255" s="227">
        <f>ROUND(I1255*H1255,2)</f>
        <v>0</v>
      </c>
      <c r="BL1255" s="20" t="s">
        <v>336</v>
      </c>
      <c r="BM1255" s="226" t="s">
        <v>1999</v>
      </c>
    </row>
    <row r="1256" s="2" customFormat="1">
      <c r="A1256" s="41"/>
      <c r="B1256" s="42"/>
      <c r="C1256" s="43"/>
      <c r="D1256" s="228" t="s">
        <v>240</v>
      </c>
      <c r="E1256" s="43"/>
      <c r="F1256" s="229" t="s">
        <v>2000</v>
      </c>
      <c r="G1256" s="43"/>
      <c r="H1256" s="43"/>
      <c r="I1256" s="230"/>
      <c r="J1256" s="43"/>
      <c r="K1256" s="43"/>
      <c r="L1256" s="47"/>
      <c r="M1256" s="231"/>
      <c r="N1256" s="232"/>
      <c r="O1256" s="87"/>
      <c r="P1256" s="87"/>
      <c r="Q1256" s="87"/>
      <c r="R1256" s="87"/>
      <c r="S1256" s="87"/>
      <c r="T1256" s="88"/>
      <c r="U1256" s="41"/>
      <c r="V1256" s="41"/>
      <c r="W1256" s="41"/>
      <c r="X1256" s="41"/>
      <c r="Y1256" s="41"/>
      <c r="Z1256" s="41"/>
      <c r="AA1256" s="41"/>
      <c r="AB1256" s="41"/>
      <c r="AC1256" s="41"/>
      <c r="AD1256" s="41"/>
      <c r="AE1256" s="41"/>
      <c r="AT1256" s="20" t="s">
        <v>240</v>
      </c>
      <c r="AU1256" s="20" t="s">
        <v>86</v>
      </c>
    </row>
    <row r="1257" s="13" customFormat="1">
      <c r="A1257" s="13"/>
      <c r="B1257" s="233"/>
      <c r="C1257" s="234"/>
      <c r="D1257" s="235" t="s">
        <v>242</v>
      </c>
      <c r="E1257" s="236" t="s">
        <v>19</v>
      </c>
      <c r="F1257" s="237" t="s">
        <v>2001</v>
      </c>
      <c r="G1257" s="234"/>
      <c r="H1257" s="238">
        <v>10</v>
      </c>
      <c r="I1257" s="239"/>
      <c r="J1257" s="234"/>
      <c r="K1257" s="234"/>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242</v>
      </c>
      <c r="AU1257" s="244" t="s">
        <v>86</v>
      </c>
      <c r="AV1257" s="13" t="s">
        <v>86</v>
      </c>
      <c r="AW1257" s="13" t="s">
        <v>37</v>
      </c>
      <c r="AX1257" s="13" t="s">
        <v>76</v>
      </c>
      <c r="AY1257" s="244" t="s">
        <v>231</v>
      </c>
    </row>
    <row r="1258" s="13" customFormat="1">
      <c r="A1258" s="13"/>
      <c r="B1258" s="233"/>
      <c r="C1258" s="234"/>
      <c r="D1258" s="235" t="s">
        <v>242</v>
      </c>
      <c r="E1258" s="236" t="s">
        <v>19</v>
      </c>
      <c r="F1258" s="237" t="s">
        <v>2002</v>
      </c>
      <c r="G1258" s="234"/>
      <c r="H1258" s="238">
        <v>7.5599999999999996</v>
      </c>
      <c r="I1258" s="239"/>
      <c r="J1258" s="234"/>
      <c r="K1258" s="234"/>
      <c r="L1258" s="240"/>
      <c r="M1258" s="241"/>
      <c r="N1258" s="242"/>
      <c r="O1258" s="242"/>
      <c r="P1258" s="242"/>
      <c r="Q1258" s="242"/>
      <c r="R1258" s="242"/>
      <c r="S1258" s="242"/>
      <c r="T1258" s="243"/>
      <c r="U1258" s="13"/>
      <c r="V1258" s="13"/>
      <c r="W1258" s="13"/>
      <c r="X1258" s="13"/>
      <c r="Y1258" s="13"/>
      <c r="Z1258" s="13"/>
      <c r="AA1258" s="13"/>
      <c r="AB1258" s="13"/>
      <c r="AC1258" s="13"/>
      <c r="AD1258" s="13"/>
      <c r="AE1258" s="13"/>
      <c r="AT1258" s="244" t="s">
        <v>242</v>
      </c>
      <c r="AU1258" s="244" t="s">
        <v>86</v>
      </c>
      <c r="AV1258" s="13" t="s">
        <v>86</v>
      </c>
      <c r="AW1258" s="13" t="s">
        <v>37</v>
      </c>
      <c r="AX1258" s="13" t="s">
        <v>76</v>
      </c>
      <c r="AY1258" s="244" t="s">
        <v>231</v>
      </c>
    </row>
    <row r="1259" s="13" customFormat="1">
      <c r="A1259" s="13"/>
      <c r="B1259" s="233"/>
      <c r="C1259" s="234"/>
      <c r="D1259" s="235" t="s">
        <v>242</v>
      </c>
      <c r="E1259" s="236" t="s">
        <v>19</v>
      </c>
      <c r="F1259" s="237" t="s">
        <v>1006</v>
      </c>
      <c r="G1259" s="234"/>
      <c r="H1259" s="238">
        <v>18.960000000000001</v>
      </c>
      <c r="I1259" s="239"/>
      <c r="J1259" s="234"/>
      <c r="K1259" s="234"/>
      <c r="L1259" s="240"/>
      <c r="M1259" s="241"/>
      <c r="N1259" s="242"/>
      <c r="O1259" s="242"/>
      <c r="P1259" s="242"/>
      <c r="Q1259" s="242"/>
      <c r="R1259" s="242"/>
      <c r="S1259" s="242"/>
      <c r="T1259" s="243"/>
      <c r="U1259" s="13"/>
      <c r="V1259" s="13"/>
      <c r="W1259" s="13"/>
      <c r="X1259" s="13"/>
      <c r="Y1259" s="13"/>
      <c r="Z1259" s="13"/>
      <c r="AA1259" s="13"/>
      <c r="AB1259" s="13"/>
      <c r="AC1259" s="13"/>
      <c r="AD1259" s="13"/>
      <c r="AE1259" s="13"/>
      <c r="AT1259" s="244" t="s">
        <v>242</v>
      </c>
      <c r="AU1259" s="244" t="s">
        <v>86</v>
      </c>
      <c r="AV1259" s="13" t="s">
        <v>86</v>
      </c>
      <c r="AW1259" s="13" t="s">
        <v>37</v>
      </c>
      <c r="AX1259" s="13" t="s">
        <v>76</v>
      </c>
      <c r="AY1259" s="244" t="s">
        <v>231</v>
      </c>
    </row>
    <row r="1260" s="13" customFormat="1">
      <c r="A1260" s="13"/>
      <c r="B1260" s="233"/>
      <c r="C1260" s="234"/>
      <c r="D1260" s="235" t="s">
        <v>242</v>
      </c>
      <c r="E1260" s="236" t="s">
        <v>19</v>
      </c>
      <c r="F1260" s="237" t="s">
        <v>1007</v>
      </c>
      <c r="G1260" s="234"/>
      <c r="H1260" s="238">
        <v>19.890000000000001</v>
      </c>
      <c r="I1260" s="239"/>
      <c r="J1260" s="234"/>
      <c r="K1260" s="234"/>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242</v>
      </c>
      <c r="AU1260" s="244" t="s">
        <v>86</v>
      </c>
      <c r="AV1260" s="13" t="s">
        <v>86</v>
      </c>
      <c r="AW1260" s="13" t="s">
        <v>37</v>
      </c>
      <c r="AX1260" s="13" t="s">
        <v>76</v>
      </c>
      <c r="AY1260" s="244" t="s">
        <v>231</v>
      </c>
    </row>
    <row r="1261" s="13" customFormat="1">
      <c r="A1261" s="13"/>
      <c r="B1261" s="233"/>
      <c r="C1261" s="234"/>
      <c r="D1261" s="235" t="s">
        <v>242</v>
      </c>
      <c r="E1261" s="236" t="s">
        <v>19</v>
      </c>
      <c r="F1261" s="237" t="s">
        <v>1010</v>
      </c>
      <c r="G1261" s="234"/>
      <c r="H1261" s="238">
        <v>15.59</v>
      </c>
      <c r="I1261" s="239"/>
      <c r="J1261" s="234"/>
      <c r="K1261" s="234"/>
      <c r="L1261" s="240"/>
      <c r="M1261" s="241"/>
      <c r="N1261" s="242"/>
      <c r="O1261" s="242"/>
      <c r="P1261" s="242"/>
      <c r="Q1261" s="242"/>
      <c r="R1261" s="242"/>
      <c r="S1261" s="242"/>
      <c r="T1261" s="243"/>
      <c r="U1261" s="13"/>
      <c r="V1261" s="13"/>
      <c r="W1261" s="13"/>
      <c r="X1261" s="13"/>
      <c r="Y1261" s="13"/>
      <c r="Z1261" s="13"/>
      <c r="AA1261" s="13"/>
      <c r="AB1261" s="13"/>
      <c r="AC1261" s="13"/>
      <c r="AD1261" s="13"/>
      <c r="AE1261" s="13"/>
      <c r="AT1261" s="244" t="s">
        <v>242</v>
      </c>
      <c r="AU1261" s="244" t="s">
        <v>86</v>
      </c>
      <c r="AV1261" s="13" t="s">
        <v>86</v>
      </c>
      <c r="AW1261" s="13" t="s">
        <v>37</v>
      </c>
      <c r="AX1261" s="13" t="s">
        <v>76</v>
      </c>
      <c r="AY1261" s="244" t="s">
        <v>231</v>
      </c>
    </row>
    <row r="1262" s="13" customFormat="1">
      <c r="A1262" s="13"/>
      <c r="B1262" s="233"/>
      <c r="C1262" s="234"/>
      <c r="D1262" s="235" t="s">
        <v>242</v>
      </c>
      <c r="E1262" s="236" t="s">
        <v>19</v>
      </c>
      <c r="F1262" s="237" t="s">
        <v>2003</v>
      </c>
      <c r="G1262" s="234"/>
      <c r="H1262" s="238">
        <v>24.120000000000001</v>
      </c>
      <c r="I1262" s="239"/>
      <c r="J1262" s="234"/>
      <c r="K1262" s="234"/>
      <c r="L1262" s="240"/>
      <c r="M1262" s="241"/>
      <c r="N1262" s="242"/>
      <c r="O1262" s="242"/>
      <c r="P1262" s="242"/>
      <c r="Q1262" s="242"/>
      <c r="R1262" s="242"/>
      <c r="S1262" s="242"/>
      <c r="T1262" s="243"/>
      <c r="U1262" s="13"/>
      <c r="V1262" s="13"/>
      <c r="W1262" s="13"/>
      <c r="X1262" s="13"/>
      <c r="Y1262" s="13"/>
      <c r="Z1262" s="13"/>
      <c r="AA1262" s="13"/>
      <c r="AB1262" s="13"/>
      <c r="AC1262" s="13"/>
      <c r="AD1262" s="13"/>
      <c r="AE1262" s="13"/>
      <c r="AT1262" s="244" t="s">
        <v>242</v>
      </c>
      <c r="AU1262" s="244" t="s">
        <v>86</v>
      </c>
      <c r="AV1262" s="13" t="s">
        <v>86</v>
      </c>
      <c r="AW1262" s="13" t="s">
        <v>37</v>
      </c>
      <c r="AX1262" s="13" t="s">
        <v>76</v>
      </c>
      <c r="AY1262" s="244" t="s">
        <v>231</v>
      </c>
    </row>
    <row r="1263" s="13" customFormat="1">
      <c r="A1263" s="13"/>
      <c r="B1263" s="233"/>
      <c r="C1263" s="234"/>
      <c r="D1263" s="235" t="s">
        <v>242</v>
      </c>
      <c r="E1263" s="236" t="s">
        <v>19</v>
      </c>
      <c r="F1263" s="237" t="s">
        <v>1013</v>
      </c>
      <c r="G1263" s="234"/>
      <c r="H1263" s="238">
        <v>16.140000000000001</v>
      </c>
      <c r="I1263" s="239"/>
      <c r="J1263" s="234"/>
      <c r="K1263" s="234"/>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242</v>
      </c>
      <c r="AU1263" s="244" t="s">
        <v>86</v>
      </c>
      <c r="AV1263" s="13" t="s">
        <v>86</v>
      </c>
      <c r="AW1263" s="13" t="s">
        <v>37</v>
      </c>
      <c r="AX1263" s="13" t="s">
        <v>76</v>
      </c>
      <c r="AY1263" s="244" t="s">
        <v>231</v>
      </c>
    </row>
    <row r="1264" s="13" customFormat="1">
      <c r="A1264" s="13"/>
      <c r="B1264" s="233"/>
      <c r="C1264" s="234"/>
      <c r="D1264" s="235" t="s">
        <v>242</v>
      </c>
      <c r="E1264" s="236" t="s">
        <v>19</v>
      </c>
      <c r="F1264" s="237" t="s">
        <v>1014</v>
      </c>
      <c r="G1264" s="234"/>
      <c r="H1264" s="238">
        <v>13.76</v>
      </c>
      <c r="I1264" s="239"/>
      <c r="J1264" s="234"/>
      <c r="K1264" s="234"/>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242</v>
      </c>
      <c r="AU1264" s="244" t="s">
        <v>86</v>
      </c>
      <c r="AV1264" s="13" t="s">
        <v>86</v>
      </c>
      <c r="AW1264" s="13" t="s">
        <v>37</v>
      </c>
      <c r="AX1264" s="13" t="s">
        <v>76</v>
      </c>
      <c r="AY1264" s="244" t="s">
        <v>231</v>
      </c>
    </row>
    <row r="1265" s="13" customFormat="1">
      <c r="A1265" s="13"/>
      <c r="B1265" s="233"/>
      <c r="C1265" s="234"/>
      <c r="D1265" s="235" t="s">
        <v>242</v>
      </c>
      <c r="E1265" s="236" t="s">
        <v>19</v>
      </c>
      <c r="F1265" s="237" t="s">
        <v>1016</v>
      </c>
      <c r="G1265" s="234"/>
      <c r="H1265" s="238">
        <v>11.220000000000001</v>
      </c>
      <c r="I1265" s="239"/>
      <c r="J1265" s="234"/>
      <c r="K1265" s="234"/>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242</v>
      </c>
      <c r="AU1265" s="244" t="s">
        <v>86</v>
      </c>
      <c r="AV1265" s="13" t="s">
        <v>86</v>
      </c>
      <c r="AW1265" s="13" t="s">
        <v>37</v>
      </c>
      <c r="AX1265" s="13" t="s">
        <v>76</v>
      </c>
      <c r="AY1265" s="244" t="s">
        <v>231</v>
      </c>
    </row>
    <row r="1266" s="13" customFormat="1">
      <c r="A1266" s="13"/>
      <c r="B1266" s="233"/>
      <c r="C1266" s="234"/>
      <c r="D1266" s="235" t="s">
        <v>242</v>
      </c>
      <c r="E1266" s="236" t="s">
        <v>19</v>
      </c>
      <c r="F1266" s="237" t="s">
        <v>1017</v>
      </c>
      <c r="G1266" s="234"/>
      <c r="H1266" s="238">
        <v>8.4900000000000002</v>
      </c>
      <c r="I1266" s="239"/>
      <c r="J1266" s="234"/>
      <c r="K1266" s="234"/>
      <c r="L1266" s="240"/>
      <c r="M1266" s="241"/>
      <c r="N1266" s="242"/>
      <c r="O1266" s="242"/>
      <c r="P1266" s="242"/>
      <c r="Q1266" s="242"/>
      <c r="R1266" s="242"/>
      <c r="S1266" s="242"/>
      <c r="T1266" s="243"/>
      <c r="U1266" s="13"/>
      <c r="V1266" s="13"/>
      <c r="W1266" s="13"/>
      <c r="X1266" s="13"/>
      <c r="Y1266" s="13"/>
      <c r="Z1266" s="13"/>
      <c r="AA1266" s="13"/>
      <c r="AB1266" s="13"/>
      <c r="AC1266" s="13"/>
      <c r="AD1266" s="13"/>
      <c r="AE1266" s="13"/>
      <c r="AT1266" s="244" t="s">
        <v>242</v>
      </c>
      <c r="AU1266" s="244" t="s">
        <v>86</v>
      </c>
      <c r="AV1266" s="13" t="s">
        <v>86</v>
      </c>
      <c r="AW1266" s="13" t="s">
        <v>37</v>
      </c>
      <c r="AX1266" s="13" t="s">
        <v>76</v>
      </c>
      <c r="AY1266" s="244" t="s">
        <v>231</v>
      </c>
    </row>
    <row r="1267" s="16" customFormat="1">
      <c r="A1267" s="16"/>
      <c r="B1267" s="266"/>
      <c r="C1267" s="267"/>
      <c r="D1267" s="235" t="s">
        <v>242</v>
      </c>
      <c r="E1267" s="268" t="s">
        <v>19</v>
      </c>
      <c r="F1267" s="269" t="s">
        <v>530</v>
      </c>
      <c r="G1267" s="267"/>
      <c r="H1267" s="270">
        <v>145.72999999999999</v>
      </c>
      <c r="I1267" s="271"/>
      <c r="J1267" s="267"/>
      <c r="K1267" s="267"/>
      <c r="L1267" s="272"/>
      <c r="M1267" s="273"/>
      <c r="N1267" s="274"/>
      <c r="O1267" s="274"/>
      <c r="P1267" s="274"/>
      <c r="Q1267" s="274"/>
      <c r="R1267" s="274"/>
      <c r="S1267" s="274"/>
      <c r="T1267" s="275"/>
      <c r="U1267" s="16"/>
      <c r="V1267" s="16"/>
      <c r="W1267" s="16"/>
      <c r="X1267" s="16"/>
      <c r="Y1267" s="16"/>
      <c r="Z1267" s="16"/>
      <c r="AA1267" s="16"/>
      <c r="AB1267" s="16"/>
      <c r="AC1267" s="16"/>
      <c r="AD1267" s="16"/>
      <c r="AE1267" s="16"/>
      <c r="AT1267" s="276" t="s">
        <v>242</v>
      </c>
      <c r="AU1267" s="276" t="s">
        <v>86</v>
      </c>
      <c r="AV1267" s="16" t="s">
        <v>248</v>
      </c>
      <c r="AW1267" s="16" t="s">
        <v>37</v>
      </c>
      <c r="AX1267" s="16" t="s">
        <v>76</v>
      </c>
      <c r="AY1267" s="276" t="s">
        <v>231</v>
      </c>
    </row>
    <row r="1268" s="13" customFormat="1">
      <c r="A1268" s="13"/>
      <c r="B1268" s="233"/>
      <c r="C1268" s="234"/>
      <c r="D1268" s="235" t="s">
        <v>242</v>
      </c>
      <c r="E1268" s="236" t="s">
        <v>19</v>
      </c>
      <c r="F1268" s="237" t="s">
        <v>2004</v>
      </c>
      <c r="G1268" s="234"/>
      <c r="H1268" s="238">
        <v>12.640000000000001</v>
      </c>
      <c r="I1268" s="239"/>
      <c r="J1268" s="234"/>
      <c r="K1268" s="234"/>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242</v>
      </c>
      <c r="AU1268" s="244" t="s">
        <v>86</v>
      </c>
      <c r="AV1268" s="13" t="s">
        <v>86</v>
      </c>
      <c r="AW1268" s="13" t="s">
        <v>37</v>
      </c>
      <c r="AX1268" s="13" t="s">
        <v>76</v>
      </c>
      <c r="AY1268" s="244" t="s">
        <v>231</v>
      </c>
    </row>
    <row r="1269" s="13" customFormat="1">
      <c r="A1269" s="13"/>
      <c r="B1269" s="233"/>
      <c r="C1269" s="234"/>
      <c r="D1269" s="235" t="s">
        <v>242</v>
      </c>
      <c r="E1269" s="236" t="s">
        <v>19</v>
      </c>
      <c r="F1269" s="237" t="s">
        <v>2005</v>
      </c>
      <c r="G1269" s="234"/>
      <c r="H1269" s="238">
        <v>8.75</v>
      </c>
      <c r="I1269" s="239"/>
      <c r="J1269" s="234"/>
      <c r="K1269" s="234"/>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242</v>
      </c>
      <c r="AU1269" s="244" t="s">
        <v>86</v>
      </c>
      <c r="AV1269" s="13" t="s">
        <v>86</v>
      </c>
      <c r="AW1269" s="13" t="s">
        <v>37</v>
      </c>
      <c r="AX1269" s="13" t="s">
        <v>76</v>
      </c>
      <c r="AY1269" s="244" t="s">
        <v>231</v>
      </c>
    </row>
    <row r="1270" s="15" customFormat="1">
      <c r="A1270" s="15"/>
      <c r="B1270" s="255"/>
      <c r="C1270" s="256"/>
      <c r="D1270" s="235" t="s">
        <v>242</v>
      </c>
      <c r="E1270" s="257" t="s">
        <v>19</v>
      </c>
      <c r="F1270" s="258" t="s">
        <v>335</v>
      </c>
      <c r="G1270" s="256"/>
      <c r="H1270" s="259">
        <v>167.12000000000001</v>
      </c>
      <c r="I1270" s="260"/>
      <c r="J1270" s="256"/>
      <c r="K1270" s="256"/>
      <c r="L1270" s="261"/>
      <c r="M1270" s="262"/>
      <c r="N1270" s="263"/>
      <c r="O1270" s="263"/>
      <c r="P1270" s="263"/>
      <c r="Q1270" s="263"/>
      <c r="R1270" s="263"/>
      <c r="S1270" s="263"/>
      <c r="T1270" s="264"/>
      <c r="U1270" s="15"/>
      <c r="V1270" s="15"/>
      <c r="W1270" s="15"/>
      <c r="X1270" s="15"/>
      <c r="Y1270" s="15"/>
      <c r="Z1270" s="15"/>
      <c r="AA1270" s="15"/>
      <c r="AB1270" s="15"/>
      <c r="AC1270" s="15"/>
      <c r="AD1270" s="15"/>
      <c r="AE1270" s="15"/>
      <c r="AT1270" s="265" t="s">
        <v>242</v>
      </c>
      <c r="AU1270" s="265" t="s">
        <v>86</v>
      </c>
      <c r="AV1270" s="15" t="s">
        <v>238</v>
      </c>
      <c r="AW1270" s="15" t="s">
        <v>37</v>
      </c>
      <c r="AX1270" s="15" t="s">
        <v>84</v>
      </c>
      <c r="AY1270" s="265" t="s">
        <v>231</v>
      </c>
    </row>
    <row r="1271" s="2" customFormat="1" ht="37.8" customHeight="1">
      <c r="A1271" s="41"/>
      <c r="B1271" s="42"/>
      <c r="C1271" s="215" t="s">
        <v>2006</v>
      </c>
      <c r="D1271" s="215" t="s">
        <v>233</v>
      </c>
      <c r="E1271" s="216" t="s">
        <v>2007</v>
      </c>
      <c r="F1271" s="217" t="s">
        <v>2008</v>
      </c>
      <c r="G1271" s="218" t="s">
        <v>310</v>
      </c>
      <c r="H1271" s="219">
        <v>30.995999999999999</v>
      </c>
      <c r="I1271" s="220"/>
      <c r="J1271" s="221">
        <f>ROUND(I1271*H1271,2)</f>
        <v>0</v>
      </c>
      <c r="K1271" s="217" t="s">
        <v>237</v>
      </c>
      <c r="L1271" s="47"/>
      <c r="M1271" s="222" t="s">
        <v>19</v>
      </c>
      <c r="N1271" s="223" t="s">
        <v>47</v>
      </c>
      <c r="O1271" s="87"/>
      <c r="P1271" s="224">
        <f>O1271*H1271</f>
        <v>0</v>
      </c>
      <c r="Q1271" s="224">
        <v>0.00042999999999999999</v>
      </c>
      <c r="R1271" s="224">
        <f>Q1271*H1271</f>
        <v>0.01332828</v>
      </c>
      <c r="S1271" s="224">
        <v>0</v>
      </c>
      <c r="T1271" s="225">
        <f>S1271*H1271</f>
        <v>0</v>
      </c>
      <c r="U1271" s="41"/>
      <c r="V1271" s="41"/>
      <c r="W1271" s="41"/>
      <c r="X1271" s="41"/>
      <c r="Y1271" s="41"/>
      <c r="Z1271" s="41"/>
      <c r="AA1271" s="41"/>
      <c r="AB1271" s="41"/>
      <c r="AC1271" s="41"/>
      <c r="AD1271" s="41"/>
      <c r="AE1271" s="41"/>
      <c r="AR1271" s="226" t="s">
        <v>336</v>
      </c>
      <c r="AT1271" s="226" t="s">
        <v>233</v>
      </c>
      <c r="AU1271" s="226" t="s">
        <v>86</v>
      </c>
      <c r="AY1271" s="20" t="s">
        <v>231</v>
      </c>
      <c r="BE1271" s="227">
        <f>IF(N1271="základní",J1271,0)</f>
        <v>0</v>
      </c>
      <c r="BF1271" s="227">
        <f>IF(N1271="snížená",J1271,0)</f>
        <v>0</v>
      </c>
      <c r="BG1271" s="227">
        <f>IF(N1271="zákl. přenesená",J1271,0)</f>
        <v>0</v>
      </c>
      <c r="BH1271" s="227">
        <f>IF(N1271="sníž. přenesená",J1271,0)</f>
        <v>0</v>
      </c>
      <c r="BI1271" s="227">
        <f>IF(N1271="nulová",J1271,0)</f>
        <v>0</v>
      </c>
      <c r="BJ1271" s="20" t="s">
        <v>84</v>
      </c>
      <c r="BK1271" s="227">
        <f>ROUND(I1271*H1271,2)</f>
        <v>0</v>
      </c>
      <c r="BL1271" s="20" t="s">
        <v>336</v>
      </c>
      <c r="BM1271" s="226" t="s">
        <v>2009</v>
      </c>
    </row>
    <row r="1272" s="2" customFormat="1">
      <c r="A1272" s="41"/>
      <c r="B1272" s="42"/>
      <c r="C1272" s="43"/>
      <c r="D1272" s="228" t="s">
        <v>240</v>
      </c>
      <c r="E1272" s="43"/>
      <c r="F1272" s="229" t="s">
        <v>2010</v>
      </c>
      <c r="G1272" s="43"/>
      <c r="H1272" s="43"/>
      <c r="I1272" s="230"/>
      <c r="J1272" s="43"/>
      <c r="K1272" s="43"/>
      <c r="L1272" s="47"/>
      <c r="M1272" s="231"/>
      <c r="N1272" s="232"/>
      <c r="O1272" s="87"/>
      <c r="P1272" s="87"/>
      <c r="Q1272" s="87"/>
      <c r="R1272" s="87"/>
      <c r="S1272" s="87"/>
      <c r="T1272" s="88"/>
      <c r="U1272" s="41"/>
      <c r="V1272" s="41"/>
      <c r="W1272" s="41"/>
      <c r="X1272" s="41"/>
      <c r="Y1272" s="41"/>
      <c r="Z1272" s="41"/>
      <c r="AA1272" s="41"/>
      <c r="AB1272" s="41"/>
      <c r="AC1272" s="41"/>
      <c r="AD1272" s="41"/>
      <c r="AE1272" s="41"/>
      <c r="AT1272" s="20" t="s">
        <v>240</v>
      </c>
      <c r="AU1272" s="20" t="s">
        <v>86</v>
      </c>
    </row>
    <row r="1273" s="13" customFormat="1">
      <c r="A1273" s="13"/>
      <c r="B1273" s="233"/>
      <c r="C1273" s="234"/>
      <c r="D1273" s="235" t="s">
        <v>242</v>
      </c>
      <c r="E1273" s="236" t="s">
        <v>19</v>
      </c>
      <c r="F1273" s="237" t="s">
        <v>2011</v>
      </c>
      <c r="G1273" s="234"/>
      <c r="H1273" s="238">
        <v>30.995999999999999</v>
      </c>
      <c r="I1273" s="239"/>
      <c r="J1273" s="234"/>
      <c r="K1273" s="234"/>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242</v>
      </c>
      <c r="AU1273" s="244" t="s">
        <v>86</v>
      </c>
      <c r="AV1273" s="13" t="s">
        <v>86</v>
      </c>
      <c r="AW1273" s="13" t="s">
        <v>37</v>
      </c>
      <c r="AX1273" s="13" t="s">
        <v>84</v>
      </c>
      <c r="AY1273" s="244" t="s">
        <v>231</v>
      </c>
    </row>
    <row r="1274" s="2" customFormat="1" ht="24.15" customHeight="1">
      <c r="A1274" s="41"/>
      <c r="B1274" s="42"/>
      <c r="C1274" s="277" t="s">
        <v>2012</v>
      </c>
      <c r="D1274" s="277" t="s">
        <v>605</v>
      </c>
      <c r="E1274" s="278" t="s">
        <v>2013</v>
      </c>
      <c r="F1274" s="279" t="s">
        <v>2014</v>
      </c>
      <c r="G1274" s="280" t="s">
        <v>369</v>
      </c>
      <c r="H1274" s="281">
        <v>653.78300000000002</v>
      </c>
      <c r="I1274" s="282"/>
      <c r="J1274" s="283">
        <f>ROUND(I1274*H1274,2)</f>
        <v>0</v>
      </c>
      <c r="K1274" s="279" t="s">
        <v>237</v>
      </c>
      <c r="L1274" s="284"/>
      <c r="M1274" s="285" t="s">
        <v>19</v>
      </c>
      <c r="N1274" s="286" t="s">
        <v>47</v>
      </c>
      <c r="O1274" s="87"/>
      <c r="P1274" s="224">
        <f>O1274*H1274</f>
        <v>0</v>
      </c>
      <c r="Q1274" s="224">
        <v>0.00038999999999999999</v>
      </c>
      <c r="R1274" s="224">
        <f>Q1274*H1274</f>
        <v>0.25497536999999998</v>
      </c>
      <c r="S1274" s="224">
        <v>0</v>
      </c>
      <c r="T1274" s="225">
        <f>S1274*H1274</f>
        <v>0</v>
      </c>
      <c r="U1274" s="41"/>
      <c r="V1274" s="41"/>
      <c r="W1274" s="41"/>
      <c r="X1274" s="41"/>
      <c r="Y1274" s="41"/>
      <c r="Z1274" s="41"/>
      <c r="AA1274" s="41"/>
      <c r="AB1274" s="41"/>
      <c r="AC1274" s="41"/>
      <c r="AD1274" s="41"/>
      <c r="AE1274" s="41"/>
      <c r="AR1274" s="226" t="s">
        <v>442</v>
      </c>
      <c r="AT1274" s="226" t="s">
        <v>605</v>
      </c>
      <c r="AU1274" s="226" t="s">
        <v>86</v>
      </c>
      <c r="AY1274" s="20" t="s">
        <v>231</v>
      </c>
      <c r="BE1274" s="227">
        <f>IF(N1274="základní",J1274,0)</f>
        <v>0</v>
      </c>
      <c r="BF1274" s="227">
        <f>IF(N1274="snížená",J1274,0)</f>
        <v>0</v>
      </c>
      <c r="BG1274" s="227">
        <f>IF(N1274="zákl. přenesená",J1274,0)</f>
        <v>0</v>
      </c>
      <c r="BH1274" s="227">
        <f>IF(N1274="sníž. přenesená",J1274,0)</f>
        <v>0</v>
      </c>
      <c r="BI1274" s="227">
        <f>IF(N1274="nulová",J1274,0)</f>
        <v>0</v>
      </c>
      <c r="BJ1274" s="20" t="s">
        <v>84</v>
      </c>
      <c r="BK1274" s="227">
        <f>ROUND(I1274*H1274,2)</f>
        <v>0</v>
      </c>
      <c r="BL1274" s="20" t="s">
        <v>336</v>
      </c>
      <c r="BM1274" s="226" t="s">
        <v>2015</v>
      </c>
    </row>
    <row r="1275" s="13" customFormat="1">
      <c r="A1275" s="13"/>
      <c r="B1275" s="233"/>
      <c r="C1275" s="234"/>
      <c r="D1275" s="235" t="s">
        <v>242</v>
      </c>
      <c r="E1275" s="234"/>
      <c r="F1275" s="237" t="s">
        <v>2016</v>
      </c>
      <c r="G1275" s="234"/>
      <c r="H1275" s="238">
        <v>653.78300000000002</v>
      </c>
      <c r="I1275" s="239"/>
      <c r="J1275" s="234"/>
      <c r="K1275" s="234"/>
      <c r="L1275" s="240"/>
      <c r="M1275" s="241"/>
      <c r="N1275" s="242"/>
      <c r="O1275" s="242"/>
      <c r="P1275" s="242"/>
      <c r="Q1275" s="242"/>
      <c r="R1275" s="242"/>
      <c r="S1275" s="242"/>
      <c r="T1275" s="243"/>
      <c r="U1275" s="13"/>
      <c r="V1275" s="13"/>
      <c r="W1275" s="13"/>
      <c r="X1275" s="13"/>
      <c r="Y1275" s="13"/>
      <c r="Z1275" s="13"/>
      <c r="AA1275" s="13"/>
      <c r="AB1275" s="13"/>
      <c r="AC1275" s="13"/>
      <c r="AD1275" s="13"/>
      <c r="AE1275" s="13"/>
      <c r="AT1275" s="244" t="s">
        <v>242</v>
      </c>
      <c r="AU1275" s="244" t="s">
        <v>86</v>
      </c>
      <c r="AV1275" s="13" t="s">
        <v>86</v>
      </c>
      <c r="AW1275" s="13" t="s">
        <v>4</v>
      </c>
      <c r="AX1275" s="13" t="s">
        <v>84</v>
      </c>
      <c r="AY1275" s="244" t="s">
        <v>231</v>
      </c>
    </row>
    <row r="1276" s="2" customFormat="1" ht="16.5" customHeight="1">
      <c r="A1276" s="41"/>
      <c r="B1276" s="42"/>
      <c r="C1276" s="215" t="s">
        <v>2017</v>
      </c>
      <c r="D1276" s="215" t="s">
        <v>233</v>
      </c>
      <c r="E1276" s="216" t="s">
        <v>2018</v>
      </c>
      <c r="F1276" s="217" t="s">
        <v>2019</v>
      </c>
      <c r="G1276" s="218" t="s">
        <v>310</v>
      </c>
      <c r="H1276" s="219">
        <v>282.79000000000002</v>
      </c>
      <c r="I1276" s="220"/>
      <c r="J1276" s="221">
        <f>ROUND(I1276*H1276,2)</f>
        <v>0</v>
      </c>
      <c r="K1276" s="217" t="s">
        <v>237</v>
      </c>
      <c r="L1276" s="47"/>
      <c r="M1276" s="222" t="s">
        <v>19</v>
      </c>
      <c r="N1276" s="223" t="s">
        <v>47</v>
      </c>
      <c r="O1276" s="87"/>
      <c r="P1276" s="224">
        <f>O1276*H1276</f>
        <v>0</v>
      </c>
      <c r="Q1276" s="224">
        <v>3.0000000000000001E-05</v>
      </c>
      <c r="R1276" s="224">
        <f>Q1276*H1276</f>
        <v>0.0084837000000000003</v>
      </c>
      <c r="S1276" s="224">
        <v>0</v>
      </c>
      <c r="T1276" s="225">
        <f>S1276*H1276</f>
        <v>0</v>
      </c>
      <c r="U1276" s="41"/>
      <c r="V1276" s="41"/>
      <c r="W1276" s="41"/>
      <c r="X1276" s="41"/>
      <c r="Y1276" s="41"/>
      <c r="Z1276" s="41"/>
      <c r="AA1276" s="41"/>
      <c r="AB1276" s="41"/>
      <c r="AC1276" s="41"/>
      <c r="AD1276" s="41"/>
      <c r="AE1276" s="41"/>
      <c r="AR1276" s="226" t="s">
        <v>336</v>
      </c>
      <c r="AT1276" s="226" t="s">
        <v>233</v>
      </c>
      <c r="AU1276" s="226" t="s">
        <v>86</v>
      </c>
      <c r="AY1276" s="20" t="s">
        <v>231</v>
      </c>
      <c r="BE1276" s="227">
        <f>IF(N1276="základní",J1276,0)</f>
        <v>0</v>
      </c>
      <c r="BF1276" s="227">
        <f>IF(N1276="snížená",J1276,0)</f>
        <v>0</v>
      </c>
      <c r="BG1276" s="227">
        <f>IF(N1276="zákl. přenesená",J1276,0)</f>
        <v>0</v>
      </c>
      <c r="BH1276" s="227">
        <f>IF(N1276="sníž. přenesená",J1276,0)</f>
        <v>0</v>
      </c>
      <c r="BI1276" s="227">
        <f>IF(N1276="nulová",J1276,0)</f>
        <v>0</v>
      </c>
      <c r="BJ1276" s="20" t="s">
        <v>84</v>
      </c>
      <c r="BK1276" s="227">
        <f>ROUND(I1276*H1276,2)</f>
        <v>0</v>
      </c>
      <c r="BL1276" s="20" t="s">
        <v>336</v>
      </c>
      <c r="BM1276" s="226" t="s">
        <v>2020</v>
      </c>
    </row>
    <row r="1277" s="2" customFormat="1">
      <c r="A1277" s="41"/>
      <c r="B1277" s="42"/>
      <c r="C1277" s="43"/>
      <c r="D1277" s="228" t="s">
        <v>240</v>
      </c>
      <c r="E1277" s="43"/>
      <c r="F1277" s="229" t="s">
        <v>2021</v>
      </c>
      <c r="G1277" s="43"/>
      <c r="H1277" s="43"/>
      <c r="I1277" s="230"/>
      <c r="J1277" s="43"/>
      <c r="K1277" s="43"/>
      <c r="L1277" s="47"/>
      <c r="M1277" s="231"/>
      <c r="N1277" s="232"/>
      <c r="O1277" s="87"/>
      <c r="P1277" s="87"/>
      <c r="Q1277" s="87"/>
      <c r="R1277" s="87"/>
      <c r="S1277" s="87"/>
      <c r="T1277" s="88"/>
      <c r="U1277" s="41"/>
      <c r="V1277" s="41"/>
      <c r="W1277" s="41"/>
      <c r="X1277" s="41"/>
      <c r="Y1277" s="41"/>
      <c r="Z1277" s="41"/>
      <c r="AA1277" s="41"/>
      <c r="AB1277" s="41"/>
      <c r="AC1277" s="41"/>
      <c r="AD1277" s="41"/>
      <c r="AE1277" s="41"/>
      <c r="AT1277" s="20" t="s">
        <v>240</v>
      </c>
      <c r="AU1277" s="20" t="s">
        <v>86</v>
      </c>
    </row>
    <row r="1278" s="13" customFormat="1">
      <c r="A1278" s="13"/>
      <c r="B1278" s="233"/>
      <c r="C1278" s="234"/>
      <c r="D1278" s="235" t="s">
        <v>242</v>
      </c>
      <c r="E1278" s="236" t="s">
        <v>19</v>
      </c>
      <c r="F1278" s="237" t="s">
        <v>2001</v>
      </c>
      <c r="G1278" s="234"/>
      <c r="H1278" s="238">
        <v>10</v>
      </c>
      <c r="I1278" s="239"/>
      <c r="J1278" s="234"/>
      <c r="K1278" s="234"/>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242</v>
      </c>
      <c r="AU1278" s="244" t="s">
        <v>86</v>
      </c>
      <c r="AV1278" s="13" t="s">
        <v>86</v>
      </c>
      <c r="AW1278" s="13" t="s">
        <v>37</v>
      </c>
      <c r="AX1278" s="13" t="s">
        <v>76</v>
      </c>
      <c r="AY1278" s="244" t="s">
        <v>231</v>
      </c>
    </row>
    <row r="1279" s="13" customFormat="1">
      <c r="A1279" s="13"/>
      <c r="B1279" s="233"/>
      <c r="C1279" s="234"/>
      <c r="D1279" s="235" t="s">
        <v>242</v>
      </c>
      <c r="E1279" s="236" t="s">
        <v>19</v>
      </c>
      <c r="F1279" s="237" t="s">
        <v>2002</v>
      </c>
      <c r="G1279" s="234"/>
      <c r="H1279" s="238">
        <v>7.5599999999999996</v>
      </c>
      <c r="I1279" s="239"/>
      <c r="J1279" s="234"/>
      <c r="K1279" s="234"/>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242</v>
      </c>
      <c r="AU1279" s="244" t="s">
        <v>86</v>
      </c>
      <c r="AV1279" s="13" t="s">
        <v>86</v>
      </c>
      <c r="AW1279" s="13" t="s">
        <v>37</v>
      </c>
      <c r="AX1279" s="13" t="s">
        <v>76</v>
      </c>
      <c r="AY1279" s="244" t="s">
        <v>231</v>
      </c>
    </row>
    <row r="1280" s="13" customFormat="1">
      <c r="A1280" s="13"/>
      <c r="B1280" s="233"/>
      <c r="C1280" s="234"/>
      <c r="D1280" s="235" t="s">
        <v>242</v>
      </c>
      <c r="E1280" s="236" t="s">
        <v>19</v>
      </c>
      <c r="F1280" s="237" t="s">
        <v>1006</v>
      </c>
      <c r="G1280" s="234"/>
      <c r="H1280" s="238">
        <v>18.960000000000001</v>
      </c>
      <c r="I1280" s="239"/>
      <c r="J1280" s="234"/>
      <c r="K1280" s="234"/>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242</v>
      </c>
      <c r="AU1280" s="244" t="s">
        <v>86</v>
      </c>
      <c r="AV1280" s="13" t="s">
        <v>86</v>
      </c>
      <c r="AW1280" s="13" t="s">
        <v>37</v>
      </c>
      <c r="AX1280" s="13" t="s">
        <v>76</v>
      </c>
      <c r="AY1280" s="244" t="s">
        <v>231</v>
      </c>
    </row>
    <row r="1281" s="13" customFormat="1">
      <c r="A1281" s="13"/>
      <c r="B1281" s="233"/>
      <c r="C1281" s="234"/>
      <c r="D1281" s="235" t="s">
        <v>242</v>
      </c>
      <c r="E1281" s="236" t="s">
        <v>19</v>
      </c>
      <c r="F1281" s="237" t="s">
        <v>1007</v>
      </c>
      <c r="G1281" s="234"/>
      <c r="H1281" s="238">
        <v>19.890000000000001</v>
      </c>
      <c r="I1281" s="239"/>
      <c r="J1281" s="234"/>
      <c r="K1281" s="234"/>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242</v>
      </c>
      <c r="AU1281" s="244" t="s">
        <v>86</v>
      </c>
      <c r="AV1281" s="13" t="s">
        <v>86</v>
      </c>
      <c r="AW1281" s="13" t="s">
        <v>37</v>
      </c>
      <c r="AX1281" s="13" t="s">
        <v>76</v>
      </c>
      <c r="AY1281" s="244" t="s">
        <v>231</v>
      </c>
    </row>
    <row r="1282" s="13" customFormat="1">
      <c r="A1282" s="13"/>
      <c r="B1282" s="233"/>
      <c r="C1282" s="234"/>
      <c r="D1282" s="235" t="s">
        <v>242</v>
      </c>
      <c r="E1282" s="236" t="s">
        <v>19</v>
      </c>
      <c r="F1282" s="237" t="s">
        <v>2022</v>
      </c>
      <c r="G1282" s="234"/>
      <c r="H1282" s="238">
        <v>13.6</v>
      </c>
      <c r="I1282" s="239"/>
      <c r="J1282" s="234"/>
      <c r="K1282" s="234"/>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242</v>
      </c>
      <c r="AU1282" s="244" t="s">
        <v>86</v>
      </c>
      <c r="AV1282" s="13" t="s">
        <v>86</v>
      </c>
      <c r="AW1282" s="13" t="s">
        <v>37</v>
      </c>
      <c r="AX1282" s="13" t="s">
        <v>76</v>
      </c>
      <c r="AY1282" s="244" t="s">
        <v>231</v>
      </c>
    </row>
    <row r="1283" s="13" customFormat="1">
      <c r="A1283" s="13"/>
      <c r="B1283" s="233"/>
      <c r="C1283" s="234"/>
      <c r="D1283" s="235" t="s">
        <v>242</v>
      </c>
      <c r="E1283" s="236" t="s">
        <v>19</v>
      </c>
      <c r="F1283" s="237" t="s">
        <v>1009</v>
      </c>
      <c r="G1283" s="234"/>
      <c r="H1283" s="238">
        <v>8.5099999999999998</v>
      </c>
      <c r="I1283" s="239"/>
      <c r="J1283" s="234"/>
      <c r="K1283" s="234"/>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242</v>
      </c>
      <c r="AU1283" s="244" t="s">
        <v>86</v>
      </c>
      <c r="AV1283" s="13" t="s">
        <v>86</v>
      </c>
      <c r="AW1283" s="13" t="s">
        <v>37</v>
      </c>
      <c r="AX1283" s="13" t="s">
        <v>76</v>
      </c>
      <c r="AY1283" s="244" t="s">
        <v>231</v>
      </c>
    </row>
    <row r="1284" s="13" customFormat="1">
      <c r="A1284" s="13"/>
      <c r="B1284" s="233"/>
      <c r="C1284" s="234"/>
      <c r="D1284" s="235" t="s">
        <v>242</v>
      </c>
      <c r="E1284" s="236" t="s">
        <v>19</v>
      </c>
      <c r="F1284" s="237" t="s">
        <v>1010</v>
      </c>
      <c r="G1284" s="234"/>
      <c r="H1284" s="238">
        <v>15.59</v>
      </c>
      <c r="I1284" s="239"/>
      <c r="J1284" s="234"/>
      <c r="K1284" s="234"/>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242</v>
      </c>
      <c r="AU1284" s="244" t="s">
        <v>86</v>
      </c>
      <c r="AV1284" s="13" t="s">
        <v>86</v>
      </c>
      <c r="AW1284" s="13" t="s">
        <v>37</v>
      </c>
      <c r="AX1284" s="13" t="s">
        <v>76</v>
      </c>
      <c r="AY1284" s="244" t="s">
        <v>231</v>
      </c>
    </row>
    <row r="1285" s="13" customFormat="1">
      <c r="A1285" s="13"/>
      <c r="B1285" s="233"/>
      <c r="C1285" s="234"/>
      <c r="D1285" s="235" t="s">
        <v>242</v>
      </c>
      <c r="E1285" s="236" t="s">
        <v>19</v>
      </c>
      <c r="F1285" s="237" t="s">
        <v>2023</v>
      </c>
      <c r="G1285" s="234"/>
      <c r="H1285" s="238">
        <v>12.300000000000001</v>
      </c>
      <c r="I1285" s="239"/>
      <c r="J1285" s="234"/>
      <c r="K1285" s="234"/>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242</v>
      </c>
      <c r="AU1285" s="244" t="s">
        <v>86</v>
      </c>
      <c r="AV1285" s="13" t="s">
        <v>86</v>
      </c>
      <c r="AW1285" s="13" t="s">
        <v>37</v>
      </c>
      <c r="AX1285" s="13" t="s">
        <v>76</v>
      </c>
      <c r="AY1285" s="244" t="s">
        <v>231</v>
      </c>
    </row>
    <row r="1286" s="13" customFormat="1">
      <c r="A1286" s="13"/>
      <c r="B1286" s="233"/>
      <c r="C1286" s="234"/>
      <c r="D1286" s="235" t="s">
        <v>242</v>
      </c>
      <c r="E1286" s="236" t="s">
        <v>19</v>
      </c>
      <c r="F1286" s="237" t="s">
        <v>2003</v>
      </c>
      <c r="G1286" s="234"/>
      <c r="H1286" s="238">
        <v>24.120000000000001</v>
      </c>
      <c r="I1286" s="239"/>
      <c r="J1286" s="234"/>
      <c r="K1286" s="234"/>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242</v>
      </c>
      <c r="AU1286" s="244" t="s">
        <v>86</v>
      </c>
      <c r="AV1286" s="13" t="s">
        <v>86</v>
      </c>
      <c r="AW1286" s="13" t="s">
        <v>37</v>
      </c>
      <c r="AX1286" s="13" t="s">
        <v>76</v>
      </c>
      <c r="AY1286" s="244" t="s">
        <v>231</v>
      </c>
    </row>
    <row r="1287" s="13" customFormat="1">
      <c r="A1287" s="13"/>
      <c r="B1287" s="233"/>
      <c r="C1287" s="234"/>
      <c r="D1287" s="235" t="s">
        <v>242</v>
      </c>
      <c r="E1287" s="236" t="s">
        <v>19</v>
      </c>
      <c r="F1287" s="237" t="s">
        <v>1013</v>
      </c>
      <c r="G1287" s="234"/>
      <c r="H1287" s="238">
        <v>16.140000000000001</v>
      </c>
      <c r="I1287" s="239"/>
      <c r="J1287" s="234"/>
      <c r="K1287" s="234"/>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242</v>
      </c>
      <c r="AU1287" s="244" t="s">
        <v>86</v>
      </c>
      <c r="AV1287" s="13" t="s">
        <v>86</v>
      </c>
      <c r="AW1287" s="13" t="s">
        <v>37</v>
      </c>
      <c r="AX1287" s="13" t="s">
        <v>76</v>
      </c>
      <c r="AY1287" s="244" t="s">
        <v>231</v>
      </c>
    </row>
    <row r="1288" s="13" customFormat="1">
      <c r="A1288" s="13"/>
      <c r="B1288" s="233"/>
      <c r="C1288" s="234"/>
      <c r="D1288" s="235" t="s">
        <v>242</v>
      </c>
      <c r="E1288" s="236" t="s">
        <v>19</v>
      </c>
      <c r="F1288" s="237" t="s">
        <v>1014</v>
      </c>
      <c r="G1288" s="234"/>
      <c r="H1288" s="238">
        <v>13.76</v>
      </c>
      <c r="I1288" s="239"/>
      <c r="J1288" s="234"/>
      <c r="K1288" s="234"/>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242</v>
      </c>
      <c r="AU1288" s="244" t="s">
        <v>86</v>
      </c>
      <c r="AV1288" s="13" t="s">
        <v>86</v>
      </c>
      <c r="AW1288" s="13" t="s">
        <v>37</v>
      </c>
      <c r="AX1288" s="13" t="s">
        <v>76</v>
      </c>
      <c r="AY1288" s="244" t="s">
        <v>231</v>
      </c>
    </row>
    <row r="1289" s="13" customFormat="1">
      <c r="A1289" s="13"/>
      <c r="B1289" s="233"/>
      <c r="C1289" s="234"/>
      <c r="D1289" s="235" t="s">
        <v>242</v>
      </c>
      <c r="E1289" s="236" t="s">
        <v>19</v>
      </c>
      <c r="F1289" s="237" t="s">
        <v>1015</v>
      </c>
      <c r="G1289" s="234"/>
      <c r="H1289" s="238">
        <v>6</v>
      </c>
      <c r="I1289" s="239"/>
      <c r="J1289" s="234"/>
      <c r="K1289" s="234"/>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242</v>
      </c>
      <c r="AU1289" s="244" t="s">
        <v>86</v>
      </c>
      <c r="AV1289" s="13" t="s">
        <v>86</v>
      </c>
      <c r="AW1289" s="13" t="s">
        <v>37</v>
      </c>
      <c r="AX1289" s="13" t="s">
        <v>76</v>
      </c>
      <c r="AY1289" s="244" t="s">
        <v>231</v>
      </c>
    </row>
    <row r="1290" s="13" customFormat="1">
      <c r="A1290" s="13"/>
      <c r="B1290" s="233"/>
      <c r="C1290" s="234"/>
      <c r="D1290" s="235" t="s">
        <v>242</v>
      </c>
      <c r="E1290" s="236" t="s">
        <v>19</v>
      </c>
      <c r="F1290" s="237" t="s">
        <v>1016</v>
      </c>
      <c r="G1290" s="234"/>
      <c r="H1290" s="238">
        <v>11.220000000000001</v>
      </c>
      <c r="I1290" s="239"/>
      <c r="J1290" s="234"/>
      <c r="K1290" s="234"/>
      <c r="L1290" s="240"/>
      <c r="M1290" s="241"/>
      <c r="N1290" s="242"/>
      <c r="O1290" s="242"/>
      <c r="P1290" s="242"/>
      <c r="Q1290" s="242"/>
      <c r="R1290" s="242"/>
      <c r="S1290" s="242"/>
      <c r="T1290" s="243"/>
      <c r="U1290" s="13"/>
      <c r="V1290" s="13"/>
      <c r="W1290" s="13"/>
      <c r="X1290" s="13"/>
      <c r="Y1290" s="13"/>
      <c r="Z1290" s="13"/>
      <c r="AA1290" s="13"/>
      <c r="AB1290" s="13"/>
      <c r="AC1290" s="13"/>
      <c r="AD1290" s="13"/>
      <c r="AE1290" s="13"/>
      <c r="AT1290" s="244" t="s">
        <v>242</v>
      </c>
      <c r="AU1290" s="244" t="s">
        <v>86</v>
      </c>
      <c r="AV1290" s="13" t="s">
        <v>86</v>
      </c>
      <c r="AW1290" s="13" t="s">
        <v>37</v>
      </c>
      <c r="AX1290" s="13" t="s">
        <v>76</v>
      </c>
      <c r="AY1290" s="244" t="s">
        <v>231</v>
      </c>
    </row>
    <row r="1291" s="13" customFormat="1">
      <c r="A1291" s="13"/>
      <c r="B1291" s="233"/>
      <c r="C1291" s="234"/>
      <c r="D1291" s="235" t="s">
        <v>242</v>
      </c>
      <c r="E1291" s="236" t="s">
        <v>19</v>
      </c>
      <c r="F1291" s="237" t="s">
        <v>1017</v>
      </c>
      <c r="G1291" s="234"/>
      <c r="H1291" s="238">
        <v>8.4900000000000002</v>
      </c>
      <c r="I1291" s="239"/>
      <c r="J1291" s="234"/>
      <c r="K1291" s="234"/>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242</v>
      </c>
      <c r="AU1291" s="244" t="s">
        <v>86</v>
      </c>
      <c r="AV1291" s="13" t="s">
        <v>86</v>
      </c>
      <c r="AW1291" s="13" t="s">
        <v>37</v>
      </c>
      <c r="AX1291" s="13" t="s">
        <v>76</v>
      </c>
      <c r="AY1291" s="244" t="s">
        <v>231</v>
      </c>
    </row>
    <row r="1292" s="13" customFormat="1">
      <c r="A1292" s="13"/>
      <c r="B1292" s="233"/>
      <c r="C1292" s="234"/>
      <c r="D1292" s="235" t="s">
        <v>242</v>
      </c>
      <c r="E1292" s="236" t="s">
        <v>19</v>
      </c>
      <c r="F1292" s="237" t="s">
        <v>1018</v>
      </c>
      <c r="G1292" s="234"/>
      <c r="H1292" s="238">
        <v>8</v>
      </c>
      <c r="I1292" s="239"/>
      <c r="J1292" s="234"/>
      <c r="K1292" s="234"/>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242</v>
      </c>
      <c r="AU1292" s="244" t="s">
        <v>86</v>
      </c>
      <c r="AV1292" s="13" t="s">
        <v>86</v>
      </c>
      <c r="AW1292" s="13" t="s">
        <v>37</v>
      </c>
      <c r="AX1292" s="13" t="s">
        <v>76</v>
      </c>
      <c r="AY1292" s="244" t="s">
        <v>231</v>
      </c>
    </row>
    <row r="1293" s="13" customFormat="1">
      <c r="A1293" s="13"/>
      <c r="B1293" s="233"/>
      <c r="C1293" s="234"/>
      <c r="D1293" s="235" t="s">
        <v>242</v>
      </c>
      <c r="E1293" s="236" t="s">
        <v>19</v>
      </c>
      <c r="F1293" s="237" t="s">
        <v>2024</v>
      </c>
      <c r="G1293" s="234"/>
      <c r="H1293" s="238">
        <v>13.48</v>
      </c>
      <c r="I1293" s="239"/>
      <c r="J1293" s="234"/>
      <c r="K1293" s="234"/>
      <c r="L1293" s="240"/>
      <c r="M1293" s="241"/>
      <c r="N1293" s="242"/>
      <c r="O1293" s="242"/>
      <c r="P1293" s="242"/>
      <c r="Q1293" s="242"/>
      <c r="R1293" s="242"/>
      <c r="S1293" s="242"/>
      <c r="T1293" s="243"/>
      <c r="U1293" s="13"/>
      <c r="V1293" s="13"/>
      <c r="W1293" s="13"/>
      <c r="X1293" s="13"/>
      <c r="Y1293" s="13"/>
      <c r="Z1293" s="13"/>
      <c r="AA1293" s="13"/>
      <c r="AB1293" s="13"/>
      <c r="AC1293" s="13"/>
      <c r="AD1293" s="13"/>
      <c r="AE1293" s="13"/>
      <c r="AT1293" s="244" t="s">
        <v>242</v>
      </c>
      <c r="AU1293" s="244" t="s">
        <v>86</v>
      </c>
      <c r="AV1293" s="13" t="s">
        <v>86</v>
      </c>
      <c r="AW1293" s="13" t="s">
        <v>37</v>
      </c>
      <c r="AX1293" s="13" t="s">
        <v>76</v>
      </c>
      <c r="AY1293" s="244" t="s">
        <v>231</v>
      </c>
    </row>
    <row r="1294" s="16" customFormat="1">
      <c r="A1294" s="16"/>
      <c r="B1294" s="266"/>
      <c r="C1294" s="267"/>
      <c r="D1294" s="235" t="s">
        <v>242</v>
      </c>
      <c r="E1294" s="268" t="s">
        <v>19</v>
      </c>
      <c r="F1294" s="269" t="s">
        <v>530</v>
      </c>
      <c r="G1294" s="267"/>
      <c r="H1294" s="270">
        <v>207.62000000000001</v>
      </c>
      <c r="I1294" s="271"/>
      <c r="J1294" s="267"/>
      <c r="K1294" s="267"/>
      <c r="L1294" s="272"/>
      <c r="M1294" s="273"/>
      <c r="N1294" s="274"/>
      <c r="O1294" s="274"/>
      <c r="P1294" s="274"/>
      <c r="Q1294" s="274"/>
      <c r="R1294" s="274"/>
      <c r="S1294" s="274"/>
      <c r="T1294" s="275"/>
      <c r="U1294" s="16"/>
      <c r="V1294" s="16"/>
      <c r="W1294" s="16"/>
      <c r="X1294" s="16"/>
      <c r="Y1294" s="16"/>
      <c r="Z1294" s="16"/>
      <c r="AA1294" s="16"/>
      <c r="AB1294" s="16"/>
      <c r="AC1294" s="16"/>
      <c r="AD1294" s="16"/>
      <c r="AE1294" s="16"/>
      <c r="AT1294" s="276" t="s">
        <v>242</v>
      </c>
      <c r="AU1294" s="276" t="s">
        <v>86</v>
      </c>
      <c r="AV1294" s="16" t="s">
        <v>248</v>
      </c>
      <c r="AW1294" s="16" t="s">
        <v>37</v>
      </c>
      <c r="AX1294" s="16" t="s">
        <v>76</v>
      </c>
      <c r="AY1294" s="276" t="s">
        <v>231</v>
      </c>
    </row>
    <row r="1295" s="13" customFormat="1">
      <c r="A1295" s="13"/>
      <c r="B1295" s="233"/>
      <c r="C1295" s="234"/>
      <c r="D1295" s="235" t="s">
        <v>242</v>
      </c>
      <c r="E1295" s="236" t="s">
        <v>19</v>
      </c>
      <c r="F1295" s="237" t="s">
        <v>2025</v>
      </c>
      <c r="G1295" s="234"/>
      <c r="H1295" s="238">
        <v>14.98</v>
      </c>
      <c r="I1295" s="239"/>
      <c r="J1295" s="234"/>
      <c r="K1295" s="234"/>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242</v>
      </c>
      <c r="AU1295" s="244" t="s">
        <v>86</v>
      </c>
      <c r="AV1295" s="13" t="s">
        <v>86</v>
      </c>
      <c r="AW1295" s="13" t="s">
        <v>37</v>
      </c>
      <c r="AX1295" s="13" t="s">
        <v>76</v>
      </c>
      <c r="AY1295" s="244" t="s">
        <v>231</v>
      </c>
    </row>
    <row r="1296" s="13" customFormat="1">
      <c r="A1296" s="13"/>
      <c r="B1296" s="233"/>
      <c r="C1296" s="234"/>
      <c r="D1296" s="235" t="s">
        <v>242</v>
      </c>
      <c r="E1296" s="236" t="s">
        <v>19</v>
      </c>
      <c r="F1296" s="237" t="s">
        <v>2004</v>
      </c>
      <c r="G1296" s="234"/>
      <c r="H1296" s="238">
        <v>12.640000000000001</v>
      </c>
      <c r="I1296" s="239"/>
      <c r="J1296" s="234"/>
      <c r="K1296" s="234"/>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242</v>
      </c>
      <c r="AU1296" s="244" t="s">
        <v>86</v>
      </c>
      <c r="AV1296" s="13" t="s">
        <v>86</v>
      </c>
      <c r="AW1296" s="13" t="s">
        <v>37</v>
      </c>
      <c r="AX1296" s="13" t="s">
        <v>76</v>
      </c>
      <c r="AY1296" s="244" t="s">
        <v>231</v>
      </c>
    </row>
    <row r="1297" s="13" customFormat="1">
      <c r="A1297" s="13"/>
      <c r="B1297" s="233"/>
      <c r="C1297" s="234"/>
      <c r="D1297" s="235" t="s">
        <v>242</v>
      </c>
      <c r="E1297" s="236" t="s">
        <v>19</v>
      </c>
      <c r="F1297" s="237" t="s">
        <v>2026</v>
      </c>
      <c r="G1297" s="234"/>
      <c r="H1297" s="238">
        <v>7.2000000000000002</v>
      </c>
      <c r="I1297" s="239"/>
      <c r="J1297" s="234"/>
      <c r="K1297" s="234"/>
      <c r="L1297" s="240"/>
      <c r="M1297" s="241"/>
      <c r="N1297" s="242"/>
      <c r="O1297" s="242"/>
      <c r="P1297" s="242"/>
      <c r="Q1297" s="242"/>
      <c r="R1297" s="242"/>
      <c r="S1297" s="242"/>
      <c r="T1297" s="243"/>
      <c r="U1297" s="13"/>
      <c r="V1297" s="13"/>
      <c r="W1297" s="13"/>
      <c r="X1297" s="13"/>
      <c r="Y1297" s="13"/>
      <c r="Z1297" s="13"/>
      <c r="AA1297" s="13"/>
      <c r="AB1297" s="13"/>
      <c r="AC1297" s="13"/>
      <c r="AD1297" s="13"/>
      <c r="AE1297" s="13"/>
      <c r="AT1297" s="244" t="s">
        <v>242</v>
      </c>
      <c r="AU1297" s="244" t="s">
        <v>86</v>
      </c>
      <c r="AV1297" s="13" t="s">
        <v>86</v>
      </c>
      <c r="AW1297" s="13" t="s">
        <v>37</v>
      </c>
      <c r="AX1297" s="13" t="s">
        <v>76</v>
      </c>
      <c r="AY1297" s="244" t="s">
        <v>231</v>
      </c>
    </row>
    <row r="1298" s="13" customFormat="1">
      <c r="A1298" s="13"/>
      <c r="B1298" s="233"/>
      <c r="C1298" s="234"/>
      <c r="D1298" s="235" t="s">
        <v>242</v>
      </c>
      <c r="E1298" s="236" t="s">
        <v>19</v>
      </c>
      <c r="F1298" s="237" t="s">
        <v>2027</v>
      </c>
      <c r="G1298" s="234"/>
      <c r="H1298" s="238">
        <v>10.35</v>
      </c>
      <c r="I1298" s="239"/>
      <c r="J1298" s="234"/>
      <c r="K1298" s="234"/>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242</v>
      </c>
      <c r="AU1298" s="244" t="s">
        <v>86</v>
      </c>
      <c r="AV1298" s="13" t="s">
        <v>86</v>
      </c>
      <c r="AW1298" s="13" t="s">
        <v>37</v>
      </c>
      <c r="AX1298" s="13" t="s">
        <v>76</v>
      </c>
      <c r="AY1298" s="244" t="s">
        <v>231</v>
      </c>
    </row>
    <row r="1299" s="13" customFormat="1">
      <c r="A1299" s="13"/>
      <c r="B1299" s="233"/>
      <c r="C1299" s="234"/>
      <c r="D1299" s="235" t="s">
        <v>242</v>
      </c>
      <c r="E1299" s="236" t="s">
        <v>19</v>
      </c>
      <c r="F1299" s="237" t="s">
        <v>2005</v>
      </c>
      <c r="G1299" s="234"/>
      <c r="H1299" s="238">
        <v>8.75</v>
      </c>
      <c r="I1299" s="239"/>
      <c r="J1299" s="234"/>
      <c r="K1299" s="234"/>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242</v>
      </c>
      <c r="AU1299" s="244" t="s">
        <v>86</v>
      </c>
      <c r="AV1299" s="13" t="s">
        <v>86</v>
      </c>
      <c r="AW1299" s="13" t="s">
        <v>37</v>
      </c>
      <c r="AX1299" s="13" t="s">
        <v>76</v>
      </c>
      <c r="AY1299" s="244" t="s">
        <v>231</v>
      </c>
    </row>
    <row r="1300" s="13" customFormat="1">
      <c r="A1300" s="13"/>
      <c r="B1300" s="233"/>
      <c r="C1300" s="234"/>
      <c r="D1300" s="235" t="s">
        <v>242</v>
      </c>
      <c r="E1300" s="236" t="s">
        <v>19</v>
      </c>
      <c r="F1300" s="237" t="s">
        <v>2028</v>
      </c>
      <c r="G1300" s="234"/>
      <c r="H1300" s="238">
        <v>10.789999999999999</v>
      </c>
      <c r="I1300" s="239"/>
      <c r="J1300" s="234"/>
      <c r="K1300" s="234"/>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242</v>
      </c>
      <c r="AU1300" s="244" t="s">
        <v>86</v>
      </c>
      <c r="AV1300" s="13" t="s">
        <v>86</v>
      </c>
      <c r="AW1300" s="13" t="s">
        <v>37</v>
      </c>
      <c r="AX1300" s="13" t="s">
        <v>76</v>
      </c>
      <c r="AY1300" s="244" t="s">
        <v>231</v>
      </c>
    </row>
    <row r="1301" s="13" customFormat="1">
      <c r="A1301" s="13"/>
      <c r="B1301" s="233"/>
      <c r="C1301" s="234"/>
      <c r="D1301" s="235" t="s">
        <v>242</v>
      </c>
      <c r="E1301" s="236" t="s">
        <v>19</v>
      </c>
      <c r="F1301" s="237" t="s">
        <v>2029</v>
      </c>
      <c r="G1301" s="234"/>
      <c r="H1301" s="238">
        <v>10.460000000000001</v>
      </c>
      <c r="I1301" s="239"/>
      <c r="J1301" s="234"/>
      <c r="K1301" s="234"/>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242</v>
      </c>
      <c r="AU1301" s="244" t="s">
        <v>86</v>
      </c>
      <c r="AV1301" s="13" t="s">
        <v>86</v>
      </c>
      <c r="AW1301" s="13" t="s">
        <v>37</v>
      </c>
      <c r="AX1301" s="13" t="s">
        <v>76</v>
      </c>
      <c r="AY1301" s="244" t="s">
        <v>231</v>
      </c>
    </row>
    <row r="1302" s="15" customFormat="1">
      <c r="A1302" s="15"/>
      <c r="B1302" s="255"/>
      <c r="C1302" s="256"/>
      <c r="D1302" s="235" t="s">
        <v>242</v>
      </c>
      <c r="E1302" s="257" t="s">
        <v>19</v>
      </c>
      <c r="F1302" s="258" t="s">
        <v>335</v>
      </c>
      <c r="G1302" s="256"/>
      <c r="H1302" s="259">
        <v>282.79000000000002</v>
      </c>
      <c r="I1302" s="260"/>
      <c r="J1302" s="256"/>
      <c r="K1302" s="256"/>
      <c r="L1302" s="261"/>
      <c r="M1302" s="262"/>
      <c r="N1302" s="263"/>
      <c r="O1302" s="263"/>
      <c r="P1302" s="263"/>
      <c r="Q1302" s="263"/>
      <c r="R1302" s="263"/>
      <c r="S1302" s="263"/>
      <c r="T1302" s="264"/>
      <c r="U1302" s="15"/>
      <c r="V1302" s="15"/>
      <c r="W1302" s="15"/>
      <c r="X1302" s="15"/>
      <c r="Y1302" s="15"/>
      <c r="Z1302" s="15"/>
      <c r="AA1302" s="15"/>
      <c r="AB1302" s="15"/>
      <c r="AC1302" s="15"/>
      <c r="AD1302" s="15"/>
      <c r="AE1302" s="15"/>
      <c r="AT1302" s="265" t="s">
        <v>242</v>
      </c>
      <c r="AU1302" s="265" t="s">
        <v>86</v>
      </c>
      <c r="AV1302" s="15" t="s">
        <v>238</v>
      </c>
      <c r="AW1302" s="15" t="s">
        <v>37</v>
      </c>
      <c r="AX1302" s="15" t="s">
        <v>84</v>
      </c>
      <c r="AY1302" s="265" t="s">
        <v>231</v>
      </c>
    </row>
    <row r="1303" s="2" customFormat="1" ht="24.15" customHeight="1">
      <c r="A1303" s="41"/>
      <c r="B1303" s="42"/>
      <c r="C1303" s="215" t="s">
        <v>2030</v>
      </c>
      <c r="D1303" s="215" t="s">
        <v>233</v>
      </c>
      <c r="E1303" s="216" t="s">
        <v>2031</v>
      </c>
      <c r="F1303" s="217" t="s">
        <v>2032</v>
      </c>
      <c r="G1303" s="218" t="s">
        <v>236</v>
      </c>
      <c r="H1303" s="219">
        <v>66.429000000000002</v>
      </c>
      <c r="I1303" s="220"/>
      <c r="J1303" s="221">
        <f>ROUND(I1303*H1303,2)</f>
        <v>0</v>
      </c>
      <c r="K1303" s="217" t="s">
        <v>237</v>
      </c>
      <c r="L1303" s="47"/>
      <c r="M1303" s="222" t="s">
        <v>19</v>
      </c>
      <c r="N1303" s="223" t="s">
        <v>47</v>
      </c>
      <c r="O1303" s="87"/>
      <c r="P1303" s="224">
        <f>O1303*H1303</f>
        <v>0</v>
      </c>
      <c r="Q1303" s="224">
        <v>0.0015</v>
      </c>
      <c r="R1303" s="224">
        <f>Q1303*H1303</f>
        <v>0.09964350000000001</v>
      </c>
      <c r="S1303" s="224">
        <v>0</v>
      </c>
      <c r="T1303" s="225">
        <f>S1303*H1303</f>
        <v>0</v>
      </c>
      <c r="U1303" s="41"/>
      <c r="V1303" s="41"/>
      <c r="W1303" s="41"/>
      <c r="X1303" s="41"/>
      <c r="Y1303" s="41"/>
      <c r="Z1303" s="41"/>
      <c r="AA1303" s="41"/>
      <c r="AB1303" s="41"/>
      <c r="AC1303" s="41"/>
      <c r="AD1303" s="41"/>
      <c r="AE1303" s="41"/>
      <c r="AR1303" s="226" t="s">
        <v>336</v>
      </c>
      <c r="AT1303" s="226" t="s">
        <v>233</v>
      </c>
      <c r="AU1303" s="226" t="s">
        <v>86</v>
      </c>
      <c r="AY1303" s="20" t="s">
        <v>231</v>
      </c>
      <c r="BE1303" s="227">
        <f>IF(N1303="základní",J1303,0)</f>
        <v>0</v>
      </c>
      <c r="BF1303" s="227">
        <f>IF(N1303="snížená",J1303,0)</f>
        <v>0</v>
      </c>
      <c r="BG1303" s="227">
        <f>IF(N1303="zákl. přenesená",J1303,0)</f>
        <v>0</v>
      </c>
      <c r="BH1303" s="227">
        <f>IF(N1303="sníž. přenesená",J1303,0)</f>
        <v>0</v>
      </c>
      <c r="BI1303" s="227">
        <f>IF(N1303="nulová",J1303,0)</f>
        <v>0</v>
      </c>
      <c r="BJ1303" s="20" t="s">
        <v>84</v>
      </c>
      <c r="BK1303" s="227">
        <f>ROUND(I1303*H1303,2)</f>
        <v>0</v>
      </c>
      <c r="BL1303" s="20" t="s">
        <v>336</v>
      </c>
      <c r="BM1303" s="226" t="s">
        <v>2033</v>
      </c>
    </row>
    <row r="1304" s="2" customFormat="1">
      <c r="A1304" s="41"/>
      <c r="B1304" s="42"/>
      <c r="C1304" s="43"/>
      <c r="D1304" s="228" t="s">
        <v>240</v>
      </c>
      <c r="E1304" s="43"/>
      <c r="F1304" s="229" t="s">
        <v>2034</v>
      </c>
      <c r="G1304" s="43"/>
      <c r="H1304" s="43"/>
      <c r="I1304" s="230"/>
      <c r="J1304" s="43"/>
      <c r="K1304" s="43"/>
      <c r="L1304" s="47"/>
      <c r="M1304" s="231"/>
      <c r="N1304" s="232"/>
      <c r="O1304" s="87"/>
      <c r="P1304" s="87"/>
      <c r="Q1304" s="87"/>
      <c r="R1304" s="87"/>
      <c r="S1304" s="87"/>
      <c r="T1304" s="88"/>
      <c r="U1304" s="41"/>
      <c r="V1304" s="41"/>
      <c r="W1304" s="41"/>
      <c r="X1304" s="41"/>
      <c r="Y1304" s="41"/>
      <c r="Z1304" s="41"/>
      <c r="AA1304" s="41"/>
      <c r="AB1304" s="41"/>
      <c r="AC1304" s="41"/>
      <c r="AD1304" s="41"/>
      <c r="AE1304" s="41"/>
      <c r="AT1304" s="20" t="s">
        <v>240</v>
      </c>
      <c r="AU1304" s="20" t="s">
        <v>86</v>
      </c>
    </row>
    <row r="1305" s="13" customFormat="1">
      <c r="A1305" s="13"/>
      <c r="B1305" s="233"/>
      <c r="C1305" s="234"/>
      <c r="D1305" s="235" t="s">
        <v>242</v>
      </c>
      <c r="E1305" s="236" t="s">
        <v>19</v>
      </c>
      <c r="F1305" s="237" t="s">
        <v>929</v>
      </c>
      <c r="G1305" s="234"/>
      <c r="H1305" s="238">
        <v>8.3399999999999999</v>
      </c>
      <c r="I1305" s="239"/>
      <c r="J1305" s="234"/>
      <c r="K1305" s="234"/>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242</v>
      </c>
      <c r="AU1305" s="244" t="s">
        <v>86</v>
      </c>
      <c r="AV1305" s="13" t="s">
        <v>86</v>
      </c>
      <c r="AW1305" s="13" t="s">
        <v>37</v>
      </c>
      <c r="AX1305" s="13" t="s">
        <v>76</v>
      </c>
      <c r="AY1305" s="244" t="s">
        <v>231</v>
      </c>
    </row>
    <row r="1306" s="13" customFormat="1">
      <c r="A1306" s="13"/>
      <c r="B1306" s="233"/>
      <c r="C1306" s="234"/>
      <c r="D1306" s="235" t="s">
        <v>242</v>
      </c>
      <c r="E1306" s="236" t="s">
        <v>19</v>
      </c>
      <c r="F1306" s="237" t="s">
        <v>932</v>
      </c>
      <c r="G1306" s="234"/>
      <c r="H1306" s="238">
        <v>13.050000000000001</v>
      </c>
      <c r="I1306" s="239"/>
      <c r="J1306" s="234"/>
      <c r="K1306" s="234"/>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242</v>
      </c>
      <c r="AU1306" s="244" t="s">
        <v>86</v>
      </c>
      <c r="AV1306" s="13" t="s">
        <v>86</v>
      </c>
      <c r="AW1306" s="13" t="s">
        <v>37</v>
      </c>
      <c r="AX1306" s="13" t="s">
        <v>76</v>
      </c>
      <c r="AY1306" s="244" t="s">
        <v>231</v>
      </c>
    </row>
    <row r="1307" s="13" customFormat="1">
      <c r="A1307" s="13"/>
      <c r="B1307" s="233"/>
      <c r="C1307" s="234"/>
      <c r="D1307" s="235" t="s">
        <v>242</v>
      </c>
      <c r="E1307" s="236" t="s">
        <v>19</v>
      </c>
      <c r="F1307" s="237" t="s">
        <v>936</v>
      </c>
      <c r="G1307" s="234"/>
      <c r="H1307" s="238">
        <v>2.2000000000000002</v>
      </c>
      <c r="I1307" s="239"/>
      <c r="J1307" s="234"/>
      <c r="K1307" s="234"/>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242</v>
      </c>
      <c r="AU1307" s="244" t="s">
        <v>86</v>
      </c>
      <c r="AV1307" s="13" t="s">
        <v>86</v>
      </c>
      <c r="AW1307" s="13" t="s">
        <v>37</v>
      </c>
      <c r="AX1307" s="13" t="s">
        <v>76</v>
      </c>
      <c r="AY1307" s="244" t="s">
        <v>231</v>
      </c>
    </row>
    <row r="1308" s="13" customFormat="1">
      <c r="A1308" s="13"/>
      <c r="B1308" s="233"/>
      <c r="C1308" s="234"/>
      <c r="D1308" s="235" t="s">
        <v>242</v>
      </c>
      <c r="E1308" s="236" t="s">
        <v>19</v>
      </c>
      <c r="F1308" s="237" t="s">
        <v>939</v>
      </c>
      <c r="G1308" s="234"/>
      <c r="H1308" s="238">
        <v>3.9399999999999999</v>
      </c>
      <c r="I1308" s="239"/>
      <c r="J1308" s="234"/>
      <c r="K1308" s="234"/>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242</v>
      </c>
      <c r="AU1308" s="244" t="s">
        <v>86</v>
      </c>
      <c r="AV1308" s="13" t="s">
        <v>86</v>
      </c>
      <c r="AW1308" s="13" t="s">
        <v>37</v>
      </c>
      <c r="AX1308" s="13" t="s">
        <v>76</v>
      </c>
      <c r="AY1308" s="244" t="s">
        <v>231</v>
      </c>
    </row>
    <row r="1309" s="13" customFormat="1">
      <c r="A1309" s="13"/>
      <c r="B1309" s="233"/>
      <c r="C1309" s="234"/>
      <c r="D1309" s="235" t="s">
        <v>242</v>
      </c>
      <c r="E1309" s="236" t="s">
        <v>19</v>
      </c>
      <c r="F1309" s="237" t="s">
        <v>940</v>
      </c>
      <c r="G1309" s="234"/>
      <c r="H1309" s="238">
        <v>11.119999999999999</v>
      </c>
      <c r="I1309" s="239"/>
      <c r="J1309" s="234"/>
      <c r="K1309" s="234"/>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242</v>
      </c>
      <c r="AU1309" s="244" t="s">
        <v>86</v>
      </c>
      <c r="AV1309" s="13" t="s">
        <v>86</v>
      </c>
      <c r="AW1309" s="13" t="s">
        <v>37</v>
      </c>
      <c r="AX1309" s="13" t="s">
        <v>76</v>
      </c>
      <c r="AY1309" s="244" t="s">
        <v>231</v>
      </c>
    </row>
    <row r="1310" s="13" customFormat="1">
      <c r="A1310" s="13"/>
      <c r="B1310" s="233"/>
      <c r="C1310" s="234"/>
      <c r="D1310" s="235" t="s">
        <v>242</v>
      </c>
      <c r="E1310" s="236" t="s">
        <v>19</v>
      </c>
      <c r="F1310" s="237" t="s">
        <v>1969</v>
      </c>
      <c r="G1310" s="234"/>
      <c r="H1310" s="238">
        <v>3.0099999999999998</v>
      </c>
      <c r="I1310" s="239"/>
      <c r="J1310" s="234"/>
      <c r="K1310" s="234"/>
      <c r="L1310" s="240"/>
      <c r="M1310" s="241"/>
      <c r="N1310" s="242"/>
      <c r="O1310" s="242"/>
      <c r="P1310" s="242"/>
      <c r="Q1310" s="242"/>
      <c r="R1310" s="242"/>
      <c r="S1310" s="242"/>
      <c r="T1310" s="243"/>
      <c r="U1310" s="13"/>
      <c r="V1310" s="13"/>
      <c r="W1310" s="13"/>
      <c r="X1310" s="13"/>
      <c r="Y1310" s="13"/>
      <c r="Z1310" s="13"/>
      <c r="AA1310" s="13"/>
      <c r="AB1310" s="13"/>
      <c r="AC1310" s="13"/>
      <c r="AD1310" s="13"/>
      <c r="AE1310" s="13"/>
      <c r="AT1310" s="244" t="s">
        <v>242</v>
      </c>
      <c r="AU1310" s="244" t="s">
        <v>86</v>
      </c>
      <c r="AV1310" s="13" t="s">
        <v>86</v>
      </c>
      <c r="AW1310" s="13" t="s">
        <v>37</v>
      </c>
      <c r="AX1310" s="13" t="s">
        <v>76</v>
      </c>
      <c r="AY1310" s="244" t="s">
        <v>231</v>
      </c>
    </row>
    <row r="1311" s="13" customFormat="1">
      <c r="A1311" s="13"/>
      <c r="B1311" s="233"/>
      <c r="C1311" s="234"/>
      <c r="D1311" s="235" t="s">
        <v>242</v>
      </c>
      <c r="E1311" s="236" t="s">
        <v>19</v>
      </c>
      <c r="F1311" s="237" t="s">
        <v>1970</v>
      </c>
      <c r="G1311" s="234"/>
      <c r="H1311" s="238">
        <v>4.96</v>
      </c>
      <c r="I1311" s="239"/>
      <c r="J1311" s="234"/>
      <c r="K1311" s="234"/>
      <c r="L1311" s="240"/>
      <c r="M1311" s="241"/>
      <c r="N1311" s="242"/>
      <c r="O1311" s="242"/>
      <c r="P1311" s="242"/>
      <c r="Q1311" s="242"/>
      <c r="R1311" s="242"/>
      <c r="S1311" s="242"/>
      <c r="T1311" s="243"/>
      <c r="U1311" s="13"/>
      <c r="V1311" s="13"/>
      <c r="W1311" s="13"/>
      <c r="X1311" s="13"/>
      <c r="Y1311" s="13"/>
      <c r="Z1311" s="13"/>
      <c r="AA1311" s="13"/>
      <c r="AB1311" s="13"/>
      <c r="AC1311" s="13"/>
      <c r="AD1311" s="13"/>
      <c r="AE1311" s="13"/>
      <c r="AT1311" s="244" t="s">
        <v>242</v>
      </c>
      <c r="AU1311" s="244" t="s">
        <v>86</v>
      </c>
      <c r="AV1311" s="13" t="s">
        <v>86</v>
      </c>
      <c r="AW1311" s="13" t="s">
        <v>37</v>
      </c>
      <c r="AX1311" s="13" t="s">
        <v>76</v>
      </c>
      <c r="AY1311" s="244" t="s">
        <v>231</v>
      </c>
    </row>
    <row r="1312" s="13" customFormat="1">
      <c r="A1312" s="13"/>
      <c r="B1312" s="233"/>
      <c r="C1312" s="234"/>
      <c r="D1312" s="235" t="s">
        <v>242</v>
      </c>
      <c r="E1312" s="236" t="s">
        <v>19</v>
      </c>
      <c r="F1312" s="237" t="s">
        <v>1972</v>
      </c>
      <c r="G1312" s="234"/>
      <c r="H1312" s="238">
        <v>7.3200000000000003</v>
      </c>
      <c r="I1312" s="239"/>
      <c r="J1312" s="234"/>
      <c r="K1312" s="234"/>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242</v>
      </c>
      <c r="AU1312" s="244" t="s">
        <v>86</v>
      </c>
      <c r="AV1312" s="13" t="s">
        <v>86</v>
      </c>
      <c r="AW1312" s="13" t="s">
        <v>37</v>
      </c>
      <c r="AX1312" s="13" t="s">
        <v>76</v>
      </c>
      <c r="AY1312" s="244" t="s">
        <v>231</v>
      </c>
    </row>
    <row r="1313" s="13" customFormat="1">
      <c r="A1313" s="13"/>
      <c r="B1313" s="233"/>
      <c r="C1313" s="234"/>
      <c r="D1313" s="235" t="s">
        <v>242</v>
      </c>
      <c r="E1313" s="236" t="s">
        <v>19</v>
      </c>
      <c r="F1313" s="237" t="s">
        <v>1973</v>
      </c>
      <c r="G1313" s="234"/>
      <c r="H1313" s="238">
        <v>6.4500000000000002</v>
      </c>
      <c r="I1313" s="239"/>
      <c r="J1313" s="234"/>
      <c r="K1313" s="234"/>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242</v>
      </c>
      <c r="AU1313" s="244" t="s">
        <v>86</v>
      </c>
      <c r="AV1313" s="13" t="s">
        <v>86</v>
      </c>
      <c r="AW1313" s="13" t="s">
        <v>37</v>
      </c>
      <c r="AX1313" s="13" t="s">
        <v>76</v>
      </c>
      <c r="AY1313" s="244" t="s">
        <v>231</v>
      </c>
    </row>
    <row r="1314" s="15" customFormat="1">
      <c r="A1314" s="15"/>
      <c r="B1314" s="255"/>
      <c r="C1314" s="256"/>
      <c r="D1314" s="235" t="s">
        <v>242</v>
      </c>
      <c r="E1314" s="257" t="s">
        <v>19</v>
      </c>
      <c r="F1314" s="258" t="s">
        <v>335</v>
      </c>
      <c r="G1314" s="256"/>
      <c r="H1314" s="259">
        <v>60.390000000000001</v>
      </c>
      <c r="I1314" s="260"/>
      <c r="J1314" s="256"/>
      <c r="K1314" s="256"/>
      <c r="L1314" s="261"/>
      <c r="M1314" s="262"/>
      <c r="N1314" s="263"/>
      <c r="O1314" s="263"/>
      <c r="P1314" s="263"/>
      <c r="Q1314" s="263"/>
      <c r="R1314" s="263"/>
      <c r="S1314" s="263"/>
      <c r="T1314" s="264"/>
      <c r="U1314" s="15"/>
      <c r="V1314" s="15"/>
      <c r="W1314" s="15"/>
      <c r="X1314" s="15"/>
      <c r="Y1314" s="15"/>
      <c r="Z1314" s="15"/>
      <c r="AA1314" s="15"/>
      <c r="AB1314" s="15"/>
      <c r="AC1314" s="15"/>
      <c r="AD1314" s="15"/>
      <c r="AE1314" s="15"/>
      <c r="AT1314" s="265" t="s">
        <v>242</v>
      </c>
      <c r="AU1314" s="265" t="s">
        <v>86</v>
      </c>
      <c r="AV1314" s="15" t="s">
        <v>238</v>
      </c>
      <c r="AW1314" s="15" t="s">
        <v>37</v>
      </c>
      <c r="AX1314" s="15" t="s">
        <v>84</v>
      </c>
      <c r="AY1314" s="265" t="s">
        <v>231</v>
      </c>
    </row>
    <row r="1315" s="13" customFormat="1">
      <c r="A1315" s="13"/>
      <c r="B1315" s="233"/>
      <c r="C1315" s="234"/>
      <c r="D1315" s="235" t="s">
        <v>242</v>
      </c>
      <c r="E1315" s="234"/>
      <c r="F1315" s="237" t="s">
        <v>2035</v>
      </c>
      <c r="G1315" s="234"/>
      <c r="H1315" s="238">
        <v>66.429000000000002</v>
      </c>
      <c r="I1315" s="239"/>
      <c r="J1315" s="234"/>
      <c r="K1315" s="234"/>
      <c r="L1315" s="240"/>
      <c r="M1315" s="241"/>
      <c r="N1315" s="242"/>
      <c r="O1315" s="242"/>
      <c r="P1315" s="242"/>
      <c r="Q1315" s="242"/>
      <c r="R1315" s="242"/>
      <c r="S1315" s="242"/>
      <c r="T1315" s="243"/>
      <c r="U1315" s="13"/>
      <c r="V1315" s="13"/>
      <c r="W1315" s="13"/>
      <c r="X1315" s="13"/>
      <c r="Y1315" s="13"/>
      <c r="Z1315" s="13"/>
      <c r="AA1315" s="13"/>
      <c r="AB1315" s="13"/>
      <c r="AC1315" s="13"/>
      <c r="AD1315" s="13"/>
      <c r="AE1315" s="13"/>
      <c r="AT1315" s="244" t="s">
        <v>242</v>
      </c>
      <c r="AU1315" s="244" t="s">
        <v>86</v>
      </c>
      <c r="AV1315" s="13" t="s">
        <v>86</v>
      </c>
      <c r="AW1315" s="13" t="s">
        <v>4</v>
      </c>
      <c r="AX1315" s="13" t="s">
        <v>84</v>
      </c>
      <c r="AY1315" s="244" t="s">
        <v>231</v>
      </c>
    </row>
    <row r="1316" s="2" customFormat="1" ht="49.05" customHeight="1">
      <c r="A1316" s="41"/>
      <c r="B1316" s="42"/>
      <c r="C1316" s="215" t="s">
        <v>2036</v>
      </c>
      <c r="D1316" s="215" t="s">
        <v>233</v>
      </c>
      <c r="E1316" s="216" t="s">
        <v>2037</v>
      </c>
      <c r="F1316" s="217" t="s">
        <v>2038</v>
      </c>
      <c r="G1316" s="218" t="s">
        <v>236</v>
      </c>
      <c r="H1316" s="219">
        <v>249.35900000000001</v>
      </c>
      <c r="I1316" s="220"/>
      <c r="J1316" s="221">
        <f>ROUND(I1316*H1316,2)</f>
        <v>0</v>
      </c>
      <c r="K1316" s="217" t="s">
        <v>237</v>
      </c>
      <c r="L1316" s="47"/>
      <c r="M1316" s="222" t="s">
        <v>19</v>
      </c>
      <c r="N1316" s="223" t="s">
        <v>47</v>
      </c>
      <c r="O1316" s="87"/>
      <c r="P1316" s="224">
        <f>O1316*H1316</f>
        <v>0</v>
      </c>
      <c r="Q1316" s="224">
        <v>0.0089999999999999993</v>
      </c>
      <c r="R1316" s="224">
        <f>Q1316*H1316</f>
        <v>2.2442310000000001</v>
      </c>
      <c r="S1316" s="224">
        <v>0</v>
      </c>
      <c r="T1316" s="225">
        <f>S1316*H1316</f>
        <v>0</v>
      </c>
      <c r="U1316" s="41"/>
      <c r="V1316" s="41"/>
      <c r="W1316" s="41"/>
      <c r="X1316" s="41"/>
      <c r="Y1316" s="41"/>
      <c r="Z1316" s="41"/>
      <c r="AA1316" s="41"/>
      <c r="AB1316" s="41"/>
      <c r="AC1316" s="41"/>
      <c r="AD1316" s="41"/>
      <c r="AE1316" s="41"/>
      <c r="AR1316" s="226" t="s">
        <v>336</v>
      </c>
      <c r="AT1316" s="226" t="s">
        <v>233</v>
      </c>
      <c r="AU1316" s="226" t="s">
        <v>86</v>
      </c>
      <c r="AY1316" s="20" t="s">
        <v>231</v>
      </c>
      <c r="BE1316" s="227">
        <f>IF(N1316="základní",J1316,0)</f>
        <v>0</v>
      </c>
      <c r="BF1316" s="227">
        <f>IF(N1316="snížená",J1316,0)</f>
        <v>0</v>
      </c>
      <c r="BG1316" s="227">
        <f>IF(N1316="zákl. přenesená",J1316,0)</f>
        <v>0</v>
      </c>
      <c r="BH1316" s="227">
        <f>IF(N1316="sníž. přenesená",J1316,0)</f>
        <v>0</v>
      </c>
      <c r="BI1316" s="227">
        <f>IF(N1316="nulová",J1316,0)</f>
        <v>0</v>
      </c>
      <c r="BJ1316" s="20" t="s">
        <v>84</v>
      </c>
      <c r="BK1316" s="227">
        <f>ROUND(I1316*H1316,2)</f>
        <v>0</v>
      </c>
      <c r="BL1316" s="20" t="s">
        <v>336</v>
      </c>
      <c r="BM1316" s="226" t="s">
        <v>2039</v>
      </c>
    </row>
    <row r="1317" s="2" customFormat="1">
      <c r="A1317" s="41"/>
      <c r="B1317" s="42"/>
      <c r="C1317" s="43"/>
      <c r="D1317" s="228" t="s">
        <v>240</v>
      </c>
      <c r="E1317" s="43"/>
      <c r="F1317" s="229" t="s">
        <v>2040</v>
      </c>
      <c r="G1317" s="43"/>
      <c r="H1317" s="43"/>
      <c r="I1317" s="230"/>
      <c r="J1317" s="43"/>
      <c r="K1317" s="43"/>
      <c r="L1317" s="47"/>
      <c r="M1317" s="231"/>
      <c r="N1317" s="232"/>
      <c r="O1317" s="87"/>
      <c r="P1317" s="87"/>
      <c r="Q1317" s="87"/>
      <c r="R1317" s="87"/>
      <c r="S1317" s="87"/>
      <c r="T1317" s="88"/>
      <c r="U1317" s="41"/>
      <c r="V1317" s="41"/>
      <c r="W1317" s="41"/>
      <c r="X1317" s="41"/>
      <c r="Y1317" s="41"/>
      <c r="Z1317" s="41"/>
      <c r="AA1317" s="41"/>
      <c r="AB1317" s="41"/>
      <c r="AC1317" s="41"/>
      <c r="AD1317" s="41"/>
      <c r="AE1317" s="41"/>
      <c r="AT1317" s="20" t="s">
        <v>240</v>
      </c>
      <c r="AU1317" s="20" t="s">
        <v>86</v>
      </c>
    </row>
    <row r="1318" s="13" customFormat="1">
      <c r="A1318" s="13"/>
      <c r="B1318" s="233"/>
      <c r="C1318" s="234"/>
      <c r="D1318" s="235" t="s">
        <v>242</v>
      </c>
      <c r="E1318" s="236" t="s">
        <v>19</v>
      </c>
      <c r="F1318" s="237" t="s">
        <v>925</v>
      </c>
      <c r="G1318" s="234"/>
      <c r="H1318" s="238">
        <v>5.0599999999999996</v>
      </c>
      <c r="I1318" s="239"/>
      <c r="J1318" s="234"/>
      <c r="K1318" s="234"/>
      <c r="L1318" s="240"/>
      <c r="M1318" s="241"/>
      <c r="N1318" s="242"/>
      <c r="O1318" s="242"/>
      <c r="P1318" s="242"/>
      <c r="Q1318" s="242"/>
      <c r="R1318" s="242"/>
      <c r="S1318" s="242"/>
      <c r="T1318" s="243"/>
      <c r="U1318" s="13"/>
      <c r="V1318" s="13"/>
      <c r="W1318" s="13"/>
      <c r="X1318" s="13"/>
      <c r="Y1318" s="13"/>
      <c r="Z1318" s="13"/>
      <c r="AA1318" s="13"/>
      <c r="AB1318" s="13"/>
      <c r="AC1318" s="13"/>
      <c r="AD1318" s="13"/>
      <c r="AE1318" s="13"/>
      <c r="AT1318" s="244" t="s">
        <v>242</v>
      </c>
      <c r="AU1318" s="244" t="s">
        <v>86</v>
      </c>
      <c r="AV1318" s="13" t="s">
        <v>86</v>
      </c>
      <c r="AW1318" s="13" t="s">
        <v>37</v>
      </c>
      <c r="AX1318" s="13" t="s">
        <v>76</v>
      </c>
      <c r="AY1318" s="244" t="s">
        <v>231</v>
      </c>
    </row>
    <row r="1319" s="13" customFormat="1">
      <c r="A1319" s="13"/>
      <c r="B1319" s="233"/>
      <c r="C1319" s="234"/>
      <c r="D1319" s="235" t="s">
        <v>242</v>
      </c>
      <c r="E1319" s="236" t="s">
        <v>19</v>
      </c>
      <c r="F1319" s="237" t="s">
        <v>926</v>
      </c>
      <c r="G1319" s="234"/>
      <c r="H1319" s="238">
        <v>3.5699999999999998</v>
      </c>
      <c r="I1319" s="239"/>
      <c r="J1319" s="234"/>
      <c r="K1319" s="234"/>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242</v>
      </c>
      <c r="AU1319" s="244" t="s">
        <v>86</v>
      </c>
      <c r="AV1319" s="13" t="s">
        <v>86</v>
      </c>
      <c r="AW1319" s="13" t="s">
        <v>37</v>
      </c>
      <c r="AX1319" s="13" t="s">
        <v>76</v>
      </c>
      <c r="AY1319" s="244" t="s">
        <v>231</v>
      </c>
    </row>
    <row r="1320" s="13" customFormat="1">
      <c r="A1320" s="13"/>
      <c r="B1320" s="233"/>
      <c r="C1320" s="234"/>
      <c r="D1320" s="235" t="s">
        <v>242</v>
      </c>
      <c r="E1320" s="236" t="s">
        <v>19</v>
      </c>
      <c r="F1320" s="237" t="s">
        <v>927</v>
      </c>
      <c r="G1320" s="234"/>
      <c r="H1320" s="238">
        <v>15.91</v>
      </c>
      <c r="I1320" s="239"/>
      <c r="J1320" s="234"/>
      <c r="K1320" s="234"/>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242</v>
      </c>
      <c r="AU1320" s="244" t="s">
        <v>86</v>
      </c>
      <c r="AV1320" s="13" t="s">
        <v>86</v>
      </c>
      <c r="AW1320" s="13" t="s">
        <v>37</v>
      </c>
      <c r="AX1320" s="13" t="s">
        <v>76</v>
      </c>
      <c r="AY1320" s="244" t="s">
        <v>231</v>
      </c>
    </row>
    <row r="1321" s="13" customFormat="1">
      <c r="A1321" s="13"/>
      <c r="B1321" s="233"/>
      <c r="C1321" s="234"/>
      <c r="D1321" s="235" t="s">
        <v>242</v>
      </c>
      <c r="E1321" s="236" t="s">
        <v>19</v>
      </c>
      <c r="F1321" s="237" t="s">
        <v>928</v>
      </c>
      <c r="G1321" s="234"/>
      <c r="H1321" s="238">
        <v>20.43</v>
      </c>
      <c r="I1321" s="239"/>
      <c r="J1321" s="234"/>
      <c r="K1321" s="234"/>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242</v>
      </c>
      <c r="AU1321" s="244" t="s">
        <v>86</v>
      </c>
      <c r="AV1321" s="13" t="s">
        <v>86</v>
      </c>
      <c r="AW1321" s="13" t="s">
        <v>37</v>
      </c>
      <c r="AX1321" s="13" t="s">
        <v>76</v>
      </c>
      <c r="AY1321" s="244" t="s">
        <v>231</v>
      </c>
    </row>
    <row r="1322" s="13" customFormat="1">
      <c r="A1322" s="13"/>
      <c r="B1322" s="233"/>
      <c r="C1322" s="234"/>
      <c r="D1322" s="235" t="s">
        <v>242</v>
      </c>
      <c r="E1322" s="236" t="s">
        <v>19</v>
      </c>
      <c r="F1322" s="237" t="s">
        <v>929</v>
      </c>
      <c r="G1322" s="234"/>
      <c r="H1322" s="238">
        <v>8.3399999999999999</v>
      </c>
      <c r="I1322" s="239"/>
      <c r="J1322" s="234"/>
      <c r="K1322" s="234"/>
      <c r="L1322" s="240"/>
      <c r="M1322" s="241"/>
      <c r="N1322" s="242"/>
      <c r="O1322" s="242"/>
      <c r="P1322" s="242"/>
      <c r="Q1322" s="242"/>
      <c r="R1322" s="242"/>
      <c r="S1322" s="242"/>
      <c r="T1322" s="243"/>
      <c r="U1322" s="13"/>
      <c r="V1322" s="13"/>
      <c r="W1322" s="13"/>
      <c r="X1322" s="13"/>
      <c r="Y1322" s="13"/>
      <c r="Z1322" s="13"/>
      <c r="AA1322" s="13"/>
      <c r="AB1322" s="13"/>
      <c r="AC1322" s="13"/>
      <c r="AD1322" s="13"/>
      <c r="AE1322" s="13"/>
      <c r="AT1322" s="244" t="s">
        <v>242</v>
      </c>
      <c r="AU1322" s="244" t="s">
        <v>86</v>
      </c>
      <c r="AV1322" s="13" t="s">
        <v>86</v>
      </c>
      <c r="AW1322" s="13" t="s">
        <v>37</v>
      </c>
      <c r="AX1322" s="13" t="s">
        <v>76</v>
      </c>
      <c r="AY1322" s="244" t="s">
        <v>231</v>
      </c>
    </row>
    <row r="1323" s="13" customFormat="1">
      <c r="A1323" s="13"/>
      <c r="B1323" s="233"/>
      <c r="C1323" s="234"/>
      <c r="D1323" s="235" t="s">
        <v>242</v>
      </c>
      <c r="E1323" s="236" t="s">
        <v>19</v>
      </c>
      <c r="F1323" s="237" t="s">
        <v>930</v>
      </c>
      <c r="G1323" s="234"/>
      <c r="H1323" s="238">
        <v>4.1600000000000001</v>
      </c>
      <c r="I1323" s="239"/>
      <c r="J1323" s="234"/>
      <c r="K1323" s="234"/>
      <c r="L1323" s="240"/>
      <c r="M1323" s="241"/>
      <c r="N1323" s="242"/>
      <c r="O1323" s="242"/>
      <c r="P1323" s="242"/>
      <c r="Q1323" s="242"/>
      <c r="R1323" s="242"/>
      <c r="S1323" s="242"/>
      <c r="T1323" s="243"/>
      <c r="U1323" s="13"/>
      <c r="V1323" s="13"/>
      <c r="W1323" s="13"/>
      <c r="X1323" s="13"/>
      <c r="Y1323" s="13"/>
      <c r="Z1323" s="13"/>
      <c r="AA1323" s="13"/>
      <c r="AB1323" s="13"/>
      <c r="AC1323" s="13"/>
      <c r="AD1323" s="13"/>
      <c r="AE1323" s="13"/>
      <c r="AT1323" s="244" t="s">
        <v>242</v>
      </c>
      <c r="AU1323" s="244" t="s">
        <v>86</v>
      </c>
      <c r="AV1323" s="13" t="s">
        <v>86</v>
      </c>
      <c r="AW1323" s="13" t="s">
        <v>37</v>
      </c>
      <c r="AX1323" s="13" t="s">
        <v>76</v>
      </c>
      <c r="AY1323" s="244" t="s">
        <v>231</v>
      </c>
    </row>
    <row r="1324" s="13" customFormat="1">
      <c r="A1324" s="13"/>
      <c r="B1324" s="233"/>
      <c r="C1324" s="234"/>
      <c r="D1324" s="235" t="s">
        <v>242</v>
      </c>
      <c r="E1324" s="236" t="s">
        <v>19</v>
      </c>
      <c r="F1324" s="237" t="s">
        <v>931</v>
      </c>
      <c r="G1324" s="234"/>
      <c r="H1324" s="238">
        <v>14.02</v>
      </c>
      <c r="I1324" s="239"/>
      <c r="J1324" s="234"/>
      <c r="K1324" s="234"/>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242</v>
      </c>
      <c r="AU1324" s="244" t="s">
        <v>86</v>
      </c>
      <c r="AV1324" s="13" t="s">
        <v>86</v>
      </c>
      <c r="AW1324" s="13" t="s">
        <v>37</v>
      </c>
      <c r="AX1324" s="13" t="s">
        <v>76</v>
      </c>
      <c r="AY1324" s="244" t="s">
        <v>231</v>
      </c>
    </row>
    <row r="1325" s="13" customFormat="1">
      <c r="A1325" s="13"/>
      <c r="B1325" s="233"/>
      <c r="C1325" s="234"/>
      <c r="D1325" s="235" t="s">
        <v>242</v>
      </c>
      <c r="E1325" s="236" t="s">
        <v>19</v>
      </c>
      <c r="F1325" s="237" t="s">
        <v>932</v>
      </c>
      <c r="G1325" s="234"/>
      <c r="H1325" s="238">
        <v>13.050000000000001</v>
      </c>
      <c r="I1325" s="239"/>
      <c r="J1325" s="234"/>
      <c r="K1325" s="234"/>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242</v>
      </c>
      <c r="AU1325" s="244" t="s">
        <v>86</v>
      </c>
      <c r="AV1325" s="13" t="s">
        <v>86</v>
      </c>
      <c r="AW1325" s="13" t="s">
        <v>37</v>
      </c>
      <c r="AX1325" s="13" t="s">
        <v>76</v>
      </c>
      <c r="AY1325" s="244" t="s">
        <v>231</v>
      </c>
    </row>
    <row r="1326" s="13" customFormat="1">
      <c r="A1326" s="13"/>
      <c r="B1326" s="233"/>
      <c r="C1326" s="234"/>
      <c r="D1326" s="235" t="s">
        <v>242</v>
      </c>
      <c r="E1326" s="236" t="s">
        <v>19</v>
      </c>
      <c r="F1326" s="237" t="s">
        <v>933</v>
      </c>
      <c r="G1326" s="234"/>
      <c r="H1326" s="238">
        <v>24.079999999999998</v>
      </c>
      <c r="I1326" s="239"/>
      <c r="J1326" s="234"/>
      <c r="K1326" s="234"/>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242</v>
      </c>
      <c r="AU1326" s="244" t="s">
        <v>86</v>
      </c>
      <c r="AV1326" s="13" t="s">
        <v>86</v>
      </c>
      <c r="AW1326" s="13" t="s">
        <v>37</v>
      </c>
      <c r="AX1326" s="13" t="s">
        <v>76</v>
      </c>
      <c r="AY1326" s="244" t="s">
        <v>231</v>
      </c>
    </row>
    <row r="1327" s="13" customFormat="1">
      <c r="A1327" s="13"/>
      <c r="B1327" s="233"/>
      <c r="C1327" s="234"/>
      <c r="D1327" s="235" t="s">
        <v>242</v>
      </c>
      <c r="E1327" s="236" t="s">
        <v>19</v>
      </c>
      <c r="F1327" s="237" t="s">
        <v>934</v>
      </c>
      <c r="G1327" s="234"/>
      <c r="H1327" s="238">
        <v>16.25</v>
      </c>
      <c r="I1327" s="239"/>
      <c r="J1327" s="234"/>
      <c r="K1327" s="234"/>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242</v>
      </c>
      <c r="AU1327" s="244" t="s">
        <v>86</v>
      </c>
      <c r="AV1327" s="13" t="s">
        <v>86</v>
      </c>
      <c r="AW1327" s="13" t="s">
        <v>37</v>
      </c>
      <c r="AX1327" s="13" t="s">
        <v>76</v>
      </c>
      <c r="AY1327" s="244" t="s">
        <v>231</v>
      </c>
    </row>
    <row r="1328" s="13" customFormat="1">
      <c r="A1328" s="13"/>
      <c r="B1328" s="233"/>
      <c r="C1328" s="234"/>
      <c r="D1328" s="235" t="s">
        <v>242</v>
      </c>
      <c r="E1328" s="236" t="s">
        <v>19</v>
      </c>
      <c r="F1328" s="237" t="s">
        <v>935</v>
      </c>
      <c r="G1328" s="234"/>
      <c r="H1328" s="238">
        <v>8.7599999999999998</v>
      </c>
      <c r="I1328" s="239"/>
      <c r="J1328" s="234"/>
      <c r="K1328" s="234"/>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242</v>
      </c>
      <c r="AU1328" s="244" t="s">
        <v>86</v>
      </c>
      <c r="AV1328" s="13" t="s">
        <v>86</v>
      </c>
      <c r="AW1328" s="13" t="s">
        <v>37</v>
      </c>
      <c r="AX1328" s="13" t="s">
        <v>76</v>
      </c>
      <c r="AY1328" s="244" t="s">
        <v>231</v>
      </c>
    </row>
    <row r="1329" s="13" customFormat="1">
      <c r="A1329" s="13"/>
      <c r="B1329" s="233"/>
      <c r="C1329" s="234"/>
      <c r="D1329" s="235" t="s">
        <v>242</v>
      </c>
      <c r="E1329" s="236" t="s">
        <v>19</v>
      </c>
      <c r="F1329" s="237" t="s">
        <v>936</v>
      </c>
      <c r="G1329" s="234"/>
      <c r="H1329" s="238">
        <v>2.2000000000000002</v>
      </c>
      <c r="I1329" s="239"/>
      <c r="J1329" s="234"/>
      <c r="K1329" s="234"/>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242</v>
      </c>
      <c r="AU1329" s="244" t="s">
        <v>86</v>
      </c>
      <c r="AV1329" s="13" t="s">
        <v>86</v>
      </c>
      <c r="AW1329" s="13" t="s">
        <v>37</v>
      </c>
      <c r="AX1329" s="13" t="s">
        <v>76</v>
      </c>
      <c r="AY1329" s="244" t="s">
        <v>231</v>
      </c>
    </row>
    <row r="1330" s="13" customFormat="1">
      <c r="A1330" s="13"/>
      <c r="B1330" s="233"/>
      <c r="C1330" s="234"/>
      <c r="D1330" s="235" t="s">
        <v>242</v>
      </c>
      <c r="E1330" s="236" t="s">
        <v>19</v>
      </c>
      <c r="F1330" s="237" t="s">
        <v>937</v>
      </c>
      <c r="G1330" s="234"/>
      <c r="H1330" s="238">
        <v>6.7599999999999998</v>
      </c>
      <c r="I1330" s="239"/>
      <c r="J1330" s="234"/>
      <c r="K1330" s="234"/>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242</v>
      </c>
      <c r="AU1330" s="244" t="s">
        <v>86</v>
      </c>
      <c r="AV1330" s="13" t="s">
        <v>86</v>
      </c>
      <c r="AW1330" s="13" t="s">
        <v>37</v>
      </c>
      <c r="AX1330" s="13" t="s">
        <v>76</v>
      </c>
      <c r="AY1330" s="244" t="s">
        <v>231</v>
      </c>
    </row>
    <row r="1331" s="13" customFormat="1">
      <c r="A1331" s="13"/>
      <c r="B1331" s="233"/>
      <c r="C1331" s="234"/>
      <c r="D1331" s="235" t="s">
        <v>242</v>
      </c>
      <c r="E1331" s="236" t="s">
        <v>19</v>
      </c>
      <c r="F1331" s="237" t="s">
        <v>938</v>
      </c>
      <c r="G1331" s="234"/>
      <c r="H1331" s="238">
        <v>4.4900000000000002</v>
      </c>
      <c r="I1331" s="239"/>
      <c r="J1331" s="234"/>
      <c r="K1331" s="234"/>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242</v>
      </c>
      <c r="AU1331" s="244" t="s">
        <v>86</v>
      </c>
      <c r="AV1331" s="13" t="s">
        <v>86</v>
      </c>
      <c r="AW1331" s="13" t="s">
        <v>37</v>
      </c>
      <c r="AX1331" s="13" t="s">
        <v>76</v>
      </c>
      <c r="AY1331" s="244" t="s">
        <v>231</v>
      </c>
    </row>
    <row r="1332" s="13" customFormat="1">
      <c r="A1332" s="13"/>
      <c r="B1332" s="233"/>
      <c r="C1332" s="234"/>
      <c r="D1332" s="235" t="s">
        <v>242</v>
      </c>
      <c r="E1332" s="236" t="s">
        <v>19</v>
      </c>
      <c r="F1332" s="237" t="s">
        <v>939</v>
      </c>
      <c r="G1332" s="234"/>
      <c r="H1332" s="238">
        <v>3.9399999999999999</v>
      </c>
      <c r="I1332" s="239"/>
      <c r="J1332" s="234"/>
      <c r="K1332" s="234"/>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242</v>
      </c>
      <c r="AU1332" s="244" t="s">
        <v>86</v>
      </c>
      <c r="AV1332" s="13" t="s">
        <v>86</v>
      </c>
      <c r="AW1332" s="13" t="s">
        <v>37</v>
      </c>
      <c r="AX1332" s="13" t="s">
        <v>76</v>
      </c>
      <c r="AY1332" s="244" t="s">
        <v>231</v>
      </c>
    </row>
    <row r="1333" s="13" customFormat="1">
      <c r="A1333" s="13"/>
      <c r="B1333" s="233"/>
      <c r="C1333" s="234"/>
      <c r="D1333" s="235" t="s">
        <v>242</v>
      </c>
      <c r="E1333" s="236" t="s">
        <v>19</v>
      </c>
      <c r="F1333" s="237" t="s">
        <v>940</v>
      </c>
      <c r="G1333" s="234"/>
      <c r="H1333" s="238">
        <v>11.119999999999999</v>
      </c>
      <c r="I1333" s="239"/>
      <c r="J1333" s="234"/>
      <c r="K1333" s="234"/>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242</v>
      </c>
      <c r="AU1333" s="244" t="s">
        <v>86</v>
      </c>
      <c r="AV1333" s="13" t="s">
        <v>86</v>
      </c>
      <c r="AW1333" s="13" t="s">
        <v>37</v>
      </c>
      <c r="AX1333" s="13" t="s">
        <v>76</v>
      </c>
      <c r="AY1333" s="244" t="s">
        <v>231</v>
      </c>
    </row>
    <row r="1334" s="16" customFormat="1">
      <c r="A1334" s="16"/>
      <c r="B1334" s="266"/>
      <c r="C1334" s="267"/>
      <c r="D1334" s="235" t="s">
        <v>242</v>
      </c>
      <c r="E1334" s="268" t="s">
        <v>19</v>
      </c>
      <c r="F1334" s="269" t="s">
        <v>530</v>
      </c>
      <c r="G1334" s="267"/>
      <c r="H1334" s="270">
        <v>162.13999999999999</v>
      </c>
      <c r="I1334" s="271"/>
      <c r="J1334" s="267"/>
      <c r="K1334" s="267"/>
      <c r="L1334" s="272"/>
      <c r="M1334" s="273"/>
      <c r="N1334" s="274"/>
      <c r="O1334" s="274"/>
      <c r="P1334" s="274"/>
      <c r="Q1334" s="274"/>
      <c r="R1334" s="274"/>
      <c r="S1334" s="274"/>
      <c r="T1334" s="275"/>
      <c r="U1334" s="16"/>
      <c r="V1334" s="16"/>
      <c r="W1334" s="16"/>
      <c r="X1334" s="16"/>
      <c r="Y1334" s="16"/>
      <c r="Z1334" s="16"/>
      <c r="AA1334" s="16"/>
      <c r="AB1334" s="16"/>
      <c r="AC1334" s="16"/>
      <c r="AD1334" s="16"/>
      <c r="AE1334" s="16"/>
      <c r="AT1334" s="276" t="s">
        <v>242</v>
      </c>
      <c r="AU1334" s="276" t="s">
        <v>86</v>
      </c>
      <c r="AV1334" s="16" t="s">
        <v>248</v>
      </c>
      <c r="AW1334" s="16" t="s">
        <v>37</v>
      </c>
      <c r="AX1334" s="16" t="s">
        <v>76</v>
      </c>
      <c r="AY1334" s="276" t="s">
        <v>231</v>
      </c>
    </row>
    <row r="1335" s="13" customFormat="1">
      <c r="A1335" s="13"/>
      <c r="B1335" s="233"/>
      <c r="C1335" s="234"/>
      <c r="D1335" s="235" t="s">
        <v>242</v>
      </c>
      <c r="E1335" s="236" t="s">
        <v>19</v>
      </c>
      <c r="F1335" s="237" t="s">
        <v>1967</v>
      </c>
      <c r="G1335" s="234"/>
      <c r="H1335" s="238">
        <v>11.82</v>
      </c>
      <c r="I1335" s="239"/>
      <c r="J1335" s="234"/>
      <c r="K1335" s="234"/>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242</v>
      </c>
      <c r="AU1335" s="244" t="s">
        <v>86</v>
      </c>
      <c r="AV1335" s="13" t="s">
        <v>86</v>
      </c>
      <c r="AW1335" s="13" t="s">
        <v>37</v>
      </c>
      <c r="AX1335" s="13" t="s">
        <v>76</v>
      </c>
      <c r="AY1335" s="244" t="s">
        <v>231</v>
      </c>
    </row>
    <row r="1336" s="13" customFormat="1">
      <c r="A1336" s="13"/>
      <c r="B1336" s="233"/>
      <c r="C1336" s="234"/>
      <c r="D1336" s="235" t="s">
        <v>242</v>
      </c>
      <c r="E1336" s="236" t="s">
        <v>19</v>
      </c>
      <c r="F1336" s="237" t="s">
        <v>1968</v>
      </c>
      <c r="G1336" s="234"/>
      <c r="H1336" s="238">
        <v>27.48</v>
      </c>
      <c r="I1336" s="239"/>
      <c r="J1336" s="234"/>
      <c r="K1336" s="234"/>
      <c r="L1336" s="240"/>
      <c r="M1336" s="241"/>
      <c r="N1336" s="242"/>
      <c r="O1336" s="242"/>
      <c r="P1336" s="242"/>
      <c r="Q1336" s="242"/>
      <c r="R1336" s="242"/>
      <c r="S1336" s="242"/>
      <c r="T1336" s="243"/>
      <c r="U1336" s="13"/>
      <c r="V1336" s="13"/>
      <c r="W1336" s="13"/>
      <c r="X1336" s="13"/>
      <c r="Y1336" s="13"/>
      <c r="Z1336" s="13"/>
      <c r="AA1336" s="13"/>
      <c r="AB1336" s="13"/>
      <c r="AC1336" s="13"/>
      <c r="AD1336" s="13"/>
      <c r="AE1336" s="13"/>
      <c r="AT1336" s="244" t="s">
        <v>242</v>
      </c>
      <c r="AU1336" s="244" t="s">
        <v>86</v>
      </c>
      <c r="AV1336" s="13" t="s">
        <v>86</v>
      </c>
      <c r="AW1336" s="13" t="s">
        <v>37</v>
      </c>
      <c r="AX1336" s="13" t="s">
        <v>76</v>
      </c>
      <c r="AY1336" s="244" t="s">
        <v>231</v>
      </c>
    </row>
    <row r="1337" s="13" customFormat="1">
      <c r="A1337" s="13"/>
      <c r="B1337" s="233"/>
      <c r="C1337" s="234"/>
      <c r="D1337" s="235" t="s">
        <v>242</v>
      </c>
      <c r="E1337" s="236" t="s">
        <v>19</v>
      </c>
      <c r="F1337" s="237" t="s">
        <v>1969</v>
      </c>
      <c r="G1337" s="234"/>
      <c r="H1337" s="238">
        <v>3.0099999999999998</v>
      </c>
      <c r="I1337" s="239"/>
      <c r="J1337" s="234"/>
      <c r="K1337" s="234"/>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242</v>
      </c>
      <c r="AU1337" s="244" t="s">
        <v>86</v>
      </c>
      <c r="AV1337" s="13" t="s">
        <v>86</v>
      </c>
      <c r="AW1337" s="13" t="s">
        <v>37</v>
      </c>
      <c r="AX1337" s="13" t="s">
        <v>76</v>
      </c>
      <c r="AY1337" s="244" t="s">
        <v>231</v>
      </c>
    </row>
    <row r="1338" s="13" customFormat="1">
      <c r="A1338" s="13"/>
      <c r="B1338" s="233"/>
      <c r="C1338" s="234"/>
      <c r="D1338" s="235" t="s">
        <v>242</v>
      </c>
      <c r="E1338" s="236" t="s">
        <v>19</v>
      </c>
      <c r="F1338" s="237" t="s">
        <v>1970</v>
      </c>
      <c r="G1338" s="234"/>
      <c r="H1338" s="238">
        <v>4.96</v>
      </c>
      <c r="I1338" s="239"/>
      <c r="J1338" s="234"/>
      <c r="K1338" s="234"/>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242</v>
      </c>
      <c r="AU1338" s="244" t="s">
        <v>86</v>
      </c>
      <c r="AV1338" s="13" t="s">
        <v>86</v>
      </c>
      <c r="AW1338" s="13" t="s">
        <v>37</v>
      </c>
      <c r="AX1338" s="13" t="s">
        <v>76</v>
      </c>
      <c r="AY1338" s="244" t="s">
        <v>231</v>
      </c>
    </row>
    <row r="1339" s="13" customFormat="1">
      <c r="A1339" s="13"/>
      <c r="B1339" s="233"/>
      <c r="C1339" s="234"/>
      <c r="D1339" s="235" t="s">
        <v>242</v>
      </c>
      <c r="E1339" s="236" t="s">
        <v>19</v>
      </c>
      <c r="F1339" s="237" t="s">
        <v>1971</v>
      </c>
      <c r="G1339" s="234"/>
      <c r="H1339" s="238">
        <v>3.5099999999999998</v>
      </c>
      <c r="I1339" s="239"/>
      <c r="J1339" s="234"/>
      <c r="K1339" s="234"/>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242</v>
      </c>
      <c r="AU1339" s="244" t="s">
        <v>86</v>
      </c>
      <c r="AV1339" s="13" t="s">
        <v>86</v>
      </c>
      <c r="AW1339" s="13" t="s">
        <v>37</v>
      </c>
      <c r="AX1339" s="13" t="s">
        <v>76</v>
      </c>
      <c r="AY1339" s="244" t="s">
        <v>231</v>
      </c>
    </row>
    <row r="1340" s="13" customFormat="1">
      <c r="A1340" s="13"/>
      <c r="B1340" s="233"/>
      <c r="C1340" s="234"/>
      <c r="D1340" s="235" t="s">
        <v>242</v>
      </c>
      <c r="E1340" s="236" t="s">
        <v>19</v>
      </c>
      <c r="F1340" s="237" t="s">
        <v>1972</v>
      </c>
      <c r="G1340" s="234"/>
      <c r="H1340" s="238">
        <v>7.3200000000000003</v>
      </c>
      <c r="I1340" s="239"/>
      <c r="J1340" s="234"/>
      <c r="K1340" s="234"/>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242</v>
      </c>
      <c r="AU1340" s="244" t="s">
        <v>86</v>
      </c>
      <c r="AV1340" s="13" t="s">
        <v>86</v>
      </c>
      <c r="AW1340" s="13" t="s">
        <v>37</v>
      </c>
      <c r="AX1340" s="13" t="s">
        <v>76</v>
      </c>
      <c r="AY1340" s="244" t="s">
        <v>231</v>
      </c>
    </row>
    <row r="1341" s="13" customFormat="1">
      <c r="A1341" s="13"/>
      <c r="B1341" s="233"/>
      <c r="C1341" s="234"/>
      <c r="D1341" s="235" t="s">
        <v>242</v>
      </c>
      <c r="E1341" s="236" t="s">
        <v>19</v>
      </c>
      <c r="F1341" s="237" t="s">
        <v>1973</v>
      </c>
      <c r="G1341" s="234"/>
      <c r="H1341" s="238">
        <v>6.4500000000000002</v>
      </c>
      <c r="I1341" s="239"/>
      <c r="J1341" s="234"/>
      <c r="K1341" s="234"/>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242</v>
      </c>
      <c r="AU1341" s="244" t="s">
        <v>86</v>
      </c>
      <c r="AV1341" s="13" t="s">
        <v>86</v>
      </c>
      <c r="AW1341" s="13" t="s">
        <v>37</v>
      </c>
      <c r="AX1341" s="13" t="s">
        <v>76</v>
      </c>
      <c r="AY1341" s="244" t="s">
        <v>231</v>
      </c>
    </row>
    <row r="1342" s="15" customFormat="1">
      <c r="A1342" s="15"/>
      <c r="B1342" s="255"/>
      <c r="C1342" s="256"/>
      <c r="D1342" s="235" t="s">
        <v>242</v>
      </c>
      <c r="E1342" s="257" t="s">
        <v>19</v>
      </c>
      <c r="F1342" s="258" t="s">
        <v>335</v>
      </c>
      <c r="G1342" s="256"/>
      <c r="H1342" s="259">
        <v>226.69</v>
      </c>
      <c r="I1342" s="260"/>
      <c r="J1342" s="256"/>
      <c r="K1342" s="256"/>
      <c r="L1342" s="261"/>
      <c r="M1342" s="262"/>
      <c r="N1342" s="263"/>
      <c r="O1342" s="263"/>
      <c r="P1342" s="263"/>
      <c r="Q1342" s="263"/>
      <c r="R1342" s="263"/>
      <c r="S1342" s="263"/>
      <c r="T1342" s="264"/>
      <c r="U1342" s="15"/>
      <c r="V1342" s="15"/>
      <c r="W1342" s="15"/>
      <c r="X1342" s="15"/>
      <c r="Y1342" s="15"/>
      <c r="Z1342" s="15"/>
      <c r="AA1342" s="15"/>
      <c r="AB1342" s="15"/>
      <c r="AC1342" s="15"/>
      <c r="AD1342" s="15"/>
      <c r="AE1342" s="15"/>
      <c r="AT1342" s="265" t="s">
        <v>242</v>
      </c>
      <c r="AU1342" s="265" t="s">
        <v>86</v>
      </c>
      <c r="AV1342" s="15" t="s">
        <v>238</v>
      </c>
      <c r="AW1342" s="15" t="s">
        <v>37</v>
      </c>
      <c r="AX1342" s="15" t="s">
        <v>84</v>
      </c>
      <c r="AY1342" s="265" t="s">
        <v>231</v>
      </c>
    </row>
    <row r="1343" s="13" customFormat="1">
      <c r="A1343" s="13"/>
      <c r="B1343" s="233"/>
      <c r="C1343" s="234"/>
      <c r="D1343" s="235" t="s">
        <v>242</v>
      </c>
      <c r="E1343" s="234"/>
      <c r="F1343" s="237" t="s">
        <v>1961</v>
      </c>
      <c r="G1343" s="234"/>
      <c r="H1343" s="238">
        <v>249.35900000000001</v>
      </c>
      <c r="I1343" s="239"/>
      <c r="J1343" s="234"/>
      <c r="K1343" s="234"/>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242</v>
      </c>
      <c r="AU1343" s="244" t="s">
        <v>86</v>
      </c>
      <c r="AV1343" s="13" t="s">
        <v>86</v>
      </c>
      <c r="AW1343" s="13" t="s">
        <v>4</v>
      </c>
      <c r="AX1343" s="13" t="s">
        <v>84</v>
      </c>
      <c r="AY1343" s="244" t="s">
        <v>231</v>
      </c>
    </row>
    <row r="1344" s="2" customFormat="1" ht="37.8" customHeight="1">
      <c r="A1344" s="41"/>
      <c r="B1344" s="42"/>
      <c r="C1344" s="277" t="s">
        <v>2041</v>
      </c>
      <c r="D1344" s="277" t="s">
        <v>605</v>
      </c>
      <c r="E1344" s="278" t="s">
        <v>2042</v>
      </c>
      <c r="F1344" s="279" t="s">
        <v>2043</v>
      </c>
      <c r="G1344" s="280" t="s">
        <v>236</v>
      </c>
      <c r="H1344" s="281">
        <v>32.938000000000002</v>
      </c>
      <c r="I1344" s="282"/>
      <c r="J1344" s="283">
        <f>ROUND(I1344*H1344,2)</f>
        <v>0</v>
      </c>
      <c r="K1344" s="279" t="s">
        <v>237</v>
      </c>
      <c r="L1344" s="284"/>
      <c r="M1344" s="285" t="s">
        <v>19</v>
      </c>
      <c r="N1344" s="286" t="s">
        <v>47</v>
      </c>
      <c r="O1344" s="87"/>
      <c r="P1344" s="224">
        <f>O1344*H1344</f>
        <v>0</v>
      </c>
      <c r="Q1344" s="224">
        <v>0.019199999999999998</v>
      </c>
      <c r="R1344" s="224">
        <f>Q1344*H1344</f>
        <v>0.63240960000000002</v>
      </c>
      <c r="S1344" s="224">
        <v>0</v>
      </c>
      <c r="T1344" s="225">
        <f>S1344*H1344</f>
        <v>0</v>
      </c>
      <c r="U1344" s="41"/>
      <c r="V1344" s="41"/>
      <c r="W1344" s="41"/>
      <c r="X1344" s="41"/>
      <c r="Y1344" s="41"/>
      <c r="Z1344" s="41"/>
      <c r="AA1344" s="41"/>
      <c r="AB1344" s="41"/>
      <c r="AC1344" s="41"/>
      <c r="AD1344" s="41"/>
      <c r="AE1344" s="41"/>
      <c r="AR1344" s="226" t="s">
        <v>442</v>
      </c>
      <c r="AT1344" s="226" t="s">
        <v>605</v>
      </c>
      <c r="AU1344" s="226" t="s">
        <v>86</v>
      </c>
      <c r="AY1344" s="20" t="s">
        <v>231</v>
      </c>
      <c r="BE1344" s="227">
        <f>IF(N1344="základní",J1344,0)</f>
        <v>0</v>
      </c>
      <c r="BF1344" s="227">
        <f>IF(N1344="snížená",J1344,0)</f>
        <v>0</v>
      </c>
      <c r="BG1344" s="227">
        <f>IF(N1344="zákl. přenesená",J1344,0)</f>
        <v>0</v>
      </c>
      <c r="BH1344" s="227">
        <f>IF(N1344="sníž. přenesená",J1344,0)</f>
        <v>0</v>
      </c>
      <c r="BI1344" s="227">
        <f>IF(N1344="nulová",J1344,0)</f>
        <v>0</v>
      </c>
      <c r="BJ1344" s="20" t="s">
        <v>84</v>
      </c>
      <c r="BK1344" s="227">
        <f>ROUND(I1344*H1344,2)</f>
        <v>0</v>
      </c>
      <c r="BL1344" s="20" t="s">
        <v>336</v>
      </c>
      <c r="BM1344" s="226" t="s">
        <v>2044</v>
      </c>
    </row>
    <row r="1345" s="13" customFormat="1">
      <c r="A1345" s="13"/>
      <c r="B1345" s="233"/>
      <c r="C1345" s="234"/>
      <c r="D1345" s="235" t="s">
        <v>242</v>
      </c>
      <c r="E1345" s="236" t="s">
        <v>19</v>
      </c>
      <c r="F1345" s="237" t="s">
        <v>929</v>
      </c>
      <c r="G1345" s="234"/>
      <c r="H1345" s="238">
        <v>8.3399999999999999</v>
      </c>
      <c r="I1345" s="239"/>
      <c r="J1345" s="234"/>
      <c r="K1345" s="234"/>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242</v>
      </c>
      <c r="AU1345" s="244" t="s">
        <v>86</v>
      </c>
      <c r="AV1345" s="13" t="s">
        <v>86</v>
      </c>
      <c r="AW1345" s="13" t="s">
        <v>37</v>
      </c>
      <c r="AX1345" s="13" t="s">
        <v>76</v>
      </c>
      <c r="AY1345" s="244" t="s">
        <v>231</v>
      </c>
    </row>
    <row r="1346" s="13" customFormat="1">
      <c r="A1346" s="13"/>
      <c r="B1346" s="233"/>
      <c r="C1346" s="234"/>
      <c r="D1346" s="235" t="s">
        <v>242</v>
      </c>
      <c r="E1346" s="236" t="s">
        <v>19</v>
      </c>
      <c r="F1346" s="237" t="s">
        <v>932</v>
      </c>
      <c r="G1346" s="234"/>
      <c r="H1346" s="238">
        <v>13.050000000000001</v>
      </c>
      <c r="I1346" s="239"/>
      <c r="J1346" s="234"/>
      <c r="K1346" s="234"/>
      <c r="L1346" s="240"/>
      <c r="M1346" s="241"/>
      <c r="N1346" s="242"/>
      <c r="O1346" s="242"/>
      <c r="P1346" s="242"/>
      <c r="Q1346" s="242"/>
      <c r="R1346" s="242"/>
      <c r="S1346" s="242"/>
      <c r="T1346" s="243"/>
      <c r="U1346" s="13"/>
      <c r="V1346" s="13"/>
      <c r="W1346" s="13"/>
      <c r="X1346" s="13"/>
      <c r="Y1346" s="13"/>
      <c r="Z1346" s="13"/>
      <c r="AA1346" s="13"/>
      <c r="AB1346" s="13"/>
      <c r="AC1346" s="13"/>
      <c r="AD1346" s="13"/>
      <c r="AE1346" s="13"/>
      <c r="AT1346" s="244" t="s">
        <v>242</v>
      </c>
      <c r="AU1346" s="244" t="s">
        <v>86</v>
      </c>
      <c r="AV1346" s="13" t="s">
        <v>86</v>
      </c>
      <c r="AW1346" s="13" t="s">
        <v>37</v>
      </c>
      <c r="AX1346" s="13" t="s">
        <v>76</v>
      </c>
      <c r="AY1346" s="244" t="s">
        <v>231</v>
      </c>
    </row>
    <row r="1347" s="16" customFormat="1">
      <c r="A1347" s="16"/>
      <c r="B1347" s="266"/>
      <c r="C1347" s="267"/>
      <c r="D1347" s="235" t="s">
        <v>242</v>
      </c>
      <c r="E1347" s="268" t="s">
        <v>19</v>
      </c>
      <c r="F1347" s="269" t="s">
        <v>530</v>
      </c>
      <c r="G1347" s="267"/>
      <c r="H1347" s="270">
        <v>21.390000000000001</v>
      </c>
      <c r="I1347" s="271"/>
      <c r="J1347" s="267"/>
      <c r="K1347" s="267"/>
      <c r="L1347" s="272"/>
      <c r="M1347" s="273"/>
      <c r="N1347" s="274"/>
      <c r="O1347" s="274"/>
      <c r="P1347" s="274"/>
      <c r="Q1347" s="274"/>
      <c r="R1347" s="274"/>
      <c r="S1347" s="274"/>
      <c r="T1347" s="275"/>
      <c r="U1347" s="16"/>
      <c r="V1347" s="16"/>
      <c r="W1347" s="16"/>
      <c r="X1347" s="16"/>
      <c r="Y1347" s="16"/>
      <c r="Z1347" s="16"/>
      <c r="AA1347" s="16"/>
      <c r="AB1347" s="16"/>
      <c r="AC1347" s="16"/>
      <c r="AD1347" s="16"/>
      <c r="AE1347" s="16"/>
      <c r="AT1347" s="276" t="s">
        <v>242</v>
      </c>
      <c r="AU1347" s="276" t="s">
        <v>86</v>
      </c>
      <c r="AV1347" s="16" t="s">
        <v>248</v>
      </c>
      <c r="AW1347" s="16" t="s">
        <v>37</v>
      </c>
      <c r="AX1347" s="16" t="s">
        <v>76</v>
      </c>
      <c r="AY1347" s="276" t="s">
        <v>231</v>
      </c>
    </row>
    <row r="1348" s="13" customFormat="1">
      <c r="A1348" s="13"/>
      <c r="B1348" s="233"/>
      <c r="C1348" s="234"/>
      <c r="D1348" s="235" t="s">
        <v>242</v>
      </c>
      <c r="E1348" s="236" t="s">
        <v>19</v>
      </c>
      <c r="F1348" s="237" t="s">
        <v>1970</v>
      </c>
      <c r="G1348" s="234"/>
      <c r="H1348" s="238">
        <v>4.96</v>
      </c>
      <c r="I1348" s="239"/>
      <c r="J1348" s="234"/>
      <c r="K1348" s="234"/>
      <c r="L1348" s="240"/>
      <c r="M1348" s="241"/>
      <c r="N1348" s="242"/>
      <c r="O1348" s="242"/>
      <c r="P1348" s="242"/>
      <c r="Q1348" s="242"/>
      <c r="R1348" s="242"/>
      <c r="S1348" s="242"/>
      <c r="T1348" s="243"/>
      <c r="U1348" s="13"/>
      <c r="V1348" s="13"/>
      <c r="W1348" s="13"/>
      <c r="X1348" s="13"/>
      <c r="Y1348" s="13"/>
      <c r="Z1348" s="13"/>
      <c r="AA1348" s="13"/>
      <c r="AB1348" s="13"/>
      <c r="AC1348" s="13"/>
      <c r="AD1348" s="13"/>
      <c r="AE1348" s="13"/>
      <c r="AT1348" s="244" t="s">
        <v>242</v>
      </c>
      <c r="AU1348" s="244" t="s">
        <v>86</v>
      </c>
      <c r="AV1348" s="13" t="s">
        <v>86</v>
      </c>
      <c r="AW1348" s="13" t="s">
        <v>37</v>
      </c>
      <c r="AX1348" s="13" t="s">
        <v>76</v>
      </c>
      <c r="AY1348" s="244" t="s">
        <v>231</v>
      </c>
    </row>
    <row r="1349" s="15" customFormat="1">
      <c r="A1349" s="15"/>
      <c r="B1349" s="255"/>
      <c r="C1349" s="256"/>
      <c r="D1349" s="235" t="s">
        <v>242</v>
      </c>
      <c r="E1349" s="257" t="s">
        <v>19</v>
      </c>
      <c r="F1349" s="258" t="s">
        <v>335</v>
      </c>
      <c r="G1349" s="256"/>
      <c r="H1349" s="259">
        <v>26.350000000000001</v>
      </c>
      <c r="I1349" s="260"/>
      <c r="J1349" s="256"/>
      <c r="K1349" s="256"/>
      <c r="L1349" s="261"/>
      <c r="M1349" s="262"/>
      <c r="N1349" s="263"/>
      <c r="O1349" s="263"/>
      <c r="P1349" s="263"/>
      <c r="Q1349" s="263"/>
      <c r="R1349" s="263"/>
      <c r="S1349" s="263"/>
      <c r="T1349" s="264"/>
      <c r="U1349" s="15"/>
      <c r="V1349" s="15"/>
      <c r="W1349" s="15"/>
      <c r="X1349" s="15"/>
      <c r="Y1349" s="15"/>
      <c r="Z1349" s="15"/>
      <c r="AA1349" s="15"/>
      <c r="AB1349" s="15"/>
      <c r="AC1349" s="15"/>
      <c r="AD1349" s="15"/>
      <c r="AE1349" s="15"/>
      <c r="AT1349" s="265" t="s">
        <v>242</v>
      </c>
      <c r="AU1349" s="265" t="s">
        <v>86</v>
      </c>
      <c r="AV1349" s="15" t="s">
        <v>238</v>
      </c>
      <c r="AW1349" s="15" t="s">
        <v>37</v>
      </c>
      <c r="AX1349" s="15" t="s">
        <v>84</v>
      </c>
      <c r="AY1349" s="265" t="s">
        <v>231</v>
      </c>
    </row>
    <row r="1350" s="13" customFormat="1">
      <c r="A1350" s="13"/>
      <c r="B1350" s="233"/>
      <c r="C1350" s="234"/>
      <c r="D1350" s="235" t="s">
        <v>242</v>
      </c>
      <c r="E1350" s="234"/>
      <c r="F1350" s="237" t="s">
        <v>2045</v>
      </c>
      <c r="G1350" s="234"/>
      <c r="H1350" s="238">
        <v>32.938000000000002</v>
      </c>
      <c r="I1350" s="239"/>
      <c r="J1350" s="234"/>
      <c r="K1350" s="234"/>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242</v>
      </c>
      <c r="AU1350" s="244" t="s">
        <v>86</v>
      </c>
      <c r="AV1350" s="13" t="s">
        <v>86</v>
      </c>
      <c r="AW1350" s="13" t="s">
        <v>4</v>
      </c>
      <c r="AX1350" s="13" t="s">
        <v>84</v>
      </c>
      <c r="AY1350" s="244" t="s">
        <v>231</v>
      </c>
    </row>
    <row r="1351" s="2" customFormat="1" ht="24.15" customHeight="1">
      <c r="A1351" s="41"/>
      <c r="B1351" s="42"/>
      <c r="C1351" s="277" t="s">
        <v>2046</v>
      </c>
      <c r="D1351" s="277" t="s">
        <v>605</v>
      </c>
      <c r="E1351" s="278" t="s">
        <v>2047</v>
      </c>
      <c r="F1351" s="279" t="s">
        <v>2048</v>
      </c>
      <c r="G1351" s="280" t="s">
        <v>236</v>
      </c>
      <c r="H1351" s="281">
        <v>250.42500000000001</v>
      </c>
      <c r="I1351" s="282"/>
      <c r="J1351" s="283">
        <f>ROUND(I1351*H1351,2)</f>
        <v>0</v>
      </c>
      <c r="K1351" s="279" t="s">
        <v>237</v>
      </c>
      <c r="L1351" s="284"/>
      <c r="M1351" s="285" t="s">
        <v>19</v>
      </c>
      <c r="N1351" s="286" t="s">
        <v>47</v>
      </c>
      <c r="O1351" s="87"/>
      <c r="P1351" s="224">
        <f>O1351*H1351</f>
        <v>0</v>
      </c>
      <c r="Q1351" s="224">
        <v>0.023</v>
      </c>
      <c r="R1351" s="224">
        <f>Q1351*H1351</f>
        <v>5.7597750000000003</v>
      </c>
      <c r="S1351" s="224">
        <v>0</v>
      </c>
      <c r="T1351" s="225">
        <f>S1351*H1351</f>
        <v>0</v>
      </c>
      <c r="U1351" s="41"/>
      <c r="V1351" s="41"/>
      <c r="W1351" s="41"/>
      <c r="X1351" s="41"/>
      <c r="Y1351" s="41"/>
      <c r="Z1351" s="41"/>
      <c r="AA1351" s="41"/>
      <c r="AB1351" s="41"/>
      <c r="AC1351" s="41"/>
      <c r="AD1351" s="41"/>
      <c r="AE1351" s="41"/>
      <c r="AR1351" s="226" t="s">
        <v>442</v>
      </c>
      <c r="AT1351" s="226" t="s">
        <v>605</v>
      </c>
      <c r="AU1351" s="226" t="s">
        <v>86</v>
      </c>
      <c r="AY1351" s="20" t="s">
        <v>231</v>
      </c>
      <c r="BE1351" s="227">
        <f>IF(N1351="základní",J1351,0)</f>
        <v>0</v>
      </c>
      <c r="BF1351" s="227">
        <f>IF(N1351="snížená",J1351,0)</f>
        <v>0</v>
      </c>
      <c r="BG1351" s="227">
        <f>IF(N1351="zákl. přenesená",J1351,0)</f>
        <v>0</v>
      </c>
      <c r="BH1351" s="227">
        <f>IF(N1351="sníž. přenesená",J1351,0)</f>
        <v>0</v>
      </c>
      <c r="BI1351" s="227">
        <f>IF(N1351="nulová",J1351,0)</f>
        <v>0</v>
      </c>
      <c r="BJ1351" s="20" t="s">
        <v>84</v>
      </c>
      <c r="BK1351" s="227">
        <f>ROUND(I1351*H1351,2)</f>
        <v>0</v>
      </c>
      <c r="BL1351" s="20" t="s">
        <v>336</v>
      </c>
      <c r="BM1351" s="226" t="s">
        <v>2049</v>
      </c>
    </row>
    <row r="1352" s="13" customFormat="1">
      <c r="A1352" s="13"/>
      <c r="B1352" s="233"/>
      <c r="C1352" s="234"/>
      <c r="D1352" s="235" t="s">
        <v>242</v>
      </c>
      <c r="E1352" s="236" t="s">
        <v>19</v>
      </c>
      <c r="F1352" s="237" t="s">
        <v>925</v>
      </c>
      <c r="G1352" s="234"/>
      <c r="H1352" s="238">
        <v>5.0599999999999996</v>
      </c>
      <c r="I1352" s="239"/>
      <c r="J1352" s="234"/>
      <c r="K1352" s="234"/>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242</v>
      </c>
      <c r="AU1352" s="244" t="s">
        <v>86</v>
      </c>
      <c r="AV1352" s="13" t="s">
        <v>86</v>
      </c>
      <c r="AW1352" s="13" t="s">
        <v>37</v>
      </c>
      <c r="AX1352" s="13" t="s">
        <v>76</v>
      </c>
      <c r="AY1352" s="244" t="s">
        <v>231</v>
      </c>
    </row>
    <row r="1353" s="13" customFormat="1">
      <c r="A1353" s="13"/>
      <c r="B1353" s="233"/>
      <c r="C1353" s="234"/>
      <c r="D1353" s="235" t="s">
        <v>242</v>
      </c>
      <c r="E1353" s="236" t="s">
        <v>19</v>
      </c>
      <c r="F1353" s="237" t="s">
        <v>926</v>
      </c>
      <c r="G1353" s="234"/>
      <c r="H1353" s="238">
        <v>3.5699999999999998</v>
      </c>
      <c r="I1353" s="239"/>
      <c r="J1353" s="234"/>
      <c r="K1353" s="234"/>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242</v>
      </c>
      <c r="AU1353" s="244" t="s">
        <v>86</v>
      </c>
      <c r="AV1353" s="13" t="s">
        <v>86</v>
      </c>
      <c r="AW1353" s="13" t="s">
        <v>37</v>
      </c>
      <c r="AX1353" s="13" t="s">
        <v>76</v>
      </c>
      <c r="AY1353" s="244" t="s">
        <v>231</v>
      </c>
    </row>
    <row r="1354" s="13" customFormat="1">
      <c r="A1354" s="13"/>
      <c r="B1354" s="233"/>
      <c r="C1354" s="234"/>
      <c r="D1354" s="235" t="s">
        <v>242</v>
      </c>
      <c r="E1354" s="236" t="s">
        <v>19</v>
      </c>
      <c r="F1354" s="237" t="s">
        <v>927</v>
      </c>
      <c r="G1354" s="234"/>
      <c r="H1354" s="238">
        <v>15.91</v>
      </c>
      <c r="I1354" s="239"/>
      <c r="J1354" s="234"/>
      <c r="K1354" s="234"/>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242</v>
      </c>
      <c r="AU1354" s="244" t="s">
        <v>86</v>
      </c>
      <c r="AV1354" s="13" t="s">
        <v>86</v>
      </c>
      <c r="AW1354" s="13" t="s">
        <v>37</v>
      </c>
      <c r="AX1354" s="13" t="s">
        <v>76</v>
      </c>
      <c r="AY1354" s="244" t="s">
        <v>231</v>
      </c>
    </row>
    <row r="1355" s="13" customFormat="1">
      <c r="A1355" s="13"/>
      <c r="B1355" s="233"/>
      <c r="C1355" s="234"/>
      <c r="D1355" s="235" t="s">
        <v>242</v>
      </c>
      <c r="E1355" s="236" t="s">
        <v>19</v>
      </c>
      <c r="F1355" s="237" t="s">
        <v>928</v>
      </c>
      <c r="G1355" s="234"/>
      <c r="H1355" s="238">
        <v>20.43</v>
      </c>
      <c r="I1355" s="239"/>
      <c r="J1355" s="234"/>
      <c r="K1355" s="234"/>
      <c r="L1355" s="240"/>
      <c r="M1355" s="241"/>
      <c r="N1355" s="242"/>
      <c r="O1355" s="242"/>
      <c r="P1355" s="242"/>
      <c r="Q1355" s="242"/>
      <c r="R1355" s="242"/>
      <c r="S1355" s="242"/>
      <c r="T1355" s="243"/>
      <c r="U1355" s="13"/>
      <c r="V1355" s="13"/>
      <c r="W1355" s="13"/>
      <c r="X1355" s="13"/>
      <c r="Y1355" s="13"/>
      <c r="Z1355" s="13"/>
      <c r="AA1355" s="13"/>
      <c r="AB1355" s="13"/>
      <c r="AC1355" s="13"/>
      <c r="AD1355" s="13"/>
      <c r="AE1355" s="13"/>
      <c r="AT1355" s="244" t="s">
        <v>242</v>
      </c>
      <c r="AU1355" s="244" t="s">
        <v>86</v>
      </c>
      <c r="AV1355" s="13" t="s">
        <v>86</v>
      </c>
      <c r="AW1355" s="13" t="s">
        <v>37</v>
      </c>
      <c r="AX1355" s="13" t="s">
        <v>76</v>
      </c>
      <c r="AY1355" s="244" t="s">
        <v>231</v>
      </c>
    </row>
    <row r="1356" s="13" customFormat="1">
      <c r="A1356" s="13"/>
      <c r="B1356" s="233"/>
      <c r="C1356" s="234"/>
      <c r="D1356" s="235" t="s">
        <v>242</v>
      </c>
      <c r="E1356" s="236" t="s">
        <v>19</v>
      </c>
      <c r="F1356" s="237" t="s">
        <v>930</v>
      </c>
      <c r="G1356" s="234"/>
      <c r="H1356" s="238">
        <v>4.1600000000000001</v>
      </c>
      <c r="I1356" s="239"/>
      <c r="J1356" s="234"/>
      <c r="K1356" s="234"/>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242</v>
      </c>
      <c r="AU1356" s="244" t="s">
        <v>86</v>
      </c>
      <c r="AV1356" s="13" t="s">
        <v>86</v>
      </c>
      <c r="AW1356" s="13" t="s">
        <v>37</v>
      </c>
      <c r="AX1356" s="13" t="s">
        <v>76</v>
      </c>
      <c r="AY1356" s="244" t="s">
        <v>231</v>
      </c>
    </row>
    <row r="1357" s="13" customFormat="1">
      <c r="A1357" s="13"/>
      <c r="B1357" s="233"/>
      <c r="C1357" s="234"/>
      <c r="D1357" s="235" t="s">
        <v>242</v>
      </c>
      <c r="E1357" s="236" t="s">
        <v>19</v>
      </c>
      <c r="F1357" s="237" t="s">
        <v>931</v>
      </c>
      <c r="G1357" s="234"/>
      <c r="H1357" s="238">
        <v>14.02</v>
      </c>
      <c r="I1357" s="239"/>
      <c r="J1357" s="234"/>
      <c r="K1357" s="234"/>
      <c r="L1357" s="240"/>
      <c r="M1357" s="241"/>
      <c r="N1357" s="242"/>
      <c r="O1357" s="242"/>
      <c r="P1357" s="242"/>
      <c r="Q1357" s="242"/>
      <c r="R1357" s="242"/>
      <c r="S1357" s="242"/>
      <c r="T1357" s="243"/>
      <c r="U1357" s="13"/>
      <c r="V1357" s="13"/>
      <c r="W1357" s="13"/>
      <c r="X1357" s="13"/>
      <c r="Y1357" s="13"/>
      <c r="Z1357" s="13"/>
      <c r="AA1357" s="13"/>
      <c r="AB1357" s="13"/>
      <c r="AC1357" s="13"/>
      <c r="AD1357" s="13"/>
      <c r="AE1357" s="13"/>
      <c r="AT1357" s="244" t="s">
        <v>242</v>
      </c>
      <c r="AU1357" s="244" t="s">
        <v>86</v>
      </c>
      <c r="AV1357" s="13" t="s">
        <v>86</v>
      </c>
      <c r="AW1357" s="13" t="s">
        <v>37</v>
      </c>
      <c r="AX1357" s="13" t="s">
        <v>76</v>
      </c>
      <c r="AY1357" s="244" t="s">
        <v>231</v>
      </c>
    </row>
    <row r="1358" s="13" customFormat="1">
      <c r="A1358" s="13"/>
      <c r="B1358" s="233"/>
      <c r="C1358" s="234"/>
      <c r="D1358" s="235" t="s">
        <v>242</v>
      </c>
      <c r="E1358" s="236" t="s">
        <v>19</v>
      </c>
      <c r="F1358" s="237" t="s">
        <v>933</v>
      </c>
      <c r="G1358" s="234"/>
      <c r="H1358" s="238">
        <v>24.079999999999998</v>
      </c>
      <c r="I1358" s="239"/>
      <c r="J1358" s="234"/>
      <c r="K1358" s="234"/>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242</v>
      </c>
      <c r="AU1358" s="244" t="s">
        <v>86</v>
      </c>
      <c r="AV1358" s="13" t="s">
        <v>86</v>
      </c>
      <c r="AW1358" s="13" t="s">
        <v>37</v>
      </c>
      <c r="AX1358" s="13" t="s">
        <v>76</v>
      </c>
      <c r="AY1358" s="244" t="s">
        <v>231</v>
      </c>
    </row>
    <row r="1359" s="13" customFormat="1">
      <c r="A1359" s="13"/>
      <c r="B1359" s="233"/>
      <c r="C1359" s="234"/>
      <c r="D1359" s="235" t="s">
        <v>242</v>
      </c>
      <c r="E1359" s="236" t="s">
        <v>19</v>
      </c>
      <c r="F1359" s="237" t="s">
        <v>934</v>
      </c>
      <c r="G1359" s="234"/>
      <c r="H1359" s="238">
        <v>16.25</v>
      </c>
      <c r="I1359" s="239"/>
      <c r="J1359" s="234"/>
      <c r="K1359" s="234"/>
      <c r="L1359" s="240"/>
      <c r="M1359" s="241"/>
      <c r="N1359" s="242"/>
      <c r="O1359" s="242"/>
      <c r="P1359" s="242"/>
      <c r="Q1359" s="242"/>
      <c r="R1359" s="242"/>
      <c r="S1359" s="242"/>
      <c r="T1359" s="243"/>
      <c r="U1359" s="13"/>
      <c r="V1359" s="13"/>
      <c r="W1359" s="13"/>
      <c r="X1359" s="13"/>
      <c r="Y1359" s="13"/>
      <c r="Z1359" s="13"/>
      <c r="AA1359" s="13"/>
      <c r="AB1359" s="13"/>
      <c r="AC1359" s="13"/>
      <c r="AD1359" s="13"/>
      <c r="AE1359" s="13"/>
      <c r="AT1359" s="244" t="s">
        <v>242</v>
      </c>
      <c r="AU1359" s="244" t="s">
        <v>86</v>
      </c>
      <c r="AV1359" s="13" t="s">
        <v>86</v>
      </c>
      <c r="AW1359" s="13" t="s">
        <v>37</v>
      </c>
      <c r="AX1359" s="13" t="s">
        <v>76</v>
      </c>
      <c r="AY1359" s="244" t="s">
        <v>231</v>
      </c>
    </row>
    <row r="1360" s="13" customFormat="1">
      <c r="A1360" s="13"/>
      <c r="B1360" s="233"/>
      <c r="C1360" s="234"/>
      <c r="D1360" s="235" t="s">
        <v>242</v>
      </c>
      <c r="E1360" s="236" t="s">
        <v>19</v>
      </c>
      <c r="F1360" s="237" t="s">
        <v>935</v>
      </c>
      <c r="G1360" s="234"/>
      <c r="H1360" s="238">
        <v>8.7599999999999998</v>
      </c>
      <c r="I1360" s="239"/>
      <c r="J1360" s="234"/>
      <c r="K1360" s="234"/>
      <c r="L1360" s="240"/>
      <c r="M1360" s="241"/>
      <c r="N1360" s="242"/>
      <c r="O1360" s="242"/>
      <c r="P1360" s="242"/>
      <c r="Q1360" s="242"/>
      <c r="R1360" s="242"/>
      <c r="S1360" s="242"/>
      <c r="T1360" s="243"/>
      <c r="U1360" s="13"/>
      <c r="V1360" s="13"/>
      <c r="W1360" s="13"/>
      <c r="X1360" s="13"/>
      <c r="Y1360" s="13"/>
      <c r="Z1360" s="13"/>
      <c r="AA1360" s="13"/>
      <c r="AB1360" s="13"/>
      <c r="AC1360" s="13"/>
      <c r="AD1360" s="13"/>
      <c r="AE1360" s="13"/>
      <c r="AT1360" s="244" t="s">
        <v>242</v>
      </c>
      <c r="AU1360" s="244" t="s">
        <v>86</v>
      </c>
      <c r="AV1360" s="13" t="s">
        <v>86</v>
      </c>
      <c r="AW1360" s="13" t="s">
        <v>37</v>
      </c>
      <c r="AX1360" s="13" t="s">
        <v>76</v>
      </c>
      <c r="AY1360" s="244" t="s">
        <v>231</v>
      </c>
    </row>
    <row r="1361" s="13" customFormat="1">
      <c r="A1361" s="13"/>
      <c r="B1361" s="233"/>
      <c r="C1361" s="234"/>
      <c r="D1361" s="235" t="s">
        <v>242</v>
      </c>
      <c r="E1361" s="236" t="s">
        <v>19</v>
      </c>
      <c r="F1361" s="237" t="s">
        <v>936</v>
      </c>
      <c r="G1361" s="234"/>
      <c r="H1361" s="238">
        <v>2.2000000000000002</v>
      </c>
      <c r="I1361" s="239"/>
      <c r="J1361" s="234"/>
      <c r="K1361" s="234"/>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242</v>
      </c>
      <c r="AU1361" s="244" t="s">
        <v>86</v>
      </c>
      <c r="AV1361" s="13" t="s">
        <v>86</v>
      </c>
      <c r="AW1361" s="13" t="s">
        <v>37</v>
      </c>
      <c r="AX1361" s="13" t="s">
        <v>76</v>
      </c>
      <c r="AY1361" s="244" t="s">
        <v>231</v>
      </c>
    </row>
    <row r="1362" s="13" customFormat="1">
      <c r="A1362" s="13"/>
      <c r="B1362" s="233"/>
      <c r="C1362" s="234"/>
      <c r="D1362" s="235" t="s">
        <v>242</v>
      </c>
      <c r="E1362" s="236" t="s">
        <v>19</v>
      </c>
      <c r="F1362" s="237" t="s">
        <v>937</v>
      </c>
      <c r="G1362" s="234"/>
      <c r="H1362" s="238">
        <v>6.7599999999999998</v>
      </c>
      <c r="I1362" s="239"/>
      <c r="J1362" s="234"/>
      <c r="K1362" s="234"/>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242</v>
      </c>
      <c r="AU1362" s="244" t="s">
        <v>86</v>
      </c>
      <c r="AV1362" s="13" t="s">
        <v>86</v>
      </c>
      <c r="AW1362" s="13" t="s">
        <v>37</v>
      </c>
      <c r="AX1362" s="13" t="s">
        <v>76</v>
      </c>
      <c r="AY1362" s="244" t="s">
        <v>231</v>
      </c>
    </row>
    <row r="1363" s="13" customFormat="1">
      <c r="A1363" s="13"/>
      <c r="B1363" s="233"/>
      <c r="C1363" s="234"/>
      <c r="D1363" s="235" t="s">
        <v>242</v>
      </c>
      <c r="E1363" s="236" t="s">
        <v>19</v>
      </c>
      <c r="F1363" s="237" t="s">
        <v>938</v>
      </c>
      <c r="G1363" s="234"/>
      <c r="H1363" s="238">
        <v>4.4900000000000002</v>
      </c>
      <c r="I1363" s="239"/>
      <c r="J1363" s="234"/>
      <c r="K1363" s="234"/>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242</v>
      </c>
      <c r="AU1363" s="244" t="s">
        <v>86</v>
      </c>
      <c r="AV1363" s="13" t="s">
        <v>86</v>
      </c>
      <c r="AW1363" s="13" t="s">
        <v>37</v>
      </c>
      <c r="AX1363" s="13" t="s">
        <v>76</v>
      </c>
      <c r="AY1363" s="244" t="s">
        <v>231</v>
      </c>
    </row>
    <row r="1364" s="13" customFormat="1">
      <c r="A1364" s="13"/>
      <c r="B1364" s="233"/>
      <c r="C1364" s="234"/>
      <c r="D1364" s="235" t="s">
        <v>242</v>
      </c>
      <c r="E1364" s="236" t="s">
        <v>19</v>
      </c>
      <c r="F1364" s="237" t="s">
        <v>939</v>
      </c>
      <c r="G1364" s="234"/>
      <c r="H1364" s="238">
        <v>3.9399999999999999</v>
      </c>
      <c r="I1364" s="239"/>
      <c r="J1364" s="234"/>
      <c r="K1364" s="234"/>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242</v>
      </c>
      <c r="AU1364" s="244" t="s">
        <v>86</v>
      </c>
      <c r="AV1364" s="13" t="s">
        <v>86</v>
      </c>
      <c r="AW1364" s="13" t="s">
        <v>37</v>
      </c>
      <c r="AX1364" s="13" t="s">
        <v>76</v>
      </c>
      <c r="AY1364" s="244" t="s">
        <v>231</v>
      </c>
    </row>
    <row r="1365" s="13" customFormat="1">
      <c r="A1365" s="13"/>
      <c r="B1365" s="233"/>
      <c r="C1365" s="234"/>
      <c r="D1365" s="235" t="s">
        <v>242</v>
      </c>
      <c r="E1365" s="236" t="s">
        <v>19</v>
      </c>
      <c r="F1365" s="237" t="s">
        <v>940</v>
      </c>
      <c r="G1365" s="234"/>
      <c r="H1365" s="238">
        <v>11.119999999999999</v>
      </c>
      <c r="I1365" s="239"/>
      <c r="J1365" s="234"/>
      <c r="K1365" s="234"/>
      <c r="L1365" s="240"/>
      <c r="M1365" s="241"/>
      <c r="N1365" s="242"/>
      <c r="O1365" s="242"/>
      <c r="P1365" s="242"/>
      <c r="Q1365" s="242"/>
      <c r="R1365" s="242"/>
      <c r="S1365" s="242"/>
      <c r="T1365" s="243"/>
      <c r="U1365" s="13"/>
      <c r="V1365" s="13"/>
      <c r="W1365" s="13"/>
      <c r="X1365" s="13"/>
      <c r="Y1365" s="13"/>
      <c r="Z1365" s="13"/>
      <c r="AA1365" s="13"/>
      <c r="AB1365" s="13"/>
      <c r="AC1365" s="13"/>
      <c r="AD1365" s="13"/>
      <c r="AE1365" s="13"/>
      <c r="AT1365" s="244" t="s">
        <v>242</v>
      </c>
      <c r="AU1365" s="244" t="s">
        <v>86</v>
      </c>
      <c r="AV1365" s="13" t="s">
        <v>86</v>
      </c>
      <c r="AW1365" s="13" t="s">
        <v>37</v>
      </c>
      <c r="AX1365" s="13" t="s">
        <v>76</v>
      </c>
      <c r="AY1365" s="244" t="s">
        <v>231</v>
      </c>
    </row>
    <row r="1366" s="16" customFormat="1">
      <c r="A1366" s="16"/>
      <c r="B1366" s="266"/>
      <c r="C1366" s="267"/>
      <c r="D1366" s="235" t="s">
        <v>242</v>
      </c>
      <c r="E1366" s="268" t="s">
        <v>19</v>
      </c>
      <c r="F1366" s="269" t="s">
        <v>530</v>
      </c>
      <c r="G1366" s="267"/>
      <c r="H1366" s="270">
        <v>140.75</v>
      </c>
      <c r="I1366" s="271"/>
      <c r="J1366" s="267"/>
      <c r="K1366" s="267"/>
      <c r="L1366" s="272"/>
      <c r="M1366" s="273"/>
      <c r="N1366" s="274"/>
      <c r="O1366" s="274"/>
      <c r="P1366" s="274"/>
      <c r="Q1366" s="274"/>
      <c r="R1366" s="274"/>
      <c r="S1366" s="274"/>
      <c r="T1366" s="275"/>
      <c r="U1366" s="16"/>
      <c r="V1366" s="16"/>
      <c r="W1366" s="16"/>
      <c r="X1366" s="16"/>
      <c r="Y1366" s="16"/>
      <c r="Z1366" s="16"/>
      <c r="AA1366" s="16"/>
      <c r="AB1366" s="16"/>
      <c r="AC1366" s="16"/>
      <c r="AD1366" s="16"/>
      <c r="AE1366" s="16"/>
      <c r="AT1366" s="276" t="s">
        <v>242</v>
      </c>
      <c r="AU1366" s="276" t="s">
        <v>86</v>
      </c>
      <c r="AV1366" s="16" t="s">
        <v>248</v>
      </c>
      <c r="AW1366" s="16" t="s">
        <v>37</v>
      </c>
      <c r="AX1366" s="16" t="s">
        <v>76</v>
      </c>
      <c r="AY1366" s="276" t="s">
        <v>231</v>
      </c>
    </row>
    <row r="1367" s="13" customFormat="1">
      <c r="A1367" s="13"/>
      <c r="B1367" s="233"/>
      <c r="C1367" s="234"/>
      <c r="D1367" s="235" t="s">
        <v>242</v>
      </c>
      <c r="E1367" s="236" t="s">
        <v>19</v>
      </c>
      <c r="F1367" s="237" t="s">
        <v>1967</v>
      </c>
      <c r="G1367" s="234"/>
      <c r="H1367" s="238">
        <v>11.82</v>
      </c>
      <c r="I1367" s="239"/>
      <c r="J1367" s="234"/>
      <c r="K1367" s="234"/>
      <c r="L1367" s="240"/>
      <c r="M1367" s="241"/>
      <c r="N1367" s="242"/>
      <c r="O1367" s="242"/>
      <c r="P1367" s="242"/>
      <c r="Q1367" s="242"/>
      <c r="R1367" s="242"/>
      <c r="S1367" s="242"/>
      <c r="T1367" s="243"/>
      <c r="U1367" s="13"/>
      <c r="V1367" s="13"/>
      <c r="W1367" s="13"/>
      <c r="X1367" s="13"/>
      <c r="Y1367" s="13"/>
      <c r="Z1367" s="13"/>
      <c r="AA1367" s="13"/>
      <c r="AB1367" s="13"/>
      <c r="AC1367" s="13"/>
      <c r="AD1367" s="13"/>
      <c r="AE1367" s="13"/>
      <c r="AT1367" s="244" t="s">
        <v>242</v>
      </c>
      <c r="AU1367" s="244" t="s">
        <v>86</v>
      </c>
      <c r="AV1367" s="13" t="s">
        <v>86</v>
      </c>
      <c r="AW1367" s="13" t="s">
        <v>37</v>
      </c>
      <c r="AX1367" s="13" t="s">
        <v>76</v>
      </c>
      <c r="AY1367" s="244" t="s">
        <v>231</v>
      </c>
    </row>
    <row r="1368" s="13" customFormat="1">
      <c r="A1368" s="13"/>
      <c r="B1368" s="233"/>
      <c r="C1368" s="234"/>
      <c r="D1368" s="235" t="s">
        <v>242</v>
      </c>
      <c r="E1368" s="236" t="s">
        <v>19</v>
      </c>
      <c r="F1368" s="237" t="s">
        <v>1968</v>
      </c>
      <c r="G1368" s="234"/>
      <c r="H1368" s="238">
        <v>27.48</v>
      </c>
      <c r="I1368" s="239"/>
      <c r="J1368" s="234"/>
      <c r="K1368" s="234"/>
      <c r="L1368" s="240"/>
      <c r="M1368" s="241"/>
      <c r="N1368" s="242"/>
      <c r="O1368" s="242"/>
      <c r="P1368" s="242"/>
      <c r="Q1368" s="242"/>
      <c r="R1368" s="242"/>
      <c r="S1368" s="242"/>
      <c r="T1368" s="243"/>
      <c r="U1368" s="13"/>
      <c r="V1368" s="13"/>
      <c r="W1368" s="13"/>
      <c r="X1368" s="13"/>
      <c r="Y1368" s="13"/>
      <c r="Z1368" s="13"/>
      <c r="AA1368" s="13"/>
      <c r="AB1368" s="13"/>
      <c r="AC1368" s="13"/>
      <c r="AD1368" s="13"/>
      <c r="AE1368" s="13"/>
      <c r="AT1368" s="244" t="s">
        <v>242</v>
      </c>
      <c r="AU1368" s="244" t="s">
        <v>86</v>
      </c>
      <c r="AV1368" s="13" t="s">
        <v>86</v>
      </c>
      <c r="AW1368" s="13" t="s">
        <v>37</v>
      </c>
      <c r="AX1368" s="13" t="s">
        <v>76</v>
      </c>
      <c r="AY1368" s="244" t="s">
        <v>231</v>
      </c>
    </row>
    <row r="1369" s="13" customFormat="1">
      <c r="A1369" s="13"/>
      <c r="B1369" s="233"/>
      <c r="C1369" s="234"/>
      <c r="D1369" s="235" t="s">
        <v>242</v>
      </c>
      <c r="E1369" s="236" t="s">
        <v>19</v>
      </c>
      <c r="F1369" s="237" t="s">
        <v>1969</v>
      </c>
      <c r="G1369" s="234"/>
      <c r="H1369" s="238">
        <v>3.0099999999999998</v>
      </c>
      <c r="I1369" s="239"/>
      <c r="J1369" s="234"/>
      <c r="K1369" s="234"/>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242</v>
      </c>
      <c r="AU1369" s="244" t="s">
        <v>86</v>
      </c>
      <c r="AV1369" s="13" t="s">
        <v>86</v>
      </c>
      <c r="AW1369" s="13" t="s">
        <v>37</v>
      </c>
      <c r="AX1369" s="13" t="s">
        <v>76</v>
      </c>
      <c r="AY1369" s="244" t="s">
        <v>231</v>
      </c>
    </row>
    <row r="1370" s="13" customFormat="1">
      <c r="A1370" s="13"/>
      <c r="B1370" s="233"/>
      <c r="C1370" s="234"/>
      <c r="D1370" s="235" t="s">
        <v>242</v>
      </c>
      <c r="E1370" s="236" t="s">
        <v>19</v>
      </c>
      <c r="F1370" s="237" t="s">
        <v>1971</v>
      </c>
      <c r="G1370" s="234"/>
      <c r="H1370" s="238">
        <v>3.5099999999999998</v>
      </c>
      <c r="I1370" s="239"/>
      <c r="J1370" s="234"/>
      <c r="K1370" s="234"/>
      <c r="L1370" s="240"/>
      <c r="M1370" s="241"/>
      <c r="N1370" s="242"/>
      <c r="O1370" s="242"/>
      <c r="P1370" s="242"/>
      <c r="Q1370" s="242"/>
      <c r="R1370" s="242"/>
      <c r="S1370" s="242"/>
      <c r="T1370" s="243"/>
      <c r="U1370" s="13"/>
      <c r="V1370" s="13"/>
      <c r="W1370" s="13"/>
      <c r="X1370" s="13"/>
      <c r="Y1370" s="13"/>
      <c r="Z1370" s="13"/>
      <c r="AA1370" s="13"/>
      <c r="AB1370" s="13"/>
      <c r="AC1370" s="13"/>
      <c r="AD1370" s="13"/>
      <c r="AE1370" s="13"/>
      <c r="AT1370" s="244" t="s">
        <v>242</v>
      </c>
      <c r="AU1370" s="244" t="s">
        <v>86</v>
      </c>
      <c r="AV1370" s="13" t="s">
        <v>86</v>
      </c>
      <c r="AW1370" s="13" t="s">
        <v>37</v>
      </c>
      <c r="AX1370" s="13" t="s">
        <v>76</v>
      </c>
      <c r="AY1370" s="244" t="s">
        <v>231</v>
      </c>
    </row>
    <row r="1371" s="13" customFormat="1">
      <c r="A1371" s="13"/>
      <c r="B1371" s="233"/>
      <c r="C1371" s="234"/>
      <c r="D1371" s="235" t="s">
        <v>242</v>
      </c>
      <c r="E1371" s="236" t="s">
        <v>19</v>
      </c>
      <c r="F1371" s="237" t="s">
        <v>1972</v>
      </c>
      <c r="G1371" s="234"/>
      <c r="H1371" s="238">
        <v>7.3200000000000003</v>
      </c>
      <c r="I1371" s="239"/>
      <c r="J1371" s="234"/>
      <c r="K1371" s="234"/>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242</v>
      </c>
      <c r="AU1371" s="244" t="s">
        <v>86</v>
      </c>
      <c r="AV1371" s="13" t="s">
        <v>86</v>
      </c>
      <c r="AW1371" s="13" t="s">
        <v>37</v>
      </c>
      <c r="AX1371" s="13" t="s">
        <v>76</v>
      </c>
      <c r="AY1371" s="244" t="s">
        <v>231</v>
      </c>
    </row>
    <row r="1372" s="13" customFormat="1">
      <c r="A1372" s="13"/>
      <c r="B1372" s="233"/>
      <c r="C1372" s="234"/>
      <c r="D1372" s="235" t="s">
        <v>242</v>
      </c>
      <c r="E1372" s="236" t="s">
        <v>19</v>
      </c>
      <c r="F1372" s="237" t="s">
        <v>1973</v>
      </c>
      <c r="G1372" s="234"/>
      <c r="H1372" s="238">
        <v>6.4500000000000002</v>
      </c>
      <c r="I1372" s="239"/>
      <c r="J1372" s="234"/>
      <c r="K1372" s="234"/>
      <c r="L1372" s="240"/>
      <c r="M1372" s="241"/>
      <c r="N1372" s="242"/>
      <c r="O1372" s="242"/>
      <c r="P1372" s="242"/>
      <c r="Q1372" s="242"/>
      <c r="R1372" s="242"/>
      <c r="S1372" s="242"/>
      <c r="T1372" s="243"/>
      <c r="U1372" s="13"/>
      <c r="V1372" s="13"/>
      <c r="W1372" s="13"/>
      <c r="X1372" s="13"/>
      <c r="Y1372" s="13"/>
      <c r="Z1372" s="13"/>
      <c r="AA1372" s="13"/>
      <c r="AB1372" s="13"/>
      <c r="AC1372" s="13"/>
      <c r="AD1372" s="13"/>
      <c r="AE1372" s="13"/>
      <c r="AT1372" s="244" t="s">
        <v>242</v>
      </c>
      <c r="AU1372" s="244" t="s">
        <v>86</v>
      </c>
      <c r="AV1372" s="13" t="s">
        <v>86</v>
      </c>
      <c r="AW1372" s="13" t="s">
        <v>37</v>
      </c>
      <c r="AX1372" s="13" t="s">
        <v>76</v>
      </c>
      <c r="AY1372" s="244" t="s">
        <v>231</v>
      </c>
    </row>
    <row r="1373" s="15" customFormat="1">
      <c r="A1373" s="15"/>
      <c r="B1373" s="255"/>
      <c r="C1373" s="256"/>
      <c r="D1373" s="235" t="s">
        <v>242</v>
      </c>
      <c r="E1373" s="257" t="s">
        <v>19</v>
      </c>
      <c r="F1373" s="258" t="s">
        <v>335</v>
      </c>
      <c r="G1373" s="256"/>
      <c r="H1373" s="259">
        <v>200.34</v>
      </c>
      <c r="I1373" s="260"/>
      <c r="J1373" s="256"/>
      <c r="K1373" s="256"/>
      <c r="L1373" s="261"/>
      <c r="M1373" s="262"/>
      <c r="N1373" s="263"/>
      <c r="O1373" s="263"/>
      <c r="P1373" s="263"/>
      <c r="Q1373" s="263"/>
      <c r="R1373" s="263"/>
      <c r="S1373" s="263"/>
      <c r="T1373" s="264"/>
      <c r="U1373" s="15"/>
      <c r="V1373" s="15"/>
      <c r="W1373" s="15"/>
      <c r="X1373" s="15"/>
      <c r="Y1373" s="15"/>
      <c r="Z1373" s="15"/>
      <c r="AA1373" s="15"/>
      <c r="AB1373" s="15"/>
      <c r="AC1373" s="15"/>
      <c r="AD1373" s="15"/>
      <c r="AE1373" s="15"/>
      <c r="AT1373" s="265" t="s">
        <v>242</v>
      </c>
      <c r="AU1373" s="265" t="s">
        <v>86</v>
      </c>
      <c r="AV1373" s="15" t="s">
        <v>238</v>
      </c>
      <c r="AW1373" s="15" t="s">
        <v>37</v>
      </c>
      <c r="AX1373" s="15" t="s">
        <v>84</v>
      </c>
      <c r="AY1373" s="265" t="s">
        <v>231</v>
      </c>
    </row>
    <row r="1374" s="13" customFormat="1">
      <c r="A1374" s="13"/>
      <c r="B1374" s="233"/>
      <c r="C1374" s="234"/>
      <c r="D1374" s="235" t="s">
        <v>242</v>
      </c>
      <c r="E1374" s="234"/>
      <c r="F1374" s="237" t="s">
        <v>2050</v>
      </c>
      <c r="G1374" s="234"/>
      <c r="H1374" s="238">
        <v>250.42500000000001</v>
      </c>
      <c r="I1374" s="239"/>
      <c r="J1374" s="234"/>
      <c r="K1374" s="234"/>
      <c r="L1374" s="240"/>
      <c r="M1374" s="241"/>
      <c r="N1374" s="242"/>
      <c r="O1374" s="242"/>
      <c r="P1374" s="242"/>
      <c r="Q1374" s="242"/>
      <c r="R1374" s="242"/>
      <c r="S1374" s="242"/>
      <c r="T1374" s="243"/>
      <c r="U1374" s="13"/>
      <c r="V1374" s="13"/>
      <c r="W1374" s="13"/>
      <c r="X1374" s="13"/>
      <c r="Y1374" s="13"/>
      <c r="Z1374" s="13"/>
      <c r="AA1374" s="13"/>
      <c r="AB1374" s="13"/>
      <c r="AC1374" s="13"/>
      <c r="AD1374" s="13"/>
      <c r="AE1374" s="13"/>
      <c r="AT1374" s="244" t="s">
        <v>242</v>
      </c>
      <c r="AU1374" s="244" t="s">
        <v>86</v>
      </c>
      <c r="AV1374" s="13" t="s">
        <v>86</v>
      </c>
      <c r="AW1374" s="13" t="s">
        <v>4</v>
      </c>
      <c r="AX1374" s="13" t="s">
        <v>84</v>
      </c>
      <c r="AY1374" s="244" t="s">
        <v>231</v>
      </c>
    </row>
    <row r="1375" s="2" customFormat="1" ht="44.25" customHeight="1">
      <c r="A1375" s="41"/>
      <c r="B1375" s="42"/>
      <c r="C1375" s="215" t="s">
        <v>2051</v>
      </c>
      <c r="D1375" s="215" t="s">
        <v>233</v>
      </c>
      <c r="E1375" s="216" t="s">
        <v>2052</v>
      </c>
      <c r="F1375" s="217" t="s">
        <v>2053</v>
      </c>
      <c r="G1375" s="218" t="s">
        <v>1244</v>
      </c>
      <c r="H1375" s="287"/>
      <c r="I1375" s="220"/>
      <c r="J1375" s="221">
        <f>ROUND(I1375*H1375,2)</f>
        <v>0</v>
      </c>
      <c r="K1375" s="217" t="s">
        <v>237</v>
      </c>
      <c r="L1375" s="47"/>
      <c r="M1375" s="222" t="s">
        <v>19</v>
      </c>
      <c r="N1375" s="223" t="s">
        <v>47</v>
      </c>
      <c r="O1375" s="87"/>
      <c r="P1375" s="224">
        <f>O1375*H1375</f>
        <v>0</v>
      </c>
      <c r="Q1375" s="224">
        <v>0</v>
      </c>
      <c r="R1375" s="224">
        <f>Q1375*H1375</f>
        <v>0</v>
      </c>
      <c r="S1375" s="224">
        <v>0</v>
      </c>
      <c r="T1375" s="225">
        <f>S1375*H1375</f>
        <v>0</v>
      </c>
      <c r="U1375" s="41"/>
      <c r="V1375" s="41"/>
      <c r="W1375" s="41"/>
      <c r="X1375" s="41"/>
      <c r="Y1375" s="41"/>
      <c r="Z1375" s="41"/>
      <c r="AA1375" s="41"/>
      <c r="AB1375" s="41"/>
      <c r="AC1375" s="41"/>
      <c r="AD1375" s="41"/>
      <c r="AE1375" s="41"/>
      <c r="AR1375" s="226" t="s">
        <v>336</v>
      </c>
      <c r="AT1375" s="226" t="s">
        <v>233</v>
      </c>
      <c r="AU1375" s="226" t="s">
        <v>86</v>
      </c>
      <c r="AY1375" s="20" t="s">
        <v>231</v>
      </c>
      <c r="BE1375" s="227">
        <f>IF(N1375="základní",J1375,0)</f>
        <v>0</v>
      </c>
      <c r="BF1375" s="227">
        <f>IF(N1375="snížená",J1375,0)</f>
        <v>0</v>
      </c>
      <c r="BG1375" s="227">
        <f>IF(N1375="zákl. přenesená",J1375,0)</f>
        <v>0</v>
      </c>
      <c r="BH1375" s="227">
        <f>IF(N1375="sníž. přenesená",J1375,0)</f>
        <v>0</v>
      </c>
      <c r="BI1375" s="227">
        <f>IF(N1375="nulová",J1375,0)</f>
        <v>0</v>
      </c>
      <c r="BJ1375" s="20" t="s">
        <v>84</v>
      </c>
      <c r="BK1375" s="227">
        <f>ROUND(I1375*H1375,2)</f>
        <v>0</v>
      </c>
      <c r="BL1375" s="20" t="s">
        <v>336</v>
      </c>
      <c r="BM1375" s="226" t="s">
        <v>2054</v>
      </c>
    </row>
    <row r="1376" s="2" customFormat="1">
      <c r="A1376" s="41"/>
      <c r="B1376" s="42"/>
      <c r="C1376" s="43"/>
      <c r="D1376" s="228" t="s">
        <v>240</v>
      </c>
      <c r="E1376" s="43"/>
      <c r="F1376" s="229" t="s">
        <v>2055</v>
      </c>
      <c r="G1376" s="43"/>
      <c r="H1376" s="43"/>
      <c r="I1376" s="230"/>
      <c r="J1376" s="43"/>
      <c r="K1376" s="43"/>
      <c r="L1376" s="47"/>
      <c r="M1376" s="231"/>
      <c r="N1376" s="232"/>
      <c r="O1376" s="87"/>
      <c r="P1376" s="87"/>
      <c r="Q1376" s="87"/>
      <c r="R1376" s="87"/>
      <c r="S1376" s="87"/>
      <c r="T1376" s="88"/>
      <c r="U1376" s="41"/>
      <c r="V1376" s="41"/>
      <c r="W1376" s="41"/>
      <c r="X1376" s="41"/>
      <c r="Y1376" s="41"/>
      <c r="Z1376" s="41"/>
      <c r="AA1376" s="41"/>
      <c r="AB1376" s="41"/>
      <c r="AC1376" s="41"/>
      <c r="AD1376" s="41"/>
      <c r="AE1376" s="41"/>
      <c r="AT1376" s="20" t="s">
        <v>240</v>
      </c>
      <c r="AU1376" s="20" t="s">
        <v>86</v>
      </c>
    </row>
    <row r="1377" s="12" customFormat="1" ht="22.8" customHeight="1">
      <c r="A1377" s="12"/>
      <c r="B1377" s="199"/>
      <c r="C1377" s="200"/>
      <c r="D1377" s="201" t="s">
        <v>75</v>
      </c>
      <c r="E1377" s="213" t="s">
        <v>2056</v>
      </c>
      <c r="F1377" s="213" t="s">
        <v>2057</v>
      </c>
      <c r="G1377" s="200"/>
      <c r="H1377" s="200"/>
      <c r="I1377" s="203"/>
      <c r="J1377" s="214">
        <f>BK1377</f>
        <v>0</v>
      </c>
      <c r="K1377" s="200"/>
      <c r="L1377" s="205"/>
      <c r="M1377" s="206"/>
      <c r="N1377" s="207"/>
      <c r="O1377" s="207"/>
      <c r="P1377" s="208">
        <f>SUM(P1378:P1409)</f>
        <v>0</v>
      </c>
      <c r="Q1377" s="207"/>
      <c r="R1377" s="208">
        <f>SUM(R1378:R1409)</f>
        <v>7.1626519500000008</v>
      </c>
      <c r="S1377" s="207"/>
      <c r="T1377" s="209">
        <f>SUM(T1378:T1409)</f>
        <v>0</v>
      </c>
      <c r="U1377" s="12"/>
      <c r="V1377" s="12"/>
      <c r="W1377" s="12"/>
      <c r="X1377" s="12"/>
      <c r="Y1377" s="12"/>
      <c r="Z1377" s="12"/>
      <c r="AA1377" s="12"/>
      <c r="AB1377" s="12"/>
      <c r="AC1377" s="12"/>
      <c r="AD1377" s="12"/>
      <c r="AE1377" s="12"/>
      <c r="AR1377" s="210" t="s">
        <v>86</v>
      </c>
      <c r="AT1377" s="211" t="s">
        <v>75</v>
      </c>
      <c r="AU1377" s="211" t="s">
        <v>84</v>
      </c>
      <c r="AY1377" s="210" t="s">
        <v>231</v>
      </c>
      <c r="BK1377" s="212">
        <f>SUM(BK1378:BK1409)</f>
        <v>0</v>
      </c>
    </row>
    <row r="1378" s="2" customFormat="1" ht="16.5" customHeight="1">
      <c r="A1378" s="41"/>
      <c r="B1378" s="42"/>
      <c r="C1378" s="215" t="s">
        <v>2058</v>
      </c>
      <c r="D1378" s="215" t="s">
        <v>233</v>
      </c>
      <c r="E1378" s="216" t="s">
        <v>2059</v>
      </c>
      <c r="F1378" s="217" t="s">
        <v>2060</v>
      </c>
      <c r="G1378" s="218" t="s">
        <v>236</v>
      </c>
      <c r="H1378" s="219">
        <v>342.815</v>
      </c>
      <c r="I1378" s="220"/>
      <c r="J1378" s="221">
        <f>ROUND(I1378*H1378,2)</f>
        <v>0</v>
      </c>
      <c r="K1378" s="217" t="s">
        <v>237</v>
      </c>
      <c r="L1378" s="47"/>
      <c r="M1378" s="222" t="s">
        <v>19</v>
      </c>
      <c r="N1378" s="223" t="s">
        <v>47</v>
      </c>
      <c r="O1378" s="87"/>
      <c r="P1378" s="224">
        <f>O1378*H1378</f>
        <v>0</v>
      </c>
      <c r="Q1378" s="224">
        <v>0</v>
      </c>
      <c r="R1378" s="224">
        <f>Q1378*H1378</f>
        <v>0</v>
      </c>
      <c r="S1378" s="224">
        <v>0</v>
      </c>
      <c r="T1378" s="225">
        <f>S1378*H1378</f>
        <v>0</v>
      </c>
      <c r="U1378" s="41"/>
      <c r="V1378" s="41"/>
      <c r="W1378" s="41"/>
      <c r="X1378" s="41"/>
      <c r="Y1378" s="41"/>
      <c r="Z1378" s="41"/>
      <c r="AA1378" s="41"/>
      <c r="AB1378" s="41"/>
      <c r="AC1378" s="41"/>
      <c r="AD1378" s="41"/>
      <c r="AE1378" s="41"/>
      <c r="AR1378" s="226" t="s">
        <v>336</v>
      </c>
      <c r="AT1378" s="226" t="s">
        <v>233</v>
      </c>
      <c r="AU1378" s="226" t="s">
        <v>86</v>
      </c>
      <c r="AY1378" s="20" t="s">
        <v>231</v>
      </c>
      <c r="BE1378" s="227">
        <f>IF(N1378="základní",J1378,0)</f>
        <v>0</v>
      </c>
      <c r="BF1378" s="227">
        <f>IF(N1378="snížená",J1378,0)</f>
        <v>0</v>
      </c>
      <c r="BG1378" s="227">
        <f>IF(N1378="zákl. přenesená",J1378,0)</f>
        <v>0</v>
      </c>
      <c r="BH1378" s="227">
        <f>IF(N1378="sníž. přenesená",J1378,0)</f>
        <v>0</v>
      </c>
      <c r="BI1378" s="227">
        <f>IF(N1378="nulová",J1378,0)</f>
        <v>0</v>
      </c>
      <c r="BJ1378" s="20" t="s">
        <v>84</v>
      </c>
      <c r="BK1378" s="227">
        <f>ROUND(I1378*H1378,2)</f>
        <v>0</v>
      </c>
      <c r="BL1378" s="20" t="s">
        <v>336</v>
      </c>
      <c r="BM1378" s="226" t="s">
        <v>2061</v>
      </c>
    </row>
    <row r="1379" s="2" customFormat="1">
      <c r="A1379" s="41"/>
      <c r="B1379" s="42"/>
      <c r="C1379" s="43"/>
      <c r="D1379" s="228" t="s">
        <v>240</v>
      </c>
      <c r="E1379" s="43"/>
      <c r="F1379" s="229" t="s">
        <v>2062</v>
      </c>
      <c r="G1379" s="43"/>
      <c r="H1379" s="43"/>
      <c r="I1379" s="230"/>
      <c r="J1379" s="43"/>
      <c r="K1379" s="43"/>
      <c r="L1379" s="47"/>
      <c r="M1379" s="231"/>
      <c r="N1379" s="232"/>
      <c r="O1379" s="87"/>
      <c r="P1379" s="87"/>
      <c r="Q1379" s="87"/>
      <c r="R1379" s="87"/>
      <c r="S1379" s="87"/>
      <c r="T1379" s="88"/>
      <c r="U1379" s="41"/>
      <c r="V1379" s="41"/>
      <c r="W1379" s="41"/>
      <c r="X1379" s="41"/>
      <c r="Y1379" s="41"/>
      <c r="Z1379" s="41"/>
      <c r="AA1379" s="41"/>
      <c r="AB1379" s="41"/>
      <c r="AC1379" s="41"/>
      <c r="AD1379" s="41"/>
      <c r="AE1379" s="41"/>
      <c r="AT1379" s="20" t="s">
        <v>240</v>
      </c>
      <c r="AU1379" s="20" t="s">
        <v>86</v>
      </c>
    </row>
    <row r="1380" s="14" customFormat="1">
      <c r="A1380" s="14"/>
      <c r="B1380" s="245"/>
      <c r="C1380" s="246"/>
      <c r="D1380" s="235" t="s">
        <v>242</v>
      </c>
      <c r="E1380" s="247" t="s">
        <v>19</v>
      </c>
      <c r="F1380" s="248" t="s">
        <v>2063</v>
      </c>
      <c r="G1380" s="246"/>
      <c r="H1380" s="247" t="s">
        <v>19</v>
      </c>
      <c r="I1380" s="249"/>
      <c r="J1380" s="246"/>
      <c r="K1380" s="246"/>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242</v>
      </c>
      <c r="AU1380" s="254" t="s">
        <v>86</v>
      </c>
      <c r="AV1380" s="14" t="s">
        <v>84</v>
      </c>
      <c r="AW1380" s="14" t="s">
        <v>37</v>
      </c>
      <c r="AX1380" s="14" t="s">
        <v>76</v>
      </c>
      <c r="AY1380" s="254" t="s">
        <v>231</v>
      </c>
    </row>
    <row r="1381" s="13" customFormat="1">
      <c r="A1381" s="13"/>
      <c r="B1381" s="233"/>
      <c r="C1381" s="234"/>
      <c r="D1381" s="235" t="s">
        <v>242</v>
      </c>
      <c r="E1381" s="236" t="s">
        <v>19</v>
      </c>
      <c r="F1381" s="237" t="s">
        <v>2064</v>
      </c>
      <c r="G1381" s="234"/>
      <c r="H1381" s="238">
        <v>17.59</v>
      </c>
      <c r="I1381" s="239"/>
      <c r="J1381" s="234"/>
      <c r="K1381" s="234"/>
      <c r="L1381" s="240"/>
      <c r="M1381" s="241"/>
      <c r="N1381" s="242"/>
      <c r="O1381" s="242"/>
      <c r="P1381" s="242"/>
      <c r="Q1381" s="242"/>
      <c r="R1381" s="242"/>
      <c r="S1381" s="242"/>
      <c r="T1381" s="243"/>
      <c r="U1381" s="13"/>
      <c r="V1381" s="13"/>
      <c r="W1381" s="13"/>
      <c r="X1381" s="13"/>
      <c r="Y1381" s="13"/>
      <c r="Z1381" s="13"/>
      <c r="AA1381" s="13"/>
      <c r="AB1381" s="13"/>
      <c r="AC1381" s="13"/>
      <c r="AD1381" s="13"/>
      <c r="AE1381" s="13"/>
      <c r="AT1381" s="244" t="s">
        <v>242</v>
      </c>
      <c r="AU1381" s="244" t="s">
        <v>86</v>
      </c>
      <c r="AV1381" s="13" t="s">
        <v>86</v>
      </c>
      <c r="AW1381" s="13" t="s">
        <v>37</v>
      </c>
      <c r="AX1381" s="13" t="s">
        <v>76</v>
      </c>
      <c r="AY1381" s="244" t="s">
        <v>231</v>
      </c>
    </row>
    <row r="1382" s="13" customFormat="1">
      <c r="A1382" s="13"/>
      <c r="B1382" s="233"/>
      <c r="C1382" s="234"/>
      <c r="D1382" s="235" t="s">
        <v>242</v>
      </c>
      <c r="E1382" s="236" t="s">
        <v>19</v>
      </c>
      <c r="F1382" s="237" t="s">
        <v>2065</v>
      </c>
      <c r="G1382" s="234"/>
      <c r="H1382" s="238">
        <v>17.609999999999999</v>
      </c>
      <c r="I1382" s="239"/>
      <c r="J1382" s="234"/>
      <c r="K1382" s="234"/>
      <c r="L1382" s="240"/>
      <c r="M1382" s="241"/>
      <c r="N1382" s="242"/>
      <c r="O1382" s="242"/>
      <c r="P1382" s="242"/>
      <c r="Q1382" s="242"/>
      <c r="R1382" s="242"/>
      <c r="S1382" s="242"/>
      <c r="T1382" s="243"/>
      <c r="U1382" s="13"/>
      <c r="V1382" s="13"/>
      <c r="W1382" s="13"/>
      <c r="X1382" s="13"/>
      <c r="Y1382" s="13"/>
      <c r="Z1382" s="13"/>
      <c r="AA1382" s="13"/>
      <c r="AB1382" s="13"/>
      <c r="AC1382" s="13"/>
      <c r="AD1382" s="13"/>
      <c r="AE1382" s="13"/>
      <c r="AT1382" s="244" t="s">
        <v>242</v>
      </c>
      <c r="AU1382" s="244" t="s">
        <v>86</v>
      </c>
      <c r="AV1382" s="13" t="s">
        <v>86</v>
      </c>
      <c r="AW1382" s="13" t="s">
        <v>37</v>
      </c>
      <c r="AX1382" s="13" t="s">
        <v>76</v>
      </c>
      <c r="AY1382" s="244" t="s">
        <v>231</v>
      </c>
    </row>
    <row r="1383" s="13" customFormat="1">
      <c r="A1383" s="13"/>
      <c r="B1383" s="233"/>
      <c r="C1383" s="234"/>
      <c r="D1383" s="235" t="s">
        <v>242</v>
      </c>
      <c r="E1383" s="236" t="s">
        <v>19</v>
      </c>
      <c r="F1383" s="237" t="s">
        <v>2066</v>
      </c>
      <c r="G1383" s="234"/>
      <c r="H1383" s="238">
        <v>46.75</v>
      </c>
      <c r="I1383" s="239"/>
      <c r="J1383" s="234"/>
      <c r="K1383" s="234"/>
      <c r="L1383" s="240"/>
      <c r="M1383" s="241"/>
      <c r="N1383" s="242"/>
      <c r="O1383" s="242"/>
      <c r="P1383" s="242"/>
      <c r="Q1383" s="242"/>
      <c r="R1383" s="242"/>
      <c r="S1383" s="242"/>
      <c r="T1383" s="243"/>
      <c r="U1383" s="13"/>
      <c r="V1383" s="13"/>
      <c r="W1383" s="13"/>
      <c r="X1383" s="13"/>
      <c r="Y1383" s="13"/>
      <c r="Z1383" s="13"/>
      <c r="AA1383" s="13"/>
      <c r="AB1383" s="13"/>
      <c r="AC1383" s="13"/>
      <c r="AD1383" s="13"/>
      <c r="AE1383" s="13"/>
      <c r="AT1383" s="244" t="s">
        <v>242</v>
      </c>
      <c r="AU1383" s="244" t="s">
        <v>86</v>
      </c>
      <c r="AV1383" s="13" t="s">
        <v>86</v>
      </c>
      <c r="AW1383" s="13" t="s">
        <v>37</v>
      </c>
      <c r="AX1383" s="13" t="s">
        <v>76</v>
      </c>
      <c r="AY1383" s="244" t="s">
        <v>231</v>
      </c>
    </row>
    <row r="1384" s="13" customFormat="1">
      <c r="A1384" s="13"/>
      <c r="B1384" s="233"/>
      <c r="C1384" s="234"/>
      <c r="D1384" s="235" t="s">
        <v>242</v>
      </c>
      <c r="E1384" s="236" t="s">
        <v>19</v>
      </c>
      <c r="F1384" s="237" t="s">
        <v>2067</v>
      </c>
      <c r="G1384" s="234"/>
      <c r="H1384" s="238">
        <v>4.7800000000000002</v>
      </c>
      <c r="I1384" s="239"/>
      <c r="J1384" s="234"/>
      <c r="K1384" s="234"/>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242</v>
      </c>
      <c r="AU1384" s="244" t="s">
        <v>86</v>
      </c>
      <c r="AV1384" s="13" t="s">
        <v>86</v>
      </c>
      <c r="AW1384" s="13" t="s">
        <v>37</v>
      </c>
      <c r="AX1384" s="13" t="s">
        <v>76</v>
      </c>
      <c r="AY1384" s="244" t="s">
        <v>231</v>
      </c>
    </row>
    <row r="1385" s="13" customFormat="1">
      <c r="A1385" s="13"/>
      <c r="B1385" s="233"/>
      <c r="C1385" s="234"/>
      <c r="D1385" s="235" t="s">
        <v>242</v>
      </c>
      <c r="E1385" s="236" t="s">
        <v>19</v>
      </c>
      <c r="F1385" s="237" t="s">
        <v>2068</v>
      </c>
      <c r="G1385" s="234"/>
      <c r="H1385" s="238">
        <v>39.770000000000003</v>
      </c>
      <c r="I1385" s="239"/>
      <c r="J1385" s="234"/>
      <c r="K1385" s="234"/>
      <c r="L1385" s="240"/>
      <c r="M1385" s="241"/>
      <c r="N1385" s="242"/>
      <c r="O1385" s="242"/>
      <c r="P1385" s="242"/>
      <c r="Q1385" s="242"/>
      <c r="R1385" s="242"/>
      <c r="S1385" s="242"/>
      <c r="T1385" s="243"/>
      <c r="U1385" s="13"/>
      <c r="V1385" s="13"/>
      <c r="W1385" s="13"/>
      <c r="X1385" s="13"/>
      <c r="Y1385" s="13"/>
      <c r="Z1385" s="13"/>
      <c r="AA1385" s="13"/>
      <c r="AB1385" s="13"/>
      <c r="AC1385" s="13"/>
      <c r="AD1385" s="13"/>
      <c r="AE1385" s="13"/>
      <c r="AT1385" s="244" t="s">
        <v>242</v>
      </c>
      <c r="AU1385" s="244" t="s">
        <v>86</v>
      </c>
      <c r="AV1385" s="13" t="s">
        <v>86</v>
      </c>
      <c r="AW1385" s="13" t="s">
        <v>37</v>
      </c>
      <c r="AX1385" s="13" t="s">
        <v>76</v>
      </c>
      <c r="AY1385" s="244" t="s">
        <v>231</v>
      </c>
    </row>
    <row r="1386" s="13" customFormat="1">
      <c r="A1386" s="13"/>
      <c r="B1386" s="233"/>
      <c r="C1386" s="234"/>
      <c r="D1386" s="235" t="s">
        <v>242</v>
      </c>
      <c r="E1386" s="236" t="s">
        <v>19</v>
      </c>
      <c r="F1386" s="237" t="s">
        <v>2069</v>
      </c>
      <c r="G1386" s="234"/>
      <c r="H1386" s="238">
        <v>15.060000000000001</v>
      </c>
      <c r="I1386" s="239"/>
      <c r="J1386" s="234"/>
      <c r="K1386" s="234"/>
      <c r="L1386" s="240"/>
      <c r="M1386" s="241"/>
      <c r="N1386" s="242"/>
      <c r="O1386" s="242"/>
      <c r="P1386" s="242"/>
      <c r="Q1386" s="242"/>
      <c r="R1386" s="242"/>
      <c r="S1386" s="242"/>
      <c r="T1386" s="243"/>
      <c r="U1386" s="13"/>
      <c r="V1386" s="13"/>
      <c r="W1386" s="13"/>
      <c r="X1386" s="13"/>
      <c r="Y1386" s="13"/>
      <c r="Z1386" s="13"/>
      <c r="AA1386" s="13"/>
      <c r="AB1386" s="13"/>
      <c r="AC1386" s="13"/>
      <c r="AD1386" s="13"/>
      <c r="AE1386" s="13"/>
      <c r="AT1386" s="244" t="s">
        <v>242</v>
      </c>
      <c r="AU1386" s="244" t="s">
        <v>86</v>
      </c>
      <c r="AV1386" s="13" t="s">
        <v>86</v>
      </c>
      <c r="AW1386" s="13" t="s">
        <v>37</v>
      </c>
      <c r="AX1386" s="13" t="s">
        <v>76</v>
      </c>
      <c r="AY1386" s="244" t="s">
        <v>231</v>
      </c>
    </row>
    <row r="1387" s="13" customFormat="1">
      <c r="A1387" s="13"/>
      <c r="B1387" s="233"/>
      <c r="C1387" s="234"/>
      <c r="D1387" s="235" t="s">
        <v>242</v>
      </c>
      <c r="E1387" s="236" t="s">
        <v>19</v>
      </c>
      <c r="F1387" s="237" t="s">
        <v>2070</v>
      </c>
      <c r="G1387" s="234"/>
      <c r="H1387" s="238">
        <v>15.060000000000001</v>
      </c>
      <c r="I1387" s="239"/>
      <c r="J1387" s="234"/>
      <c r="K1387" s="234"/>
      <c r="L1387" s="240"/>
      <c r="M1387" s="241"/>
      <c r="N1387" s="242"/>
      <c r="O1387" s="242"/>
      <c r="P1387" s="242"/>
      <c r="Q1387" s="242"/>
      <c r="R1387" s="242"/>
      <c r="S1387" s="242"/>
      <c r="T1387" s="243"/>
      <c r="U1387" s="13"/>
      <c r="V1387" s="13"/>
      <c r="W1387" s="13"/>
      <c r="X1387" s="13"/>
      <c r="Y1387" s="13"/>
      <c r="Z1387" s="13"/>
      <c r="AA1387" s="13"/>
      <c r="AB1387" s="13"/>
      <c r="AC1387" s="13"/>
      <c r="AD1387" s="13"/>
      <c r="AE1387" s="13"/>
      <c r="AT1387" s="244" t="s">
        <v>242</v>
      </c>
      <c r="AU1387" s="244" t="s">
        <v>86</v>
      </c>
      <c r="AV1387" s="13" t="s">
        <v>86</v>
      </c>
      <c r="AW1387" s="13" t="s">
        <v>37</v>
      </c>
      <c r="AX1387" s="13" t="s">
        <v>76</v>
      </c>
      <c r="AY1387" s="244" t="s">
        <v>231</v>
      </c>
    </row>
    <row r="1388" s="13" customFormat="1">
      <c r="A1388" s="13"/>
      <c r="B1388" s="233"/>
      <c r="C1388" s="234"/>
      <c r="D1388" s="235" t="s">
        <v>242</v>
      </c>
      <c r="E1388" s="236" t="s">
        <v>19</v>
      </c>
      <c r="F1388" s="237" t="s">
        <v>2071</v>
      </c>
      <c r="G1388" s="234"/>
      <c r="H1388" s="238">
        <v>15.060000000000001</v>
      </c>
      <c r="I1388" s="239"/>
      <c r="J1388" s="234"/>
      <c r="K1388" s="234"/>
      <c r="L1388" s="240"/>
      <c r="M1388" s="241"/>
      <c r="N1388" s="242"/>
      <c r="O1388" s="242"/>
      <c r="P1388" s="242"/>
      <c r="Q1388" s="242"/>
      <c r="R1388" s="242"/>
      <c r="S1388" s="242"/>
      <c r="T1388" s="243"/>
      <c r="U1388" s="13"/>
      <c r="V1388" s="13"/>
      <c r="W1388" s="13"/>
      <c r="X1388" s="13"/>
      <c r="Y1388" s="13"/>
      <c r="Z1388" s="13"/>
      <c r="AA1388" s="13"/>
      <c r="AB1388" s="13"/>
      <c r="AC1388" s="13"/>
      <c r="AD1388" s="13"/>
      <c r="AE1388" s="13"/>
      <c r="AT1388" s="244" t="s">
        <v>242</v>
      </c>
      <c r="AU1388" s="244" t="s">
        <v>86</v>
      </c>
      <c r="AV1388" s="13" t="s">
        <v>86</v>
      </c>
      <c r="AW1388" s="13" t="s">
        <v>37</v>
      </c>
      <c r="AX1388" s="13" t="s">
        <v>76</v>
      </c>
      <c r="AY1388" s="244" t="s">
        <v>231</v>
      </c>
    </row>
    <row r="1389" s="13" customFormat="1">
      <c r="A1389" s="13"/>
      <c r="B1389" s="233"/>
      <c r="C1389" s="234"/>
      <c r="D1389" s="235" t="s">
        <v>242</v>
      </c>
      <c r="E1389" s="236" t="s">
        <v>19</v>
      </c>
      <c r="F1389" s="237" t="s">
        <v>2072</v>
      </c>
      <c r="G1389" s="234"/>
      <c r="H1389" s="238">
        <v>15.060000000000001</v>
      </c>
      <c r="I1389" s="239"/>
      <c r="J1389" s="234"/>
      <c r="K1389" s="234"/>
      <c r="L1389" s="240"/>
      <c r="M1389" s="241"/>
      <c r="N1389" s="242"/>
      <c r="O1389" s="242"/>
      <c r="P1389" s="242"/>
      <c r="Q1389" s="242"/>
      <c r="R1389" s="242"/>
      <c r="S1389" s="242"/>
      <c r="T1389" s="243"/>
      <c r="U1389" s="13"/>
      <c r="V1389" s="13"/>
      <c r="W1389" s="13"/>
      <c r="X1389" s="13"/>
      <c r="Y1389" s="13"/>
      <c r="Z1389" s="13"/>
      <c r="AA1389" s="13"/>
      <c r="AB1389" s="13"/>
      <c r="AC1389" s="13"/>
      <c r="AD1389" s="13"/>
      <c r="AE1389" s="13"/>
      <c r="AT1389" s="244" t="s">
        <v>242</v>
      </c>
      <c r="AU1389" s="244" t="s">
        <v>86</v>
      </c>
      <c r="AV1389" s="13" t="s">
        <v>86</v>
      </c>
      <c r="AW1389" s="13" t="s">
        <v>37</v>
      </c>
      <c r="AX1389" s="13" t="s">
        <v>76</v>
      </c>
      <c r="AY1389" s="244" t="s">
        <v>231</v>
      </c>
    </row>
    <row r="1390" s="13" customFormat="1">
      <c r="A1390" s="13"/>
      <c r="B1390" s="233"/>
      <c r="C1390" s="234"/>
      <c r="D1390" s="235" t="s">
        <v>242</v>
      </c>
      <c r="E1390" s="236" t="s">
        <v>19</v>
      </c>
      <c r="F1390" s="237" t="s">
        <v>2073</v>
      </c>
      <c r="G1390" s="234"/>
      <c r="H1390" s="238">
        <v>15.060000000000001</v>
      </c>
      <c r="I1390" s="239"/>
      <c r="J1390" s="234"/>
      <c r="K1390" s="234"/>
      <c r="L1390" s="240"/>
      <c r="M1390" s="241"/>
      <c r="N1390" s="242"/>
      <c r="O1390" s="242"/>
      <c r="P1390" s="242"/>
      <c r="Q1390" s="242"/>
      <c r="R1390" s="242"/>
      <c r="S1390" s="242"/>
      <c r="T1390" s="243"/>
      <c r="U1390" s="13"/>
      <c r="V1390" s="13"/>
      <c r="W1390" s="13"/>
      <c r="X1390" s="13"/>
      <c r="Y1390" s="13"/>
      <c r="Z1390" s="13"/>
      <c r="AA1390" s="13"/>
      <c r="AB1390" s="13"/>
      <c r="AC1390" s="13"/>
      <c r="AD1390" s="13"/>
      <c r="AE1390" s="13"/>
      <c r="AT1390" s="244" t="s">
        <v>242</v>
      </c>
      <c r="AU1390" s="244" t="s">
        <v>86</v>
      </c>
      <c r="AV1390" s="13" t="s">
        <v>86</v>
      </c>
      <c r="AW1390" s="13" t="s">
        <v>37</v>
      </c>
      <c r="AX1390" s="13" t="s">
        <v>76</v>
      </c>
      <c r="AY1390" s="244" t="s">
        <v>231</v>
      </c>
    </row>
    <row r="1391" s="13" customFormat="1">
      <c r="A1391" s="13"/>
      <c r="B1391" s="233"/>
      <c r="C1391" s="234"/>
      <c r="D1391" s="235" t="s">
        <v>242</v>
      </c>
      <c r="E1391" s="236" t="s">
        <v>19</v>
      </c>
      <c r="F1391" s="237" t="s">
        <v>2074</v>
      </c>
      <c r="G1391" s="234"/>
      <c r="H1391" s="238">
        <v>18.5</v>
      </c>
      <c r="I1391" s="239"/>
      <c r="J1391" s="234"/>
      <c r="K1391" s="234"/>
      <c r="L1391" s="240"/>
      <c r="M1391" s="241"/>
      <c r="N1391" s="242"/>
      <c r="O1391" s="242"/>
      <c r="P1391" s="242"/>
      <c r="Q1391" s="242"/>
      <c r="R1391" s="242"/>
      <c r="S1391" s="242"/>
      <c r="T1391" s="243"/>
      <c r="U1391" s="13"/>
      <c r="V1391" s="13"/>
      <c r="W1391" s="13"/>
      <c r="X1391" s="13"/>
      <c r="Y1391" s="13"/>
      <c r="Z1391" s="13"/>
      <c r="AA1391" s="13"/>
      <c r="AB1391" s="13"/>
      <c r="AC1391" s="13"/>
      <c r="AD1391" s="13"/>
      <c r="AE1391" s="13"/>
      <c r="AT1391" s="244" t="s">
        <v>242</v>
      </c>
      <c r="AU1391" s="244" t="s">
        <v>86</v>
      </c>
      <c r="AV1391" s="13" t="s">
        <v>86</v>
      </c>
      <c r="AW1391" s="13" t="s">
        <v>37</v>
      </c>
      <c r="AX1391" s="13" t="s">
        <v>76</v>
      </c>
      <c r="AY1391" s="244" t="s">
        <v>231</v>
      </c>
    </row>
    <row r="1392" s="13" customFormat="1">
      <c r="A1392" s="13"/>
      <c r="B1392" s="233"/>
      <c r="C1392" s="234"/>
      <c r="D1392" s="235" t="s">
        <v>242</v>
      </c>
      <c r="E1392" s="236" t="s">
        <v>19</v>
      </c>
      <c r="F1392" s="237" t="s">
        <v>2075</v>
      </c>
      <c r="G1392" s="234"/>
      <c r="H1392" s="238">
        <v>66.620000000000005</v>
      </c>
      <c r="I1392" s="239"/>
      <c r="J1392" s="234"/>
      <c r="K1392" s="234"/>
      <c r="L1392" s="240"/>
      <c r="M1392" s="241"/>
      <c r="N1392" s="242"/>
      <c r="O1392" s="242"/>
      <c r="P1392" s="242"/>
      <c r="Q1392" s="242"/>
      <c r="R1392" s="242"/>
      <c r="S1392" s="242"/>
      <c r="T1392" s="243"/>
      <c r="U1392" s="13"/>
      <c r="V1392" s="13"/>
      <c r="W1392" s="13"/>
      <c r="X1392" s="13"/>
      <c r="Y1392" s="13"/>
      <c r="Z1392" s="13"/>
      <c r="AA1392" s="13"/>
      <c r="AB1392" s="13"/>
      <c r="AC1392" s="13"/>
      <c r="AD1392" s="13"/>
      <c r="AE1392" s="13"/>
      <c r="AT1392" s="244" t="s">
        <v>242</v>
      </c>
      <c r="AU1392" s="244" t="s">
        <v>86</v>
      </c>
      <c r="AV1392" s="13" t="s">
        <v>86</v>
      </c>
      <c r="AW1392" s="13" t="s">
        <v>37</v>
      </c>
      <c r="AX1392" s="13" t="s">
        <v>76</v>
      </c>
      <c r="AY1392" s="244" t="s">
        <v>231</v>
      </c>
    </row>
    <row r="1393" s="13" customFormat="1">
      <c r="A1393" s="13"/>
      <c r="B1393" s="233"/>
      <c r="C1393" s="234"/>
      <c r="D1393" s="235" t="s">
        <v>242</v>
      </c>
      <c r="E1393" s="236" t="s">
        <v>19</v>
      </c>
      <c r="F1393" s="237" t="s">
        <v>2076</v>
      </c>
      <c r="G1393" s="234"/>
      <c r="H1393" s="238">
        <v>14.34</v>
      </c>
      <c r="I1393" s="239"/>
      <c r="J1393" s="234"/>
      <c r="K1393" s="234"/>
      <c r="L1393" s="240"/>
      <c r="M1393" s="241"/>
      <c r="N1393" s="242"/>
      <c r="O1393" s="242"/>
      <c r="P1393" s="242"/>
      <c r="Q1393" s="242"/>
      <c r="R1393" s="242"/>
      <c r="S1393" s="242"/>
      <c r="T1393" s="243"/>
      <c r="U1393" s="13"/>
      <c r="V1393" s="13"/>
      <c r="W1393" s="13"/>
      <c r="X1393" s="13"/>
      <c r="Y1393" s="13"/>
      <c r="Z1393" s="13"/>
      <c r="AA1393" s="13"/>
      <c r="AB1393" s="13"/>
      <c r="AC1393" s="13"/>
      <c r="AD1393" s="13"/>
      <c r="AE1393" s="13"/>
      <c r="AT1393" s="244" t="s">
        <v>242</v>
      </c>
      <c r="AU1393" s="244" t="s">
        <v>86</v>
      </c>
      <c r="AV1393" s="13" t="s">
        <v>86</v>
      </c>
      <c r="AW1393" s="13" t="s">
        <v>37</v>
      </c>
      <c r="AX1393" s="13" t="s">
        <v>76</v>
      </c>
      <c r="AY1393" s="244" t="s">
        <v>231</v>
      </c>
    </row>
    <row r="1394" s="13" customFormat="1">
      <c r="A1394" s="13"/>
      <c r="B1394" s="233"/>
      <c r="C1394" s="234"/>
      <c r="D1394" s="235" t="s">
        <v>242</v>
      </c>
      <c r="E1394" s="236" t="s">
        <v>19</v>
      </c>
      <c r="F1394" s="237" t="s">
        <v>2077</v>
      </c>
      <c r="G1394" s="234"/>
      <c r="H1394" s="238">
        <v>10.390000000000001</v>
      </c>
      <c r="I1394" s="239"/>
      <c r="J1394" s="234"/>
      <c r="K1394" s="234"/>
      <c r="L1394" s="240"/>
      <c r="M1394" s="241"/>
      <c r="N1394" s="242"/>
      <c r="O1394" s="242"/>
      <c r="P1394" s="242"/>
      <c r="Q1394" s="242"/>
      <c r="R1394" s="242"/>
      <c r="S1394" s="242"/>
      <c r="T1394" s="243"/>
      <c r="U1394" s="13"/>
      <c r="V1394" s="13"/>
      <c r="W1394" s="13"/>
      <c r="X1394" s="13"/>
      <c r="Y1394" s="13"/>
      <c r="Z1394" s="13"/>
      <c r="AA1394" s="13"/>
      <c r="AB1394" s="13"/>
      <c r="AC1394" s="13"/>
      <c r="AD1394" s="13"/>
      <c r="AE1394" s="13"/>
      <c r="AT1394" s="244" t="s">
        <v>242</v>
      </c>
      <c r="AU1394" s="244" t="s">
        <v>86</v>
      </c>
      <c r="AV1394" s="13" t="s">
        <v>86</v>
      </c>
      <c r="AW1394" s="13" t="s">
        <v>37</v>
      </c>
      <c r="AX1394" s="13" t="s">
        <v>76</v>
      </c>
      <c r="AY1394" s="244" t="s">
        <v>231</v>
      </c>
    </row>
    <row r="1395" s="15" customFormat="1">
      <c r="A1395" s="15"/>
      <c r="B1395" s="255"/>
      <c r="C1395" s="256"/>
      <c r="D1395" s="235" t="s">
        <v>242</v>
      </c>
      <c r="E1395" s="257" t="s">
        <v>19</v>
      </c>
      <c r="F1395" s="258" t="s">
        <v>335</v>
      </c>
      <c r="G1395" s="256"/>
      <c r="H1395" s="259">
        <v>311.64999999999998</v>
      </c>
      <c r="I1395" s="260"/>
      <c r="J1395" s="256"/>
      <c r="K1395" s="256"/>
      <c r="L1395" s="261"/>
      <c r="M1395" s="262"/>
      <c r="N1395" s="263"/>
      <c r="O1395" s="263"/>
      <c r="P1395" s="263"/>
      <c r="Q1395" s="263"/>
      <c r="R1395" s="263"/>
      <c r="S1395" s="263"/>
      <c r="T1395" s="264"/>
      <c r="U1395" s="15"/>
      <c r="V1395" s="15"/>
      <c r="W1395" s="15"/>
      <c r="X1395" s="15"/>
      <c r="Y1395" s="15"/>
      <c r="Z1395" s="15"/>
      <c r="AA1395" s="15"/>
      <c r="AB1395" s="15"/>
      <c r="AC1395" s="15"/>
      <c r="AD1395" s="15"/>
      <c r="AE1395" s="15"/>
      <c r="AT1395" s="265" t="s">
        <v>242</v>
      </c>
      <c r="AU1395" s="265" t="s">
        <v>86</v>
      </c>
      <c r="AV1395" s="15" t="s">
        <v>238</v>
      </c>
      <c r="AW1395" s="15" t="s">
        <v>37</v>
      </c>
      <c r="AX1395" s="15" t="s">
        <v>84</v>
      </c>
      <c r="AY1395" s="265" t="s">
        <v>231</v>
      </c>
    </row>
    <row r="1396" s="13" customFormat="1">
      <c r="A1396" s="13"/>
      <c r="B1396" s="233"/>
      <c r="C1396" s="234"/>
      <c r="D1396" s="235" t="s">
        <v>242</v>
      </c>
      <c r="E1396" s="234"/>
      <c r="F1396" s="237" t="s">
        <v>2078</v>
      </c>
      <c r="G1396" s="234"/>
      <c r="H1396" s="238">
        <v>342.815</v>
      </c>
      <c r="I1396" s="239"/>
      <c r="J1396" s="234"/>
      <c r="K1396" s="234"/>
      <c r="L1396" s="240"/>
      <c r="M1396" s="241"/>
      <c r="N1396" s="242"/>
      <c r="O1396" s="242"/>
      <c r="P1396" s="242"/>
      <c r="Q1396" s="242"/>
      <c r="R1396" s="242"/>
      <c r="S1396" s="242"/>
      <c r="T1396" s="243"/>
      <c r="U1396" s="13"/>
      <c r="V1396" s="13"/>
      <c r="W1396" s="13"/>
      <c r="X1396" s="13"/>
      <c r="Y1396" s="13"/>
      <c r="Z1396" s="13"/>
      <c r="AA1396" s="13"/>
      <c r="AB1396" s="13"/>
      <c r="AC1396" s="13"/>
      <c r="AD1396" s="13"/>
      <c r="AE1396" s="13"/>
      <c r="AT1396" s="244" t="s">
        <v>242</v>
      </c>
      <c r="AU1396" s="244" t="s">
        <v>86</v>
      </c>
      <c r="AV1396" s="13" t="s">
        <v>86</v>
      </c>
      <c r="AW1396" s="13" t="s">
        <v>4</v>
      </c>
      <c r="AX1396" s="13" t="s">
        <v>84</v>
      </c>
      <c r="AY1396" s="244" t="s">
        <v>231</v>
      </c>
    </row>
    <row r="1397" s="2" customFormat="1" ht="21.75" customHeight="1">
      <c r="A1397" s="41"/>
      <c r="B1397" s="42"/>
      <c r="C1397" s="215" t="s">
        <v>2079</v>
      </c>
      <c r="D1397" s="215" t="s">
        <v>233</v>
      </c>
      <c r="E1397" s="216" t="s">
        <v>2080</v>
      </c>
      <c r="F1397" s="217" t="s">
        <v>2081</v>
      </c>
      <c r="G1397" s="218" t="s">
        <v>236</v>
      </c>
      <c r="H1397" s="219">
        <v>342.815</v>
      </c>
      <c r="I1397" s="220"/>
      <c r="J1397" s="221">
        <f>ROUND(I1397*H1397,2)</f>
        <v>0</v>
      </c>
      <c r="K1397" s="217" t="s">
        <v>237</v>
      </c>
      <c r="L1397" s="47"/>
      <c r="M1397" s="222" t="s">
        <v>19</v>
      </c>
      <c r="N1397" s="223" t="s">
        <v>47</v>
      </c>
      <c r="O1397" s="87"/>
      <c r="P1397" s="224">
        <f>O1397*H1397</f>
        <v>0</v>
      </c>
      <c r="Q1397" s="224">
        <v>3.0000000000000001E-05</v>
      </c>
      <c r="R1397" s="224">
        <f>Q1397*H1397</f>
        <v>0.010284450000000001</v>
      </c>
      <c r="S1397" s="224">
        <v>0</v>
      </c>
      <c r="T1397" s="225">
        <f>S1397*H1397</f>
        <v>0</v>
      </c>
      <c r="U1397" s="41"/>
      <c r="V1397" s="41"/>
      <c r="W1397" s="41"/>
      <c r="X1397" s="41"/>
      <c r="Y1397" s="41"/>
      <c r="Z1397" s="41"/>
      <c r="AA1397" s="41"/>
      <c r="AB1397" s="41"/>
      <c r="AC1397" s="41"/>
      <c r="AD1397" s="41"/>
      <c r="AE1397" s="41"/>
      <c r="AR1397" s="226" t="s">
        <v>336</v>
      </c>
      <c r="AT1397" s="226" t="s">
        <v>233</v>
      </c>
      <c r="AU1397" s="226" t="s">
        <v>86</v>
      </c>
      <c r="AY1397" s="20" t="s">
        <v>231</v>
      </c>
      <c r="BE1397" s="227">
        <f>IF(N1397="základní",J1397,0)</f>
        <v>0</v>
      </c>
      <c r="BF1397" s="227">
        <f>IF(N1397="snížená",J1397,0)</f>
        <v>0</v>
      </c>
      <c r="BG1397" s="227">
        <f>IF(N1397="zákl. přenesená",J1397,0)</f>
        <v>0</v>
      </c>
      <c r="BH1397" s="227">
        <f>IF(N1397="sníž. přenesená",J1397,0)</f>
        <v>0</v>
      </c>
      <c r="BI1397" s="227">
        <f>IF(N1397="nulová",J1397,0)</f>
        <v>0</v>
      </c>
      <c r="BJ1397" s="20" t="s">
        <v>84</v>
      </c>
      <c r="BK1397" s="227">
        <f>ROUND(I1397*H1397,2)</f>
        <v>0</v>
      </c>
      <c r="BL1397" s="20" t="s">
        <v>336</v>
      </c>
      <c r="BM1397" s="226" t="s">
        <v>2082</v>
      </c>
    </row>
    <row r="1398" s="2" customFormat="1">
      <c r="A1398" s="41"/>
      <c r="B1398" s="42"/>
      <c r="C1398" s="43"/>
      <c r="D1398" s="228" t="s">
        <v>240</v>
      </c>
      <c r="E1398" s="43"/>
      <c r="F1398" s="229" t="s">
        <v>2083</v>
      </c>
      <c r="G1398" s="43"/>
      <c r="H1398" s="43"/>
      <c r="I1398" s="230"/>
      <c r="J1398" s="43"/>
      <c r="K1398" s="43"/>
      <c r="L1398" s="47"/>
      <c r="M1398" s="231"/>
      <c r="N1398" s="232"/>
      <c r="O1398" s="87"/>
      <c r="P1398" s="87"/>
      <c r="Q1398" s="87"/>
      <c r="R1398" s="87"/>
      <c r="S1398" s="87"/>
      <c r="T1398" s="88"/>
      <c r="U1398" s="41"/>
      <c r="V1398" s="41"/>
      <c r="W1398" s="41"/>
      <c r="X1398" s="41"/>
      <c r="Y1398" s="41"/>
      <c r="Z1398" s="41"/>
      <c r="AA1398" s="41"/>
      <c r="AB1398" s="41"/>
      <c r="AC1398" s="41"/>
      <c r="AD1398" s="41"/>
      <c r="AE1398" s="41"/>
      <c r="AT1398" s="20" t="s">
        <v>240</v>
      </c>
      <c r="AU1398" s="20" t="s">
        <v>86</v>
      </c>
    </row>
    <row r="1399" s="13" customFormat="1">
      <c r="A1399" s="13"/>
      <c r="B1399" s="233"/>
      <c r="C1399" s="234"/>
      <c r="D1399" s="235" t="s">
        <v>242</v>
      </c>
      <c r="E1399" s="234"/>
      <c r="F1399" s="237" t="s">
        <v>2078</v>
      </c>
      <c r="G1399" s="234"/>
      <c r="H1399" s="238">
        <v>342.815</v>
      </c>
      <c r="I1399" s="239"/>
      <c r="J1399" s="234"/>
      <c r="K1399" s="234"/>
      <c r="L1399" s="240"/>
      <c r="M1399" s="241"/>
      <c r="N1399" s="242"/>
      <c r="O1399" s="242"/>
      <c r="P1399" s="242"/>
      <c r="Q1399" s="242"/>
      <c r="R1399" s="242"/>
      <c r="S1399" s="242"/>
      <c r="T1399" s="243"/>
      <c r="U1399" s="13"/>
      <c r="V1399" s="13"/>
      <c r="W1399" s="13"/>
      <c r="X1399" s="13"/>
      <c r="Y1399" s="13"/>
      <c r="Z1399" s="13"/>
      <c r="AA1399" s="13"/>
      <c r="AB1399" s="13"/>
      <c r="AC1399" s="13"/>
      <c r="AD1399" s="13"/>
      <c r="AE1399" s="13"/>
      <c r="AT1399" s="244" t="s">
        <v>242</v>
      </c>
      <c r="AU1399" s="244" t="s">
        <v>86</v>
      </c>
      <c r="AV1399" s="13" t="s">
        <v>86</v>
      </c>
      <c r="AW1399" s="13" t="s">
        <v>4</v>
      </c>
      <c r="AX1399" s="13" t="s">
        <v>84</v>
      </c>
      <c r="AY1399" s="244" t="s">
        <v>231</v>
      </c>
    </row>
    <row r="1400" s="2" customFormat="1" ht="33" customHeight="1">
      <c r="A1400" s="41"/>
      <c r="B1400" s="42"/>
      <c r="C1400" s="215" t="s">
        <v>2084</v>
      </c>
      <c r="D1400" s="215" t="s">
        <v>233</v>
      </c>
      <c r="E1400" s="216" t="s">
        <v>2085</v>
      </c>
      <c r="F1400" s="217" t="s">
        <v>2086</v>
      </c>
      <c r="G1400" s="218" t="s">
        <v>236</v>
      </c>
      <c r="H1400" s="219">
        <v>342.815</v>
      </c>
      <c r="I1400" s="220"/>
      <c r="J1400" s="221">
        <f>ROUND(I1400*H1400,2)</f>
        <v>0</v>
      </c>
      <c r="K1400" s="217" t="s">
        <v>237</v>
      </c>
      <c r="L1400" s="47"/>
      <c r="M1400" s="222" t="s">
        <v>19</v>
      </c>
      <c r="N1400" s="223" t="s">
        <v>47</v>
      </c>
      <c r="O1400" s="87"/>
      <c r="P1400" s="224">
        <f>O1400*H1400</f>
        <v>0</v>
      </c>
      <c r="Q1400" s="224">
        <v>0.014999999999999999</v>
      </c>
      <c r="R1400" s="224">
        <f>Q1400*H1400</f>
        <v>5.1422249999999998</v>
      </c>
      <c r="S1400" s="224">
        <v>0</v>
      </c>
      <c r="T1400" s="225">
        <f>S1400*H1400</f>
        <v>0</v>
      </c>
      <c r="U1400" s="41"/>
      <c r="V1400" s="41"/>
      <c r="W1400" s="41"/>
      <c r="X1400" s="41"/>
      <c r="Y1400" s="41"/>
      <c r="Z1400" s="41"/>
      <c r="AA1400" s="41"/>
      <c r="AB1400" s="41"/>
      <c r="AC1400" s="41"/>
      <c r="AD1400" s="41"/>
      <c r="AE1400" s="41"/>
      <c r="AR1400" s="226" t="s">
        <v>336</v>
      </c>
      <c r="AT1400" s="226" t="s">
        <v>233</v>
      </c>
      <c r="AU1400" s="226" t="s">
        <v>86</v>
      </c>
      <c r="AY1400" s="20" t="s">
        <v>231</v>
      </c>
      <c r="BE1400" s="227">
        <f>IF(N1400="základní",J1400,0)</f>
        <v>0</v>
      </c>
      <c r="BF1400" s="227">
        <f>IF(N1400="snížená",J1400,0)</f>
        <v>0</v>
      </c>
      <c r="BG1400" s="227">
        <f>IF(N1400="zákl. přenesená",J1400,0)</f>
        <v>0</v>
      </c>
      <c r="BH1400" s="227">
        <f>IF(N1400="sníž. přenesená",J1400,0)</f>
        <v>0</v>
      </c>
      <c r="BI1400" s="227">
        <f>IF(N1400="nulová",J1400,0)</f>
        <v>0</v>
      </c>
      <c r="BJ1400" s="20" t="s">
        <v>84</v>
      </c>
      <c r="BK1400" s="227">
        <f>ROUND(I1400*H1400,2)</f>
        <v>0</v>
      </c>
      <c r="BL1400" s="20" t="s">
        <v>336</v>
      </c>
      <c r="BM1400" s="226" t="s">
        <v>2087</v>
      </c>
    </row>
    <row r="1401" s="2" customFormat="1">
      <c r="A1401" s="41"/>
      <c r="B1401" s="42"/>
      <c r="C1401" s="43"/>
      <c r="D1401" s="228" t="s">
        <v>240</v>
      </c>
      <c r="E1401" s="43"/>
      <c r="F1401" s="229" t="s">
        <v>2088</v>
      </c>
      <c r="G1401" s="43"/>
      <c r="H1401" s="43"/>
      <c r="I1401" s="230"/>
      <c r="J1401" s="43"/>
      <c r="K1401" s="43"/>
      <c r="L1401" s="47"/>
      <c r="M1401" s="231"/>
      <c r="N1401" s="232"/>
      <c r="O1401" s="87"/>
      <c r="P1401" s="87"/>
      <c r="Q1401" s="87"/>
      <c r="R1401" s="87"/>
      <c r="S1401" s="87"/>
      <c r="T1401" s="88"/>
      <c r="U1401" s="41"/>
      <c r="V1401" s="41"/>
      <c r="W1401" s="41"/>
      <c r="X1401" s="41"/>
      <c r="Y1401" s="41"/>
      <c r="Z1401" s="41"/>
      <c r="AA1401" s="41"/>
      <c r="AB1401" s="41"/>
      <c r="AC1401" s="41"/>
      <c r="AD1401" s="41"/>
      <c r="AE1401" s="41"/>
      <c r="AT1401" s="20" t="s">
        <v>240</v>
      </c>
      <c r="AU1401" s="20" t="s">
        <v>86</v>
      </c>
    </row>
    <row r="1402" s="13" customFormat="1">
      <c r="A1402" s="13"/>
      <c r="B1402" s="233"/>
      <c r="C1402" s="234"/>
      <c r="D1402" s="235" t="s">
        <v>242</v>
      </c>
      <c r="E1402" s="234"/>
      <c r="F1402" s="237" t="s">
        <v>2078</v>
      </c>
      <c r="G1402" s="234"/>
      <c r="H1402" s="238">
        <v>342.815</v>
      </c>
      <c r="I1402" s="239"/>
      <c r="J1402" s="234"/>
      <c r="K1402" s="234"/>
      <c r="L1402" s="240"/>
      <c r="M1402" s="241"/>
      <c r="N1402" s="242"/>
      <c r="O1402" s="242"/>
      <c r="P1402" s="242"/>
      <c r="Q1402" s="242"/>
      <c r="R1402" s="242"/>
      <c r="S1402" s="242"/>
      <c r="T1402" s="243"/>
      <c r="U1402" s="13"/>
      <c r="V1402" s="13"/>
      <c r="W1402" s="13"/>
      <c r="X1402" s="13"/>
      <c r="Y1402" s="13"/>
      <c r="Z1402" s="13"/>
      <c r="AA1402" s="13"/>
      <c r="AB1402" s="13"/>
      <c r="AC1402" s="13"/>
      <c r="AD1402" s="13"/>
      <c r="AE1402" s="13"/>
      <c r="AT1402" s="244" t="s">
        <v>242</v>
      </c>
      <c r="AU1402" s="244" t="s">
        <v>86</v>
      </c>
      <c r="AV1402" s="13" t="s">
        <v>86</v>
      </c>
      <c r="AW1402" s="13" t="s">
        <v>4</v>
      </c>
      <c r="AX1402" s="13" t="s">
        <v>84</v>
      </c>
      <c r="AY1402" s="244" t="s">
        <v>231</v>
      </c>
    </row>
    <row r="1403" s="2" customFormat="1" ht="24.15" customHeight="1">
      <c r="A1403" s="41"/>
      <c r="B1403" s="42"/>
      <c r="C1403" s="215" t="s">
        <v>2089</v>
      </c>
      <c r="D1403" s="215" t="s">
        <v>233</v>
      </c>
      <c r="E1403" s="216" t="s">
        <v>2090</v>
      </c>
      <c r="F1403" s="217" t="s">
        <v>2091</v>
      </c>
      <c r="G1403" s="218" t="s">
        <v>236</v>
      </c>
      <c r="H1403" s="219">
        <v>342.815</v>
      </c>
      <c r="I1403" s="220"/>
      <c r="J1403" s="221">
        <f>ROUND(I1403*H1403,2)</f>
        <v>0</v>
      </c>
      <c r="K1403" s="217" t="s">
        <v>237</v>
      </c>
      <c r="L1403" s="47"/>
      <c r="M1403" s="222" t="s">
        <v>19</v>
      </c>
      <c r="N1403" s="223" t="s">
        <v>47</v>
      </c>
      <c r="O1403" s="87"/>
      <c r="P1403" s="224">
        <f>O1403*H1403</f>
        <v>0</v>
      </c>
      <c r="Q1403" s="224">
        <v>0.00029999999999999997</v>
      </c>
      <c r="R1403" s="224">
        <f>Q1403*H1403</f>
        <v>0.10284449999999999</v>
      </c>
      <c r="S1403" s="224">
        <v>0</v>
      </c>
      <c r="T1403" s="225">
        <f>S1403*H1403</f>
        <v>0</v>
      </c>
      <c r="U1403" s="41"/>
      <c r="V1403" s="41"/>
      <c r="W1403" s="41"/>
      <c r="X1403" s="41"/>
      <c r="Y1403" s="41"/>
      <c r="Z1403" s="41"/>
      <c r="AA1403" s="41"/>
      <c r="AB1403" s="41"/>
      <c r="AC1403" s="41"/>
      <c r="AD1403" s="41"/>
      <c r="AE1403" s="41"/>
      <c r="AR1403" s="226" t="s">
        <v>336</v>
      </c>
      <c r="AT1403" s="226" t="s">
        <v>233</v>
      </c>
      <c r="AU1403" s="226" t="s">
        <v>86</v>
      </c>
      <c r="AY1403" s="20" t="s">
        <v>231</v>
      </c>
      <c r="BE1403" s="227">
        <f>IF(N1403="základní",J1403,0)</f>
        <v>0</v>
      </c>
      <c r="BF1403" s="227">
        <f>IF(N1403="snížená",J1403,0)</f>
        <v>0</v>
      </c>
      <c r="BG1403" s="227">
        <f>IF(N1403="zákl. přenesená",J1403,0)</f>
        <v>0</v>
      </c>
      <c r="BH1403" s="227">
        <f>IF(N1403="sníž. přenesená",J1403,0)</f>
        <v>0</v>
      </c>
      <c r="BI1403" s="227">
        <f>IF(N1403="nulová",J1403,0)</f>
        <v>0</v>
      </c>
      <c r="BJ1403" s="20" t="s">
        <v>84</v>
      </c>
      <c r="BK1403" s="227">
        <f>ROUND(I1403*H1403,2)</f>
        <v>0</v>
      </c>
      <c r="BL1403" s="20" t="s">
        <v>336</v>
      </c>
      <c r="BM1403" s="226" t="s">
        <v>2092</v>
      </c>
    </row>
    <row r="1404" s="2" customFormat="1">
      <c r="A1404" s="41"/>
      <c r="B1404" s="42"/>
      <c r="C1404" s="43"/>
      <c r="D1404" s="228" t="s">
        <v>240</v>
      </c>
      <c r="E1404" s="43"/>
      <c r="F1404" s="229" t="s">
        <v>2093</v>
      </c>
      <c r="G1404" s="43"/>
      <c r="H1404" s="43"/>
      <c r="I1404" s="230"/>
      <c r="J1404" s="43"/>
      <c r="K1404" s="43"/>
      <c r="L1404" s="47"/>
      <c r="M1404" s="231"/>
      <c r="N1404" s="232"/>
      <c r="O1404" s="87"/>
      <c r="P1404" s="87"/>
      <c r="Q1404" s="87"/>
      <c r="R1404" s="87"/>
      <c r="S1404" s="87"/>
      <c r="T1404" s="88"/>
      <c r="U1404" s="41"/>
      <c r="V1404" s="41"/>
      <c r="W1404" s="41"/>
      <c r="X1404" s="41"/>
      <c r="Y1404" s="41"/>
      <c r="Z1404" s="41"/>
      <c r="AA1404" s="41"/>
      <c r="AB1404" s="41"/>
      <c r="AC1404" s="41"/>
      <c r="AD1404" s="41"/>
      <c r="AE1404" s="41"/>
      <c r="AT1404" s="20" t="s">
        <v>240</v>
      </c>
      <c r="AU1404" s="20" t="s">
        <v>86</v>
      </c>
    </row>
    <row r="1405" s="13" customFormat="1">
      <c r="A1405" s="13"/>
      <c r="B1405" s="233"/>
      <c r="C1405" s="234"/>
      <c r="D1405" s="235" t="s">
        <v>242</v>
      </c>
      <c r="E1405" s="234"/>
      <c r="F1405" s="237" t="s">
        <v>2078</v>
      </c>
      <c r="G1405" s="234"/>
      <c r="H1405" s="238">
        <v>342.815</v>
      </c>
      <c r="I1405" s="239"/>
      <c r="J1405" s="234"/>
      <c r="K1405" s="234"/>
      <c r="L1405" s="240"/>
      <c r="M1405" s="241"/>
      <c r="N1405" s="242"/>
      <c r="O1405" s="242"/>
      <c r="P1405" s="242"/>
      <c r="Q1405" s="242"/>
      <c r="R1405" s="242"/>
      <c r="S1405" s="242"/>
      <c r="T1405" s="243"/>
      <c r="U1405" s="13"/>
      <c r="V1405" s="13"/>
      <c r="W1405" s="13"/>
      <c r="X1405" s="13"/>
      <c r="Y1405" s="13"/>
      <c r="Z1405" s="13"/>
      <c r="AA1405" s="13"/>
      <c r="AB1405" s="13"/>
      <c r="AC1405" s="13"/>
      <c r="AD1405" s="13"/>
      <c r="AE1405" s="13"/>
      <c r="AT1405" s="244" t="s">
        <v>242</v>
      </c>
      <c r="AU1405" s="244" t="s">
        <v>86</v>
      </c>
      <c r="AV1405" s="13" t="s">
        <v>86</v>
      </c>
      <c r="AW1405" s="13" t="s">
        <v>4</v>
      </c>
      <c r="AX1405" s="13" t="s">
        <v>84</v>
      </c>
      <c r="AY1405" s="244" t="s">
        <v>231</v>
      </c>
    </row>
    <row r="1406" s="2" customFormat="1" ht="44.25" customHeight="1">
      <c r="A1406" s="41"/>
      <c r="B1406" s="42"/>
      <c r="C1406" s="277" t="s">
        <v>2094</v>
      </c>
      <c r="D1406" s="277" t="s">
        <v>605</v>
      </c>
      <c r="E1406" s="278" t="s">
        <v>2095</v>
      </c>
      <c r="F1406" s="279" t="s">
        <v>2096</v>
      </c>
      <c r="G1406" s="280" t="s">
        <v>236</v>
      </c>
      <c r="H1406" s="281">
        <v>373.98000000000002</v>
      </c>
      <c r="I1406" s="282"/>
      <c r="J1406" s="283">
        <f>ROUND(I1406*H1406,2)</f>
        <v>0</v>
      </c>
      <c r="K1406" s="279" t="s">
        <v>237</v>
      </c>
      <c r="L1406" s="284"/>
      <c r="M1406" s="285" t="s">
        <v>19</v>
      </c>
      <c r="N1406" s="286" t="s">
        <v>47</v>
      </c>
      <c r="O1406" s="87"/>
      <c r="P1406" s="224">
        <f>O1406*H1406</f>
        <v>0</v>
      </c>
      <c r="Q1406" s="224">
        <v>0.0051000000000000004</v>
      </c>
      <c r="R1406" s="224">
        <f>Q1406*H1406</f>
        <v>1.9072980000000002</v>
      </c>
      <c r="S1406" s="224">
        <v>0</v>
      </c>
      <c r="T1406" s="225">
        <f>S1406*H1406</f>
        <v>0</v>
      </c>
      <c r="U1406" s="41"/>
      <c r="V1406" s="41"/>
      <c r="W1406" s="41"/>
      <c r="X1406" s="41"/>
      <c r="Y1406" s="41"/>
      <c r="Z1406" s="41"/>
      <c r="AA1406" s="41"/>
      <c r="AB1406" s="41"/>
      <c r="AC1406" s="41"/>
      <c r="AD1406" s="41"/>
      <c r="AE1406" s="41"/>
      <c r="AR1406" s="226" t="s">
        <v>442</v>
      </c>
      <c r="AT1406" s="226" t="s">
        <v>605</v>
      </c>
      <c r="AU1406" s="226" t="s">
        <v>86</v>
      </c>
      <c r="AY1406" s="20" t="s">
        <v>231</v>
      </c>
      <c r="BE1406" s="227">
        <f>IF(N1406="základní",J1406,0)</f>
        <v>0</v>
      </c>
      <c r="BF1406" s="227">
        <f>IF(N1406="snížená",J1406,0)</f>
        <v>0</v>
      </c>
      <c r="BG1406" s="227">
        <f>IF(N1406="zákl. přenesená",J1406,0)</f>
        <v>0</v>
      </c>
      <c r="BH1406" s="227">
        <f>IF(N1406="sníž. přenesená",J1406,0)</f>
        <v>0</v>
      </c>
      <c r="BI1406" s="227">
        <f>IF(N1406="nulová",J1406,0)</f>
        <v>0</v>
      </c>
      <c r="BJ1406" s="20" t="s">
        <v>84</v>
      </c>
      <c r="BK1406" s="227">
        <f>ROUND(I1406*H1406,2)</f>
        <v>0</v>
      </c>
      <c r="BL1406" s="20" t="s">
        <v>336</v>
      </c>
      <c r="BM1406" s="226" t="s">
        <v>2097</v>
      </c>
    </row>
    <row r="1407" s="13" customFormat="1">
      <c r="A1407" s="13"/>
      <c r="B1407" s="233"/>
      <c r="C1407" s="234"/>
      <c r="D1407" s="235" t="s">
        <v>242</v>
      </c>
      <c r="E1407" s="234"/>
      <c r="F1407" s="237" t="s">
        <v>2098</v>
      </c>
      <c r="G1407" s="234"/>
      <c r="H1407" s="238">
        <v>373.98000000000002</v>
      </c>
      <c r="I1407" s="239"/>
      <c r="J1407" s="234"/>
      <c r="K1407" s="234"/>
      <c r="L1407" s="240"/>
      <c r="M1407" s="241"/>
      <c r="N1407" s="242"/>
      <c r="O1407" s="242"/>
      <c r="P1407" s="242"/>
      <c r="Q1407" s="242"/>
      <c r="R1407" s="242"/>
      <c r="S1407" s="242"/>
      <c r="T1407" s="243"/>
      <c r="U1407" s="13"/>
      <c r="V1407" s="13"/>
      <c r="W1407" s="13"/>
      <c r="X1407" s="13"/>
      <c r="Y1407" s="13"/>
      <c r="Z1407" s="13"/>
      <c r="AA1407" s="13"/>
      <c r="AB1407" s="13"/>
      <c r="AC1407" s="13"/>
      <c r="AD1407" s="13"/>
      <c r="AE1407" s="13"/>
      <c r="AT1407" s="244" t="s">
        <v>242</v>
      </c>
      <c r="AU1407" s="244" t="s">
        <v>86</v>
      </c>
      <c r="AV1407" s="13" t="s">
        <v>86</v>
      </c>
      <c r="AW1407" s="13" t="s">
        <v>4</v>
      </c>
      <c r="AX1407" s="13" t="s">
        <v>84</v>
      </c>
      <c r="AY1407" s="244" t="s">
        <v>231</v>
      </c>
    </row>
    <row r="1408" s="2" customFormat="1" ht="44.25" customHeight="1">
      <c r="A1408" s="41"/>
      <c r="B1408" s="42"/>
      <c r="C1408" s="215" t="s">
        <v>2099</v>
      </c>
      <c r="D1408" s="215" t="s">
        <v>233</v>
      </c>
      <c r="E1408" s="216" t="s">
        <v>2100</v>
      </c>
      <c r="F1408" s="217" t="s">
        <v>2101</v>
      </c>
      <c r="G1408" s="218" t="s">
        <v>1244</v>
      </c>
      <c r="H1408" s="287"/>
      <c r="I1408" s="220"/>
      <c r="J1408" s="221">
        <f>ROUND(I1408*H1408,2)</f>
        <v>0</v>
      </c>
      <c r="K1408" s="217" t="s">
        <v>237</v>
      </c>
      <c r="L1408" s="47"/>
      <c r="M1408" s="222" t="s">
        <v>19</v>
      </c>
      <c r="N1408" s="223" t="s">
        <v>47</v>
      </c>
      <c r="O1408" s="87"/>
      <c r="P1408" s="224">
        <f>O1408*H1408</f>
        <v>0</v>
      </c>
      <c r="Q1408" s="224">
        <v>0</v>
      </c>
      <c r="R1408" s="224">
        <f>Q1408*H1408</f>
        <v>0</v>
      </c>
      <c r="S1408" s="224">
        <v>0</v>
      </c>
      <c r="T1408" s="225">
        <f>S1408*H1408</f>
        <v>0</v>
      </c>
      <c r="U1408" s="41"/>
      <c r="V1408" s="41"/>
      <c r="W1408" s="41"/>
      <c r="X1408" s="41"/>
      <c r="Y1408" s="41"/>
      <c r="Z1408" s="41"/>
      <c r="AA1408" s="41"/>
      <c r="AB1408" s="41"/>
      <c r="AC1408" s="41"/>
      <c r="AD1408" s="41"/>
      <c r="AE1408" s="41"/>
      <c r="AR1408" s="226" t="s">
        <v>336</v>
      </c>
      <c r="AT1408" s="226" t="s">
        <v>233</v>
      </c>
      <c r="AU1408" s="226" t="s">
        <v>86</v>
      </c>
      <c r="AY1408" s="20" t="s">
        <v>231</v>
      </c>
      <c r="BE1408" s="227">
        <f>IF(N1408="základní",J1408,0)</f>
        <v>0</v>
      </c>
      <c r="BF1408" s="227">
        <f>IF(N1408="snížená",J1408,0)</f>
        <v>0</v>
      </c>
      <c r="BG1408" s="227">
        <f>IF(N1408="zákl. přenesená",J1408,0)</f>
        <v>0</v>
      </c>
      <c r="BH1408" s="227">
        <f>IF(N1408="sníž. přenesená",J1408,0)</f>
        <v>0</v>
      </c>
      <c r="BI1408" s="227">
        <f>IF(N1408="nulová",J1408,0)</f>
        <v>0</v>
      </c>
      <c r="BJ1408" s="20" t="s">
        <v>84</v>
      </c>
      <c r="BK1408" s="227">
        <f>ROUND(I1408*H1408,2)</f>
        <v>0</v>
      </c>
      <c r="BL1408" s="20" t="s">
        <v>336</v>
      </c>
      <c r="BM1408" s="226" t="s">
        <v>2102</v>
      </c>
    </row>
    <row r="1409" s="2" customFormat="1">
      <c r="A1409" s="41"/>
      <c r="B1409" s="42"/>
      <c r="C1409" s="43"/>
      <c r="D1409" s="228" t="s">
        <v>240</v>
      </c>
      <c r="E1409" s="43"/>
      <c r="F1409" s="229" t="s">
        <v>2103</v>
      </c>
      <c r="G1409" s="43"/>
      <c r="H1409" s="43"/>
      <c r="I1409" s="230"/>
      <c r="J1409" s="43"/>
      <c r="K1409" s="43"/>
      <c r="L1409" s="47"/>
      <c r="M1409" s="231"/>
      <c r="N1409" s="232"/>
      <c r="O1409" s="87"/>
      <c r="P1409" s="87"/>
      <c r="Q1409" s="87"/>
      <c r="R1409" s="87"/>
      <c r="S1409" s="87"/>
      <c r="T1409" s="88"/>
      <c r="U1409" s="41"/>
      <c r="V1409" s="41"/>
      <c r="W1409" s="41"/>
      <c r="X1409" s="41"/>
      <c r="Y1409" s="41"/>
      <c r="Z1409" s="41"/>
      <c r="AA1409" s="41"/>
      <c r="AB1409" s="41"/>
      <c r="AC1409" s="41"/>
      <c r="AD1409" s="41"/>
      <c r="AE1409" s="41"/>
      <c r="AT1409" s="20" t="s">
        <v>240</v>
      </c>
      <c r="AU1409" s="20" t="s">
        <v>86</v>
      </c>
    </row>
    <row r="1410" s="12" customFormat="1" ht="22.8" customHeight="1">
      <c r="A1410" s="12"/>
      <c r="B1410" s="199"/>
      <c r="C1410" s="200"/>
      <c r="D1410" s="201" t="s">
        <v>75</v>
      </c>
      <c r="E1410" s="213" t="s">
        <v>2104</v>
      </c>
      <c r="F1410" s="213" t="s">
        <v>2105</v>
      </c>
      <c r="G1410" s="200"/>
      <c r="H1410" s="200"/>
      <c r="I1410" s="203"/>
      <c r="J1410" s="214">
        <f>BK1410</f>
        <v>0</v>
      </c>
      <c r="K1410" s="200"/>
      <c r="L1410" s="205"/>
      <c r="M1410" s="206"/>
      <c r="N1410" s="207"/>
      <c r="O1410" s="207"/>
      <c r="P1410" s="208">
        <f>SUM(P1411:P1458)</f>
        <v>0</v>
      </c>
      <c r="Q1410" s="207"/>
      <c r="R1410" s="208">
        <f>SUM(R1411:R1458)</f>
        <v>10.687769809999999</v>
      </c>
      <c r="S1410" s="207"/>
      <c r="T1410" s="209">
        <f>SUM(T1411:T1458)</f>
        <v>0</v>
      </c>
      <c r="U1410" s="12"/>
      <c r="V1410" s="12"/>
      <c r="W1410" s="12"/>
      <c r="X1410" s="12"/>
      <c r="Y1410" s="12"/>
      <c r="Z1410" s="12"/>
      <c r="AA1410" s="12"/>
      <c r="AB1410" s="12"/>
      <c r="AC1410" s="12"/>
      <c r="AD1410" s="12"/>
      <c r="AE1410" s="12"/>
      <c r="AR1410" s="210" t="s">
        <v>86</v>
      </c>
      <c r="AT1410" s="211" t="s">
        <v>75</v>
      </c>
      <c r="AU1410" s="211" t="s">
        <v>84</v>
      </c>
      <c r="AY1410" s="210" t="s">
        <v>231</v>
      </c>
      <c r="BK1410" s="212">
        <f>SUM(BK1411:BK1458)</f>
        <v>0</v>
      </c>
    </row>
    <row r="1411" s="2" customFormat="1" ht="24.15" customHeight="1">
      <c r="A1411" s="41"/>
      <c r="B1411" s="42"/>
      <c r="C1411" s="215" t="s">
        <v>2106</v>
      </c>
      <c r="D1411" s="215" t="s">
        <v>233</v>
      </c>
      <c r="E1411" s="216" t="s">
        <v>2107</v>
      </c>
      <c r="F1411" s="217" t="s">
        <v>2108</v>
      </c>
      <c r="G1411" s="218" t="s">
        <v>236</v>
      </c>
      <c r="H1411" s="219">
        <v>491.50299999999999</v>
      </c>
      <c r="I1411" s="220"/>
      <c r="J1411" s="221">
        <f>ROUND(I1411*H1411,2)</f>
        <v>0</v>
      </c>
      <c r="K1411" s="217" t="s">
        <v>237</v>
      </c>
      <c r="L1411" s="47"/>
      <c r="M1411" s="222" t="s">
        <v>19</v>
      </c>
      <c r="N1411" s="223" t="s">
        <v>47</v>
      </c>
      <c r="O1411" s="87"/>
      <c r="P1411" s="224">
        <f>O1411*H1411</f>
        <v>0</v>
      </c>
      <c r="Q1411" s="224">
        <v>0</v>
      </c>
      <c r="R1411" s="224">
        <f>Q1411*H1411</f>
        <v>0</v>
      </c>
      <c r="S1411" s="224">
        <v>0</v>
      </c>
      <c r="T1411" s="225">
        <f>S1411*H1411</f>
        <v>0</v>
      </c>
      <c r="U1411" s="41"/>
      <c r="V1411" s="41"/>
      <c r="W1411" s="41"/>
      <c r="X1411" s="41"/>
      <c r="Y1411" s="41"/>
      <c r="Z1411" s="41"/>
      <c r="AA1411" s="41"/>
      <c r="AB1411" s="41"/>
      <c r="AC1411" s="41"/>
      <c r="AD1411" s="41"/>
      <c r="AE1411" s="41"/>
      <c r="AR1411" s="226" t="s">
        <v>336</v>
      </c>
      <c r="AT1411" s="226" t="s">
        <v>233</v>
      </c>
      <c r="AU1411" s="226" t="s">
        <v>86</v>
      </c>
      <c r="AY1411" s="20" t="s">
        <v>231</v>
      </c>
      <c r="BE1411" s="227">
        <f>IF(N1411="základní",J1411,0)</f>
        <v>0</v>
      </c>
      <c r="BF1411" s="227">
        <f>IF(N1411="snížená",J1411,0)</f>
        <v>0</v>
      </c>
      <c r="BG1411" s="227">
        <f>IF(N1411="zákl. přenesená",J1411,0)</f>
        <v>0</v>
      </c>
      <c r="BH1411" s="227">
        <f>IF(N1411="sníž. přenesená",J1411,0)</f>
        <v>0</v>
      </c>
      <c r="BI1411" s="227">
        <f>IF(N1411="nulová",J1411,0)</f>
        <v>0</v>
      </c>
      <c r="BJ1411" s="20" t="s">
        <v>84</v>
      </c>
      <c r="BK1411" s="227">
        <f>ROUND(I1411*H1411,2)</f>
        <v>0</v>
      </c>
      <c r="BL1411" s="20" t="s">
        <v>336</v>
      </c>
      <c r="BM1411" s="226" t="s">
        <v>2109</v>
      </c>
    </row>
    <row r="1412" s="2" customFormat="1">
      <c r="A1412" s="41"/>
      <c r="B1412" s="42"/>
      <c r="C1412" s="43"/>
      <c r="D1412" s="228" t="s">
        <v>240</v>
      </c>
      <c r="E1412" s="43"/>
      <c r="F1412" s="229" t="s">
        <v>2110</v>
      </c>
      <c r="G1412" s="43"/>
      <c r="H1412" s="43"/>
      <c r="I1412" s="230"/>
      <c r="J1412" s="43"/>
      <c r="K1412" s="43"/>
      <c r="L1412" s="47"/>
      <c r="M1412" s="231"/>
      <c r="N1412" s="232"/>
      <c r="O1412" s="87"/>
      <c r="P1412" s="87"/>
      <c r="Q1412" s="87"/>
      <c r="R1412" s="87"/>
      <c r="S1412" s="87"/>
      <c r="T1412" s="88"/>
      <c r="U1412" s="41"/>
      <c r="V1412" s="41"/>
      <c r="W1412" s="41"/>
      <c r="X1412" s="41"/>
      <c r="Y1412" s="41"/>
      <c r="Z1412" s="41"/>
      <c r="AA1412" s="41"/>
      <c r="AB1412" s="41"/>
      <c r="AC1412" s="41"/>
      <c r="AD1412" s="41"/>
      <c r="AE1412" s="41"/>
      <c r="AT1412" s="20" t="s">
        <v>240</v>
      </c>
      <c r="AU1412" s="20" t="s">
        <v>86</v>
      </c>
    </row>
    <row r="1413" s="13" customFormat="1">
      <c r="A1413" s="13"/>
      <c r="B1413" s="233"/>
      <c r="C1413" s="234"/>
      <c r="D1413" s="235" t="s">
        <v>242</v>
      </c>
      <c r="E1413" s="236" t="s">
        <v>19</v>
      </c>
      <c r="F1413" s="237" t="s">
        <v>857</v>
      </c>
      <c r="G1413" s="234"/>
      <c r="H1413" s="238">
        <v>218.55000000000001</v>
      </c>
      <c r="I1413" s="239"/>
      <c r="J1413" s="234"/>
      <c r="K1413" s="234"/>
      <c r="L1413" s="240"/>
      <c r="M1413" s="241"/>
      <c r="N1413" s="242"/>
      <c r="O1413" s="242"/>
      <c r="P1413" s="242"/>
      <c r="Q1413" s="242"/>
      <c r="R1413" s="242"/>
      <c r="S1413" s="242"/>
      <c r="T1413" s="243"/>
      <c r="U1413" s="13"/>
      <c r="V1413" s="13"/>
      <c r="W1413" s="13"/>
      <c r="X1413" s="13"/>
      <c r="Y1413" s="13"/>
      <c r="Z1413" s="13"/>
      <c r="AA1413" s="13"/>
      <c r="AB1413" s="13"/>
      <c r="AC1413" s="13"/>
      <c r="AD1413" s="13"/>
      <c r="AE1413" s="13"/>
      <c r="AT1413" s="244" t="s">
        <v>242</v>
      </c>
      <c r="AU1413" s="244" t="s">
        <v>86</v>
      </c>
      <c r="AV1413" s="13" t="s">
        <v>86</v>
      </c>
      <c r="AW1413" s="13" t="s">
        <v>37</v>
      </c>
      <c r="AX1413" s="13" t="s">
        <v>76</v>
      </c>
      <c r="AY1413" s="244" t="s">
        <v>231</v>
      </c>
    </row>
    <row r="1414" s="13" customFormat="1">
      <c r="A1414" s="13"/>
      <c r="B1414" s="233"/>
      <c r="C1414" s="234"/>
      <c r="D1414" s="235" t="s">
        <v>242</v>
      </c>
      <c r="E1414" s="236" t="s">
        <v>19</v>
      </c>
      <c r="F1414" s="237" t="s">
        <v>858</v>
      </c>
      <c r="G1414" s="234"/>
      <c r="H1414" s="238">
        <v>175.72</v>
      </c>
      <c r="I1414" s="239"/>
      <c r="J1414" s="234"/>
      <c r="K1414" s="234"/>
      <c r="L1414" s="240"/>
      <c r="M1414" s="241"/>
      <c r="N1414" s="242"/>
      <c r="O1414" s="242"/>
      <c r="P1414" s="242"/>
      <c r="Q1414" s="242"/>
      <c r="R1414" s="242"/>
      <c r="S1414" s="242"/>
      <c r="T1414" s="243"/>
      <c r="U1414" s="13"/>
      <c r="V1414" s="13"/>
      <c r="W1414" s="13"/>
      <c r="X1414" s="13"/>
      <c r="Y1414" s="13"/>
      <c r="Z1414" s="13"/>
      <c r="AA1414" s="13"/>
      <c r="AB1414" s="13"/>
      <c r="AC1414" s="13"/>
      <c r="AD1414" s="13"/>
      <c r="AE1414" s="13"/>
      <c r="AT1414" s="244" t="s">
        <v>242</v>
      </c>
      <c r="AU1414" s="244" t="s">
        <v>86</v>
      </c>
      <c r="AV1414" s="13" t="s">
        <v>86</v>
      </c>
      <c r="AW1414" s="13" t="s">
        <v>37</v>
      </c>
      <c r="AX1414" s="13" t="s">
        <v>76</v>
      </c>
      <c r="AY1414" s="244" t="s">
        <v>231</v>
      </c>
    </row>
    <row r="1415" s="13" customFormat="1">
      <c r="A1415" s="13"/>
      <c r="B1415" s="233"/>
      <c r="C1415" s="234"/>
      <c r="D1415" s="235" t="s">
        <v>242</v>
      </c>
      <c r="E1415" s="236" t="s">
        <v>19</v>
      </c>
      <c r="F1415" s="237" t="s">
        <v>859</v>
      </c>
      <c r="G1415" s="234"/>
      <c r="H1415" s="238">
        <v>-38.170000000000002</v>
      </c>
      <c r="I1415" s="239"/>
      <c r="J1415" s="234"/>
      <c r="K1415" s="234"/>
      <c r="L1415" s="240"/>
      <c r="M1415" s="241"/>
      <c r="N1415" s="242"/>
      <c r="O1415" s="242"/>
      <c r="P1415" s="242"/>
      <c r="Q1415" s="242"/>
      <c r="R1415" s="242"/>
      <c r="S1415" s="242"/>
      <c r="T1415" s="243"/>
      <c r="U1415" s="13"/>
      <c r="V1415" s="13"/>
      <c r="W1415" s="13"/>
      <c r="X1415" s="13"/>
      <c r="Y1415" s="13"/>
      <c r="Z1415" s="13"/>
      <c r="AA1415" s="13"/>
      <c r="AB1415" s="13"/>
      <c r="AC1415" s="13"/>
      <c r="AD1415" s="13"/>
      <c r="AE1415" s="13"/>
      <c r="AT1415" s="244" t="s">
        <v>242</v>
      </c>
      <c r="AU1415" s="244" t="s">
        <v>86</v>
      </c>
      <c r="AV1415" s="13" t="s">
        <v>86</v>
      </c>
      <c r="AW1415" s="13" t="s">
        <v>37</v>
      </c>
      <c r="AX1415" s="13" t="s">
        <v>76</v>
      </c>
      <c r="AY1415" s="244" t="s">
        <v>231</v>
      </c>
    </row>
    <row r="1416" s="13" customFormat="1">
      <c r="A1416" s="13"/>
      <c r="B1416" s="233"/>
      <c r="C1416" s="234"/>
      <c r="D1416" s="235" t="s">
        <v>242</v>
      </c>
      <c r="E1416" s="236" t="s">
        <v>19</v>
      </c>
      <c r="F1416" s="237" t="s">
        <v>860</v>
      </c>
      <c r="G1416" s="234"/>
      <c r="H1416" s="238">
        <v>150.10300000000001</v>
      </c>
      <c r="I1416" s="239"/>
      <c r="J1416" s="234"/>
      <c r="K1416" s="234"/>
      <c r="L1416" s="240"/>
      <c r="M1416" s="241"/>
      <c r="N1416" s="242"/>
      <c r="O1416" s="242"/>
      <c r="P1416" s="242"/>
      <c r="Q1416" s="242"/>
      <c r="R1416" s="242"/>
      <c r="S1416" s="242"/>
      <c r="T1416" s="243"/>
      <c r="U1416" s="13"/>
      <c r="V1416" s="13"/>
      <c r="W1416" s="13"/>
      <c r="X1416" s="13"/>
      <c r="Y1416" s="13"/>
      <c r="Z1416" s="13"/>
      <c r="AA1416" s="13"/>
      <c r="AB1416" s="13"/>
      <c r="AC1416" s="13"/>
      <c r="AD1416" s="13"/>
      <c r="AE1416" s="13"/>
      <c r="AT1416" s="244" t="s">
        <v>242</v>
      </c>
      <c r="AU1416" s="244" t="s">
        <v>86</v>
      </c>
      <c r="AV1416" s="13" t="s">
        <v>86</v>
      </c>
      <c r="AW1416" s="13" t="s">
        <v>37</v>
      </c>
      <c r="AX1416" s="13" t="s">
        <v>76</v>
      </c>
      <c r="AY1416" s="244" t="s">
        <v>231</v>
      </c>
    </row>
    <row r="1417" s="13" customFormat="1">
      <c r="A1417" s="13"/>
      <c r="B1417" s="233"/>
      <c r="C1417" s="234"/>
      <c r="D1417" s="235" t="s">
        <v>242</v>
      </c>
      <c r="E1417" s="236" t="s">
        <v>19</v>
      </c>
      <c r="F1417" s="237" t="s">
        <v>861</v>
      </c>
      <c r="G1417" s="234"/>
      <c r="H1417" s="238">
        <v>-14.699999999999999</v>
      </c>
      <c r="I1417" s="239"/>
      <c r="J1417" s="234"/>
      <c r="K1417" s="234"/>
      <c r="L1417" s="240"/>
      <c r="M1417" s="241"/>
      <c r="N1417" s="242"/>
      <c r="O1417" s="242"/>
      <c r="P1417" s="242"/>
      <c r="Q1417" s="242"/>
      <c r="R1417" s="242"/>
      <c r="S1417" s="242"/>
      <c r="T1417" s="243"/>
      <c r="U1417" s="13"/>
      <c r="V1417" s="13"/>
      <c r="W1417" s="13"/>
      <c r="X1417" s="13"/>
      <c r="Y1417" s="13"/>
      <c r="Z1417" s="13"/>
      <c r="AA1417" s="13"/>
      <c r="AB1417" s="13"/>
      <c r="AC1417" s="13"/>
      <c r="AD1417" s="13"/>
      <c r="AE1417" s="13"/>
      <c r="AT1417" s="244" t="s">
        <v>242</v>
      </c>
      <c r="AU1417" s="244" t="s">
        <v>86</v>
      </c>
      <c r="AV1417" s="13" t="s">
        <v>86</v>
      </c>
      <c r="AW1417" s="13" t="s">
        <v>37</v>
      </c>
      <c r="AX1417" s="13" t="s">
        <v>76</v>
      </c>
      <c r="AY1417" s="244" t="s">
        <v>231</v>
      </c>
    </row>
    <row r="1418" s="15" customFormat="1">
      <c r="A1418" s="15"/>
      <c r="B1418" s="255"/>
      <c r="C1418" s="256"/>
      <c r="D1418" s="235" t="s">
        <v>242</v>
      </c>
      <c r="E1418" s="257" t="s">
        <v>19</v>
      </c>
      <c r="F1418" s="258" t="s">
        <v>335</v>
      </c>
      <c r="G1418" s="256"/>
      <c r="H1418" s="259">
        <v>491.50299999999999</v>
      </c>
      <c r="I1418" s="260"/>
      <c r="J1418" s="256"/>
      <c r="K1418" s="256"/>
      <c r="L1418" s="261"/>
      <c r="M1418" s="262"/>
      <c r="N1418" s="263"/>
      <c r="O1418" s="263"/>
      <c r="P1418" s="263"/>
      <c r="Q1418" s="263"/>
      <c r="R1418" s="263"/>
      <c r="S1418" s="263"/>
      <c r="T1418" s="264"/>
      <c r="U1418" s="15"/>
      <c r="V1418" s="15"/>
      <c r="W1418" s="15"/>
      <c r="X1418" s="15"/>
      <c r="Y1418" s="15"/>
      <c r="Z1418" s="15"/>
      <c r="AA1418" s="15"/>
      <c r="AB1418" s="15"/>
      <c r="AC1418" s="15"/>
      <c r="AD1418" s="15"/>
      <c r="AE1418" s="15"/>
      <c r="AT1418" s="265" t="s">
        <v>242</v>
      </c>
      <c r="AU1418" s="265" t="s">
        <v>86</v>
      </c>
      <c r="AV1418" s="15" t="s">
        <v>238</v>
      </c>
      <c r="AW1418" s="15" t="s">
        <v>37</v>
      </c>
      <c r="AX1418" s="15" t="s">
        <v>84</v>
      </c>
      <c r="AY1418" s="265" t="s">
        <v>231</v>
      </c>
    </row>
    <row r="1419" s="2" customFormat="1" ht="24.15" customHeight="1">
      <c r="A1419" s="41"/>
      <c r="B1419" s="42"/>
      <c r="C1419" s="215" t="s">
        <v>2111</v>
      </c>
      <c r="D1419" s="215" t="s">
        <v>233</v>
      </c>
      <c r="E1419" s="216" t="s">
        <v>2112</v>
      </c>
      <c r="F1419" s="217" t="s">
        <v>2113</v>
      </c>
      <c r="G1419" s="218" t="s">
        <v>236</v>
      </c>
      <c r="H1419" s="219">
        <v>491.50299999999999</v>
      </c>
      <c r="I1419" s="220"/>
      <c r="J1419" s="221">
        <f>ROUND(I1419*H1419,2)</f>
        <v>0</v>
      </c>
      <c r="K1419" s="217" t="s">
        <v>237</v>
      </c>
      <c r="L1419" s="47"/>
      <c r="M1419" s="222" t="s">
        <v>19</v>
      </c>
      <c r="N1419" s="223" t="s">
        <v>47</v>
      </c>
      <c r="O1419" s="87"/>
      <c r="P1419" s="224">
        <f>O1419*H1419</f>
        <v>0</v>
      </c>
      <c r="Q1419" s="224">
        <v>0.00029999999999999997</v>
      </c>
      <c r="R1419" s="224">
        <f>Q1419*H1419</f>
        <v>0.1474509</v>
      </c>
      <c r="S1419" s="224">
        <v>0</v>
      </c>
      <c r="T1419" s="225">
        <f>S1419*H1419</f>
        <v>0</v>
      </c>
      <c r="U1419" s="41"/>
      <c r="V1419" s="41"/>
      <c r="W1419" s="41"/>
      <c r="X1419" s="41"/>
      <c r="Y1419" s="41"/>
      <c r="Z1419" s="41"/>
      <c r="AA1419" s="41"/>
      <c r="AB1419" s="41"/>
      <c r="AC1419" s="41"/>
      <c r="AD1419" s="41"/>
      <c r="AE1419" s="41"/>
      <c r="AR1419" s="226" t="s">
        <v>336</v>
      </c>
      <c r="AT1419" s="226" t="s">
        <v>233</v>
      </c>
      <c r="AU1419" s="226" t="s">
        <v>86</v>
      </c>
      <c r="AY1419" s="20" t="s">
        <v>231</v>
      </c>
      <c r="BE1419" s="227">
        <f>IF(N1419="základní",J1419,0)</f>
        <v>0</v>
      </c>
      <c r="BF1419" s="227">
        <f>IF(N1419="snížená",J1419,0)</f>
        <v>0</v>
      </c>
      <c r="BG1419" s="227">
        <f>IF(N1419="zákl. přenesená",J1419,0)</f>
        <v>0</v>
      </c>
      <c r="BH1419" s="227">
        <f>IF(N1419="sníž. přenesená",J1419,0)</f>
        <v>0</v>
      </c>
      <c r="BI1419" s="227">
        <f>IF(N1419="nulová",J1419,0)</f>
        <v>0</v>
      </c>
      <c r="BJ1419" s="20" t="s">
        <v>84</v>
      </c>
      <c r="BK1419" s="227">
        <f>ROUND(I1419*H1419,2)</f>
        <v>0</v>
      </c>
      <c r="BL1419" s="20" t="s">
        <v>336</v>
      </c>
      <c r="BM1419" s="226" t="s">
        <v>2114</v>
      </c>
    </row>
    <row r="1420" s="2" customFormat="1">
      <c r="A1420" s="41"/>
      <c r="B1420" s="42"/>
      <c r="C1420" s="43"/>
      <c r="D1420" s="228" t="s">
        <v>240</v>
      </c>
      <c r="E1420" s="43"/>
      <c r="F1420" s="229" t="s">
        <v>2115</v>
      </c>
      <c r="G1420" s="43"/>
      <c r="H1420" s="43"/>
      <c r="I1420" s="230"/>
      <c r="J1420" s="43"/>
      <c r="K1420" s="43"/>
      <c r="L1420" s="47"/>
      <c r="M1420" s="231"/>
      <c r="N1420" s="232"/>
      <c r="O1420" s="87"/>
      <c r="P1420" s="87"/>
      <c r="Q1420" s="87"/>
      <c r="R1420" s="87"/>
      <c r="S1420" s="87"/>
      <c r="T1420" s="88"/>
      <c r="U1420" s="41"/>
      <c r="V1420" s="41"/>
      <c r="W1420" s="41"/>
      <c r="X1420" s="41"/>
      <c r="Y1420" s="41"/>
      <c r="Z1420" s="41"/>
      <c r="AA1420" s="41"/>
      <c r="AB1420" s="41"/>
      <c r="AC1420" s="41"/>
      <c r="AD1420" s="41"/>
      <c r="AE1420" s="41"/>
      <c r="AT1420" s="20" t="s">
        <v>240</v>
      </c>
      <c r="AU1420" s="20" t="s">
        <v>86</v>
      </c>
    </row>
    <row r="1421" s="2" customFormat="1" ht="24.15" customHeight="1">
      <c r="A1421" s="41"/>
      <c r="B1421" s="42"/>
      <c r="C1421" s="215" t="s">
        <v>2116</v>
      </c>
      <c r="D1421" s="215" t="s">
        <v>233</v>
      </c>
      <c r="E1421" s="216" t="s">
        <v>2117</v>
      </c>
      <c r="F1421" s="217" t="s">
        <v>2118</v>
      </c>
      <c r="G1421" s="218" t="s">
        <v>236</v>
      </c>
      <c r="H1421" s="219">
        <v>491.50299999999999</v>
      </c>
      <c r="I1421" s="220"/>
      <c r="J1421" s="221">
        <f>ROUND(I1421*H1421,2)</f>
        <v>0</v>
      </c>
      <c r="K1421" s="217" t="s">
        <v>237</v>
      </c>
      <c r="L1421" s="47"/>
      <c r="M1421" s="222" t="s">
        <v>19</v>
      </c>
      <c r="N1421" s="223" t="s">
        <v>47</v>
      </c>
      <c r="O1421" s="87"/>
      <c r="P1421" s="224">
        <f>O1421*H1421</f>
        <v>0</v>
      </c>
      <c r="Q1421" s="224">
        <v>0.0015</v>
      </c>
      <c r="R1421" s="224">
        <f>Q1421*H1421</f>
        <v>0.73725450000000003</v>
      </c>
      <c r="S1421" s="224">
        <v>0</v>
      </c>
      <c r="T1421" s="225">
        <f>S1421*H1421</f>
        <v>0</v>
      </c>
      <c r="U1421" s="41"/>
      <c r="V1421" s="41"/>
      <c r="W1421" s="41"/>
      <c r="X1421" s="41"/>
      <c r="Y1421" s="41"/>
      <c r="Z1421" s="41"/>
      <c r="AA1421" s="41"/>
      <c r="AB1421" s="41"/>
      <c r="AC1421" s="41"/>
      <c r="AD1421" s="41"/>
      <c r="AE1421" s="41"/>
      <c r="AR1421" s="226" t="s">
        <v>336</v>
      </c>
      <c r="AT1421" s="226" t="s">
        <v>233</v>
      </c>
      <c r="AU1421" s="226" t="s">
        <v>86</v>
      </c>
      <c r="AY1421" s="20" t="s">
        <v>231</v>
      </c>
      <c r="BE1421" s="227">
        <f>IF(N1421="základní",J1421,0)</f>
        <v>0</v>
      </c>
      <c r="BF1421" s="227">
        <f>IF(N1421="snížená",J1421,0)</f>
        <v>0</v>
      </c>
      <c r="BG1421" s="227">
        <f>IF(N1421="zákl. přenesená",J1421,0)</f>
        <v>0</v>
      </c>
      <c r="BH1421" s="227">
        <f>IF(N1421="sníž. přenesená",J1421,0)</f>
        <v>0</v>
      </c>
      <c r="BI1421" s="227">
        <f>IF(N1421="nulová",J1421,0)</f>
        <v>0</v>
      </c>
      <c r="BJ1421" s="20" t="s">
        <v>84</v>
      </c>
      <c r="BK1421" s="227">
        <f>ROUND(I1421*H1421,2)</f>
        <v>0</v>
      </c>
      <c r="BL1421" s="20" t="s">
        <v>336</v>
      </c>
      <c r="BM1421" s="226" t="s">
        <v>2119</v>
      </c>
    </row>
    <row r="1422" s="2" customFormat="1">
      <c r="A1422" s="41"/>
      <c r="B1422" s="42"/>
      <c r="C1422" s="43"/>
      <c r="D1422" s="228" t="s">
        <v>240</v>
      </c>
      <c r="E1422" s="43"/>
      <c r="F1422" s="229" t="s">
        <v>2120</v>
      </c>
      <c r="G1422" s="43"/>
      <c r="H1422" s="43"/>
      <c r="I1422" s="230"/>
      <c r="J1422" s="43"/>
      <c r="K1422" s="43"/>
      <c r="L1422" s="47"/>
      <c r="M1422" s="231"/>
      <c r="N1422" s="232"/>
      <c r="O1422" s="87"/>
      <c r="P1422" s="87"/>
      <c r="Q1422" s="87"/>
      <c r="R1422" s="87"/>
      <c r="S1422" s="87"/>
      <c r="T1422" s="88"/>
      <c r="U1422" s="41"/>
      <c r="V1422" s="41"/>
      <c r="W1422" s="41"/>
      <c r="X1422" s="41"/>
      <c r="Y1422" s="41"/>
      <c r="Z1422" s="41"/>
      <c r="AA1422" s="41"/>
      <c r="AB1422" s="41"/>
      <c r="AC1422" s="41"/>
      <c r="AD1422" s="41"/>
      <c r="AE1422" s="41"/>
      <c r="AT1422" s="20" t="s">
        <v>240</v>
      </c>
      <c r="AU1422" s="20" t="s">
        <v>86</v>
      </c>
    </row>
    <row r="1423" s="2" customFormat="1" ht="24.15" customHeight="1">
      <c r="A1423" s="41"/>
      <c r="B1423" s="42"/>
      <c r="C1423" s="215" t="s">
        <v>2121</v>
      </c>
      <c r="D1423" s="215" t="s">
        <v>233</v>
      </c>
      <c r="E1423" s="216" t="s">
        <v>2122</v>
      </c>
      <c r="F1423" s="217" t="s">
        <v>2123</v>
      </c>
      <c r="G1423" s="218" t="s">
        <v>310</v>
      </c>
      <c r="H1423" s="219">
        <v>171.05500000000001</v>
      </c>
      <c r="I1423" s="220"/>
      <c r="J1423" s="221">
        <f>ROUND(I1423*H1423,2)</f>
        <v>0</v>
      </c>
      <c r="K1423" s="217" t="s">
        <v>237</v>
      </c>
      <c r="L1423" s="47"/>
      <c r="M1423" s="222" t="s">
        <v>19</v>
      </c>
      <c r="N1423" s="223" t="s">
        <v>47</v>
      </c>
      <c r="O1423" s="87"/>
      <c r="P1423" s="224">
        <f>O1423*H1423</f>
        <v>0</v>
      </c>
      <c r="Q1423" s="224">
        <v>0.00017000000000000001</v>
      </c>
      <c r="R1423" s="224">
        <f>Q1423*H1423</f>
        <v>0.029079350000000004</v>
      </c>
      <c r="S1423" s="224">
        <v>0</v>
      </c>
      <c r="T1423" s="225">
        <f>S1423*H1423</f>
        <v>0</v>
      </c>
      <c r="U1423" s="41"/>
      <c r="V1423" s="41"/>
      <c r="W1423" s="41"/>
      <c r="X1423" s="41"/>
      <c r="Y1423" s="41"/>
      <c r="Z1423" s="41"/>
      <c r="AA1423" s="41"/>
      <c r="AB1423" s="41"/>
      <c r="AC1423" s="41"/>
      <c r="AD1423" s="41"/>
      <c r="AE1423" s="41"/>
      <c r="AR1423" s="226" t="s">
        <v>336</v>
      </c>
      <c r="AT1423" s="226" t="s">
        <v>233</v>
      </c>
      <c r="AU1423" s="226" t="s">
        <v>86</v>
      </c>
      <c r="AY1423" s="20" t="s">
        <v>231</v>
      </c>
      <c r="BE1423" s="227">
        <f>IF(N1423="základní",J1423,0)</f>
        <v>0</v>
      </c>
      <c r="BF1423" s="227">
        <f>IF(N1423="snížená",J1423,0)</f>
        <v>0</v>
      </c>
      <c r="BG1423" s="227">
        <f>IF(N1423="zákl. přenesená",J1423,0)</f>
        <v>0</v>
      </c>
      <c r="BH1423" s="227">
        <f>IF(N1423="sníž. přenesená",J1423,0)</f>
        <v>0</v>
      </c>
      <c r="BI1423" s="227">
        <f>IF(N1423="nulová",J1423,0)</f>
        <v>0</v>
      </c>
      <c r="BJ1423" s="20" t="s">
        <v>84</v>
      </c>
      <c r="BK1423" s="227">
        <f>ROUND(I1423*H1423,2)</f>
        <v>0</v>
      </c>
      <c r="BL1423" s="20" t="s">
        <v>336</v>
      </c>
      <c r="BM1423" s="226" t="s">
        <v>2124</v>
      </c>
    </row>
    <row r="1424" s="2" customFormat="1">
      <c r="A1424" s="41"/>
      <c r="B1424" s="42"/>
      <c r="C1424" s="43"/>
      <c r="D1424" s="228" t="s">
        <v>240</v>
      </c>
      <c r="E1424" s="43"/>
      <c r="F1424" s="229" t="s">
        <v>2125</v>
      </c>
      <c r="G1424" s="43"/>
      <c r="H1424" s="43"/>
      <c r="I1424" s="230"/>
      <c r="J1424" s="43"/>
      <c r="K1424" s="43"/>
      <c r="L1424" s="47"/>
      <c r="M1424" s="231"/>
      <c r="N1424" s="232"/>
      <c r="O1424" s="87"/>
      <c r="P1424" s="87"/>
      <c r="Q1424" s="87"/>
      <c r="R1424" s="87"/>
      <c r="S1424" s="87"/>
      <c r="T1424" s="88"/>
      <c r="U1424" s="41"/>
      <c r="V1424" s="41"/>
      <c r="W1424" s="41"/>
      <c r="X1424" s="41"/>
      <c r="Y1424" s="41"/>
      <c r="Z1424" s="41"/>
      <c r="AA1424" s="41"/>
      <c r="AB1424" s="41"/>
      <c r="AC1424" s="41"/>
      <c r="AD1424" s="41"/>
      <c r="AE1424" s="41"/>
      <c r="AT1424" s="20" t="s">
        <v>240</v>
      </c>
      <c r="AU1424" s="20" t="s">
        <v>86</v>
      </c>
    </row>
    <row r="1425" s="13" customFormat="1">
      <c r="A1425" s="13"/>
      <c r="B1425" s="233"/>
      <c r="C1425" s="234"/>
      <c r="D1425" s="235" t="s">
        <v>242</v>
      </c>
      <c r="E1425" s="236" t="s">
        <v>19</v>
      </c>
      <c r="F1425" s="237" t="s">
        <v>2126</v>
      </c>
      <c r="G1425" s="234"/>
      <c r="H1425" s="238">
        <v>72.849999999999994</v>
      </c>
      <c r="I1425" s="239"/>
      <c r="J1425" s="234"/>
      <c r="K1425" s="234"/>
      <c r="L1425" s="240"/>
      <c r="M1425" s="241"/>
      <c r="N1425" s="242"/>
      <c r="O1425" s="242"/>
      <c r="P1425" s="242"/>
      <c r="Q1425" s="242"/>
      <c r="R1425" s="242"/>
      <c r="S1425" s="242"/>
      <c r="T1425" s="243"/>
      <c r="U1425" s="13"/>
      <c r="V1425" s="13"/>
      <c r="W1425" s="13"/>
      <c r="X1425" s="13"/>
      <c r="Y1425" s="13"/>
      <c r="Z1425" s="13"/>
      <c r="AA1425" s="13"/>
      <c r="AB1425" s="13"/>
      <c r="AC1425" s="13"/>
      <c r="AD1425" s="13"/>
      <c r="AE1425" s="13"/>
      <c r="AT1425" s="244" t="s">
        <v>242</v>
      </c>
      <c r="AU1425" s="244" t="s">
        <v>86</v>
      </c>
      <c r="AV1425" s="13" t="s">
        <v>86</v>
      </c>
      <c r="AW1425" s="13" t="s">
        <v>37</v>
      </c>
      <c r="AX1425" s="13" t="s">
        <v>76</v>
      </c>
      <c r="AY1425" s="244" t="s">
        <v>231</v>
      </c>
    </row>
    <row r="1426" s="13" customFormat="1">
      <c r="A1426" s="13"/>
      <c r="B1426" s="233"/>
      <c r="C1426" s="234"/>
      <c r="D1426" s="235" t="s">
        <v>242</v>
      </c>
      <c r="E1426" s="236" t="s">
        <v>19</v>
      </c>
      <c r="F1426" s="237" t="s">
        <v>2127</v>
      </c>
      <c r="G1426" s="234"/>
      <c r="H1426" s="238">
        <v>45.740000000000002</v>
      </c>
      <c r="I1426" s="239"/>
      <c r="J1426" s="234"/>
      <c r="K1426" s="234"/>
      <c r="L1426" s="240"/>
      <c r="M1426" s="241"/>
      <c r="N1426" s="242"/>
      <c r="O1426" s="242"/>
      <c r="P1426" s="242"/>
      <c r="Q1426" s="242"/>
      <c r="R1426" s="242"/>
      <c r="S1426" s="242"/>
      <c r="T1426" s="243"/>
      <c r="U1426" s="13"/>
      <c r="V1426" s="13"/>
      <c r="W1426" s="13"/>
      <c r="X1426" s="13"/>
      <c r="Y1426" s="13"/>
      <c r="Z1426" s="13"/>
      <c r="AA1426" s="13"/>
      <c r="AB1426" s="13"/>
      <c r="AC1426" s="13"/>
      <c r="AD1426" s="13"/>
      <c r="AE1426" s="13"/>
      <c r="AT1426" s="244" t="s">
        <v>242</v>
      </c>
      <c r="AU1426" s="244" t="s">
        <v>86</v>
      </c>
      <c r="AV1426" s="13" t="s">
        <v>86</v>
      </c>
      <c r="AW1426" s="13" t="s">
        <v>37</v>
      </c>
      <c r="AX1426" s="13" t="s">
        <v>76</v>
      </c>
      <c r="AY1426" s="244" t="s">
        <v>231</v>
      </c>
    </row>
    <row r="1427" s="13" customFormat="1">
      <c r="A1427" s="13"/>
      <c r="B1427" s="233"/>
      <c r="C1427" s="234"/>
      <c r="D1427" s="235" t="s">
        <v>242</v>
      </c>
      <c r="E1427" s="236" t="s">
        <v>19</v>
      </c>
      <c r="F1427" s="237" t="s">
        <v>2128</v>
      </c>
      <c r="G1427" s="234"/>
      <c r="H1427" s="238">
        <v>-15.9</v>
      </c>
      <c r="I1427" s="239"/>
      <c r="J1427" s="234"/>
      <c r="K1427" s="234"/>
      <c r="L1427" s="240"/>
      <c r="M1427" s="241"/>
      <c r="N1427" s="242"/>
      <c r="O1427" s="242"/>
      <c r="P1427" s="242"/>
      <c r="Q1427" s="242"/>
      <c r="R1427" s="242"/>
      <c r="S1427" s="242"/>
      <c r="T1427" s="243"/>
      <c r="U1427" s="13"/>
      <c r="V1427" s="13"/>
      <c r="W1427" s="13"/>
      <c r="X1427" s="13"/>
      <c r="Y1427" s="13"/>
      <c r="Z1427" s="13"/>
      <c r="AA1427" s="13"/>
      <c r="AB1427" s="13"/>
      <c r="AC1427" s="13"/>
      <c r="AD1427" s="13"/>
      <c r="AE1427" s="13"/>
      <c r="AT1427" s="244" t="s">
        <v>242</v>
      </c>
      <c r="AU1427" s="244" t="s">
        <v>86</v>
      </c>
      <c r="AV1427" s="13" t="s">
        <v>86</v>
      </c>
      <c r="AW1427" s="13" t="s">
        <v>37</v>
      </c>
      <c r="AX1427" s="13" t="s">
        <v>76</v>
      </c>
      <c r="AY1427" s="244" t="s">
        <v>231</v>
      </c>
    </row>
    <row r="1428" s="13" customFormat="1">
      <c r="A1428" s="13"/>
      <c r="B1428" s="233"/>
      <c r="C1428" s="234"/>
      <c r="D1428" s="235" t="s">
        <v>242</v>
      </c>
      <c r="E1428" s="236" t="s">
        <v>19</v>
      </c>
      <c r="F1428" s="237" t="s">
        <v>2129</v>
      </c>
      <c r="G1428" s="234"/>
      <c r="H1428" s="238">
        <v>73.265000000000001</v>
      </c>
      <c r="I1428" s="239"/>
      <c r="J1428" s="234"/>
      <c r="K1428" s="234"/>
      <c r="L1428" s="240"/>
      <c r="M1428" s="241"/>
      <c r="N1428" s="242"/>
      <c r="O1428" s="242"/>
      <c r="P1428" s="242"/>
      <c r="Q1428" s="242"/>
      <c r="R1428" s="242"/>
      <c r="S1428" s="242"/>
      <c r="T1428" s="243"/>
      <c r="U1428" s="13"/>
      <c r="V1428" s="13"/>
      <c r="W1428" s="13"/>
      <c r="X1428" s="13"/>
      <c r="Y1428" s="13"/>
      <c r="Z1428" s="13"/>
      <c r="AA1428" s="13"/>
      <c r="AB1428" s="13"/>
      <c r="AC1428" s="13"/>
      <c r="AD1428" s="13"/>
      <c r="AE1428" s="13"/>
      <c r="AT1428" s="244" t="s">
        <v>242</v>
      </c>
      <c r="AU1428" s="244" t="s">
        <v>86</v>
      </c>
      <c r="AV1428" s="13" t="s">
        <v>86</v>
      </c>
      <c r="AW1428" s="13" t="s">
        <v>37</v>
      </c>
      <c r="AX1428" s="13" t="s">
        <v>76</v>
      </c>
      <c r="AY1428" s="244" t="s">
        <v>231</v>
      </c>
    </row>
    <row r="1429" s="13" customFormat="1">
      <c r="A1429" s="13"/>
      <c r="B1429" s="233"/>
      <c r="C1429" s="234"/>
      <c r="D1429" s="235" t="s">
        <v>242</v>
      </c>
      <c r="E1429" s="236" t="s">
        <v>19</v>
      </c>
      <c r="F1429" s="237" t="s">
        <v>2130</v>
      </c>
      <c r="G1429" s="234"/>
      <c r="H1429" s="238">
        <v>-4.9000000000000004</v>
      </c>
      <c r="I1429" s="239"/>
      <c r="J1429" s="234"/>
      <c r="K1429" s="234"/>
      <c r="L1429" s="240"/>
      <c r="M1429" s="241"/>
      <c r="N1429" s="242"/>
      <c r="O1429" s="242"/>
      <c r="P1429" s="242"/>
      <c r="Q1429" s="242"/>
      <c r="R1429" s="242"/>
      <c r="S1429" s="242"/>
      <c r="T1429" s="243"/>
      <c r="U1429" s="13"/>
      <c r="V1429" s="13"/>
      <c r="W1429" s="13"/>
      <c r="X1429" s="13"/>
      <c r="Y1429" s="13"/>
      <c r="Z1429" s="13"/>
      <c r="AA1429" s="13"/>
      <c r="AB1429" s="13"/>
      <c r="AC1429" s="13"/>
      <c r="AD1429" s="13"/>
      <c r="AE1429" s="13"/>
      <c r="AT1429" s="244" t="s">
        <v>242</v>
      </c>
      <c r="AU1429" s="244" t="s">
        <v>86</v>
      </c>
      <c r="AV1429" s="13" t="s">
        <v>86</v>
      </c>
      <c r="AW1429" s="13" t="s">
        <v>37</v>
      </c>
      <c r="AX1429" s="13" t="s">
        <v>76</v>
      </c>
      <c r="AY1429" s="244" t="s">
        <v>231</v>
      </c>
    </row>
    <row r="1430" s="15" customFormat="1">
      <c r="A1430" s="15"/>
      <c r="B1430" s="255"/>
      <c r="C1430" s="256"/>
      <c r="D1430" s="235" t="s">
        <v>242</v>
      </c>
      <c r="E1430" s="257" t="s">
        <v>19</v>
      </c>
      <c r="F1430" s="258" t="s">
        <v>335</v>
      </c>
      <c r="G1430" s="256"/>
      <c r="H1430" s="259">
        <v>171.05500000000001</v>
      </c>
      <c r="I1430" s="260"/>
      <c r="J1430" s="256"/>
      <c r="K1430" s="256"/>
      <c r="L1430" s="261"/>
      <c r="M1430" s="262"/>
      <c r="N1430" s="263"/>
      <c r="O1430" s="263"/>
      <c r="P1430" s="263"/>
      <c r="Q1430" s="263"/>
      <c r="R1430" s="263"/>
      <c r="S1430" s="263"/>
      <c r="T1430" s="264"/>
      <c r="U1430" s="15"/>
      <c r="V1430" s="15"/>
      <c r="W1430" s="15"/>
      <c r="X1430" s="15"/>
      <c r="Y1430" s="15"/>
      <c r="Z1430" s="15"/>
      <c r="AA1430" s="15"/>
      <c r="AB1430" s="15"/>
      <c r="AC1430" s="15"/>
      <c r="AD1430" s="15"/>
      <c r="AE1430" s="15"/>
      <c r="AT1430" s="265" t="s">
        <v>242</v>
      </c>
      <c r="AU1430" s="265" t="s">
        <v>86</v>
      </c>
      <c r="AV1430" s="15" t="s">
        <v>238</v>
      </c>
      <c r="AW1430" s="15" t="s">
        <v>37</v>
      </c>
      <c r="AX1430" s="15" t="s">
        <v>84</v>
      </c>
      <c r="AY1430" s="265" t="s">
        <v>231</v>
      </c>
    </row>
    <row r="1431" s="2" customFormat="1" ht="16.5" customHeight="1">
      <c r="A1431" s="41"/>
      <c r="B1431" s="42"/>
      <c r="C1431" s="277" t="s">
        <v>2131</v>
      </c>
      <c r="D1431" s="277" t="s">
        <v>605</v>
      </c>
      <c r="E1431" s="278" t="s">
        <v>2132</v>
      </c>
      <c r="F1431" s="279" t="s">
        <v>2133</v>
      </c>
      <c r="G1431" s="280" t="s">
        <v>310</v>
      </c>
      <c r="H1431" s="281">
        <v>196.71299999999999</v>
      </c>
      <c r="I1431" s="282"/>
      <c r="J1431" s="283">
        <f>ROUND(I1431*H1431,2)</f>
        <v>0</v>
      </c>
      <c r="K1431" s="279" t="s">
        <v>237</v>
      </c>
      <c r="L1431" s="284"/>
      <c r="M1431" s="285" t="s">
        <v>19</v>
      </c>
      <c r="N1431" s="286" t="s">
        <v>47</v>
      </c>
      <c r="O1431" s="87"/>
      <c r="P1431" s="224">
        <f>O1431*H1431</f>
        <v>0</v>
      </c>
      <c r="Q1431" s="224">
        <v>2.0000000000000002E-05</v>
      </c>
      <c r="R1431" s="224">
        <f>Q1431*H1431</f>
        <v>0.0039342600000000002</v>
      </c>
      <c r="S1431" s="224">
        <v>0</v>
      </c>
      <c r="T1431" s="225">
        <f>S1431*H1431</f>
        <v>0</v>
      </c>
      <c r="U1431" s="41"/>
      <c r="V1431" s="41"/>
      <c r="W1431" s="41"/>
      <c r="X1431" s="41"/>
      <c r="Y1431" s="41"/>
      <c r="Z1431" s="41"/>
      <c r="AA1431" s="41"/>
      <c r="AB1431" s="41"/>
      <c r="AC1431" s="41"/>
      <c r="AD1431" s="41"/>
      <c r="AE1431" s="41"/>
      <c r="AR1431" s="226" t="s">
        <v>442</v>
      </c>
      <c r="AT1431" s="226" t="s">
        <v>605</v>
      </c>
      <c r="AU1431" s="226" t="s">
        <v>86</v>
      </c>
      <c r="AY1431" s="20" t="s">
        <v>231</v>
      </c>
      <c r="BE1431" s="227">
        <f>IF(N1431="základní",J1431,0)</f>
        <v>0</v>
      </c>
      <c r="BF1431" s="227">
        <f>IF(N1431="snížená",J1431,0)</f>
        <v>0</v>
      </c>
      <c r="BG1431" s="227">
        <f>IF(N1431="zákl. přenesená",J1431,0)</f>
        <v>0</v>
      </c>
      <c r="BH1431" s="227">
        <f>IF(N1431="sníž. přenesená",J1431,0)</f>
        <v>0</v>
      </c>
      <c r="BI1431" s="227">
        <f>IF(N1431="nulová",J1431,0)</f>
        <v>0</v>
      </c>
      <c r="BJ1431" s="20" t="s">
        <v>84</v>
      </c>
      <c r="BK1431" s="227">
        <f>ROUND(I1431*H1431,2)</f>
        <v>0</v>
      </c>
      <c r="BL1431" s="20" t="s">
        <v>336</v>
      </c>
      <c r="BM1431" s="226" t="s">
        <v>2134</v>
      </c>
    </row>
    <row r="1432" s="13" customFormat="1">
      <c r="A1432" s="13"/>
      <c r="B1432" s="233"/>
      <c r="C1432" s="234"/>
      <c r="D1432" s="235" t="s">
        <v>242</v>
      </c>
      <c r="E1432" s="234"/>
      <c r="F1432" s="237" t="s">
        <v>2135</v>
      </c>
      <c r="G1432" s="234"/>
      <c r="H1432" s="238">
        <v>196.71299999999999</v>
      </c>
      <c r="I1432" s="239"/>
      <c r="J1432" s="234"/>
      <c r="K1432" s="234"/>
      <c r="L1432" s="240"/>
      <c r="M1432" s="241"/>
      <c r="N1432" s="242"/>
      <c r="O1432" s="242"/>
      <c r="P1432" s="242"/>
      <c r="Q1432" s="242"/>
      <c r="R1432" s="242"/>
      <c r="S1432" s="242"/>
      <c r="T1432" s="243"/>
      <c r="U1432" s="13"/>
      <c r="V1432" s="13"/>
      <c r="W1432" s="13"/>
      <c r="X1432" s="13"/>
      <c r="Y1432" s="13"/>
      <c r="Z1432" s="13"/>
      <c r="AA1432" s="13"/>
      <c r="AB1432" s="13"/>
      <c r="AC1432" s="13"/>
      <c r="AD1432" s="13"/>
      <c r="AE1432" s="13"/>
      <c r="AT1432" s="244" t="s">
        <v>242</v>
      </c>
      <c r="AU1432" s="244" t="s">
        <v>86</v>
      </c>
      <c r="AV1432" s="13" t="s">
        <v>86</v>
      </c>
      <c r="AW1432" s="13" t="s">
        <v>4</v>
      </c>
      <c r="AX1432" s="13" t="s">
        <v>84</v>
      </c>
      <c r="AY1432" s="244" t="s">
        <v>231</v>
      </c>
    </row>
    <row r="1433" s="2" customFormat="1" ht="24.15" customHeight="1">
      <c r="A1433" s="41"/>
      <c r="B1433" s="42"/>
      <c r="C1433" s="215" t="s">
        <v>2136</v>
      </c>
      <c r="D1433" s="215" t="s">
        <v>233</v>
      </c>
      <c r="E1433" s="216" t="s">
        <v>2137</v>
      </c>
      <c r="F1433" s="217" t="s">
        <v>2138</v>
      </c>
      <c r="G1433" s="218" t="s">
        <v>369</v>
      </c>
      <c r="H1433" s="219">
        <v>103</v>
      </c>
      <c r="I1433" s="220"/>
      <c r="J1433" s="221">
        <f>ROUND(I1433*H1433,2)</f>
        <v>0</v>
      </c>
      <c r="K1433" s="217" t="s">
        <v>237</v>
      </c>
      <c r="L1433" s="47"/>
      <c r="M1433" s="222" t="s">
        <v>19</v>
      </c>
      <c r="N1433" s="223" t="s">
        <v>47</v>
      </c>
      <c r="O1433" s="87"/>
      <c r="P1433" s="224">
        <f>O1433*H1433</f>
        <v>0</v>
      </c>
      <c r="Q1433" s="224">
        <v>0.00017000000000000001</v>
      </c>
      <c r="R1433" s="224">
        <f>Q1433*H1433</f>
        <v>0.017510000000000001</v>
      </c>
      <c r="S1433" s="224">
        <v>0</v>
      </c>
      <c r="T1433" s="225">
        <f>S1433*H1433</f>
        <v>0</v>
      </c>
      <c r="U1433" s="41"/>
      <c r="V1433" s="41"/>
      <c r="W1433" s="41"/>
      <c r="X1433" s="41"/>
      <c r="Y1433" s="41"/>
      <c r="Z1433" s="41"/>
      <c r="AA1433" s="41"/>
      <c r="AB1433" s="41"/>
      <c r="AC1433" s="41"/>
      <c r="AD1433" s="41"/>
      <c r="AE1433" s="41"/>
      <c r="AR1433" s="226" t="s">
        <v>336</v>
      </c>
      <c r="AT1433" s="226" t="s">
        <v>233</v>
      </c>
      <c r="AU1433" s="226" t="s">
        <v>86</v>
      </c>
      <c r="AY1433" s="20" t="s">
        <v>231</v>
      </c>
      <c r="BE1433" s="227">
        <f>IF(N1433="základní",J1433,0)</f>
        <v>0</v>
      </c>
      <c r="BF1433" s="227">
        <f>IF(N1433="snížená",J1433,0)</f>
        <v>0</v>
      </c>
      <c r="BG1433" s="227">
        <f>IF(N1433="zákl. přenesená",J1433,0)</f>
        <v>0</v>
      </c>
      <c r="BH1433" s="227">
        <f>IF(N1433="sníž. přenesená",J1433,0)</f>
        <v>0</v>
      </c>
      <c r="BI1433" s="227">
        <f>IF(N1433="nulová",J1433,0)</f>
        <v>0</v>
      </c>
      <c r="BJ1433" s="20" t="s">
        <v>84</v>
      </c>
      <c r="BK1433" s="227">
        <f>ROUND(I1433*H1433,2)</f>
        <v>0</v>
      </c>
      <c r="BL1433" s="20" t="s">
        <v>336</v>
      </c>
      <c r="BM1433" s="226" t="s">
        <v>2139</v>
      </c>
    </row>
    <row r="1434" s="2" customFormat="1">
      <c r="A1434" s="41"/>
      <c r="B1434" s="42"/>
      <c r="C1434" s="43"/>
      <c r="D1434" s="228" t="s">
        <v>240</v>
      </c>
      <c r="E1434" s="43"/>
      <c r="F1434" s="229" t="s">
        <v>2140</v>
      </c>
      <c r="G1434" s="43"/>
      <c r="H1434" s="43"/>
      <c r="I1434" s="230"/>
      <c r="J1434" s="43"/>
      <c r="K1434" s="43"/>
      <c r="L1434" s="47"/>
      <c r="M1434" s="231"/>
      <c r="N1434" s="232"/>
      <c r="O1434" s="87"/>
      <c r="P1434" s="87"/>
      <c r="Q1434" s="87"/>
      <c r="R1434" s="87"/>
      <c r="S1434" s="87"/>
      <c r="T1434" s="88"/>
      <c r="U1434" s="41"/>
      <c r="V1434" s="41"/>
      <c r="W1434" s="41"/>
      <c r="X1434" s="41"/>
      <c r="Y1434" s="41"/>
      <c r="Z1434" s="41"/>
      <c r="AA1434" s="41"/>
      <c r="AB1434" s="41"/>
      <c r="AC1434" s="41"/>
      <c r="AD1434" s="41"/>
      <c r="AE1434" s="41"/>
      <c r="AT1434" s="20" t="s">
        <v>240</v>
      </c>
      <c r="AU1434" s="20" t="s">
        <v>86</v>
      </c>
    </row>
    <row r="1435" s="13" customFormat="1">
      <c r="A1435" s="13"/>
      <c r="B1435" s="233"/>
      <c r="C1435" s="234"/>
      <c r="D1435" s="235" t="s">
        <v>242</v>
      </c>
      <c r="E1435" s="236" t="s">
        <v>19</v>
      </c>
      <c r="F1435" s="237" t="s">
        <v>2141</v>
      </c>
      <c r="G1435" s="234"/>
      <c r="H1435" s="238">
        <v>64</v>
      </c>
      <c r="I1435" s="239"/>
      <c r="J1435" s="234"/>
      <c r="K1435" s="234"/>
      <c r="L1435" s="240"/>
      <c r="M1435" s="241"/>
      <c r="N1435" s="242"/>
      <c r="O1435" s="242"/>
      <c r="P1435" s="242"/>
      <c r="Q1435" s="242"/>
      <c r="R1435" s="242"/>
      <c r="S1435" s="242"/>
      <c r="T1435" s="243"/>
      <c r="U1435" s="13"/>
      <c r="V1435" s="13"/>
      <c r="W1435" s="13"/>
      <c r="X1435" s="13"/>
      <c r="Y1435" s="13"/>
      <c r="Z1435" s="13"/>
      <c r="AA1435" s="13"/>
      <c r="AB1435" s="13"/>
      <c r="AC1435" s="13"/>
      <c r="AD1435" s="13"/>
      <c r="AE1435" s="13"/>
      <c r="AT1435" s="244" t="s">
        <v>242</v>
      </c>
      <c r="AU1435" s="244" t="s">
        <v>86</v>
      </c>
      <c r="AV1435" s="13" t="s">
        <v>86</v>
      </c>
      <c r="AW1435" s="13" t="s">
        <v>37</v>
      </c>
      <c r="AX1435" s="13" t="s">
        <v>76</v>
      </c>
      <c r="AY1435" s="244" t="s">
        <v>231</v>
      </c>
    </row>
    <row r="1436" s="13" customFormat="1">
      <c r="A1436" s="13"/>
      <c r="B1436" s="233"/>
      <c r="C1436" s="234"/>
      <c r="D1436" s="235" t="s">
        <v>242</v>
      </c>
      <c r="E1436" s="236" t="s">
        <v>19</v>
      </c>
      <c r="F1436" s="237" t="s">
        <v>2142</v>
      </c>
      <c r="G1436" s="234"/>
      <c r="H1436" s="238">
        <v>39</v>
      </c>
      <c r="I1436" s="239"/>
      <c r="J1436" s="234"/>
      <c r="K1436" s="234"/>
      <c r="L1436" s="240"/>
      <c r="M1436" s="241"/>
      <c r="N1436" s="242"/>
      <c r="O1436" s="242"/>
      <c r="P1436" s="242"/>
      <c r="Q1436" s="242"/>
      <c r="R1436" s="242"/>
      <c r="S1436" s="242"/>
      <c r="T1436" s="243"/>
      <c r="U1436" s="13"/>
      <c r="V1436" s="13"/>
      <c r="W1436" s="13"/>
      <c r="X1436" s="13"/>
      <c r="Y1436" s="13"/>
      <c r="Z1436" s="13"/>
      <c r="AA1436" s="13"/>
      <c r="AB1436" s="13"/>
      <c r="AC1436" s="13"/>
      <c r="AD1436" s="13"/>
      <c r="AE1436" s="13"/>
      <c r="AT1436" s="244" t="s">
        <v>242</v>
      </c>
      <c r="AU1436" s="244" t="s">
        <v>86</v>
      </c>
      <c r="AV1436" s="13" t="s">
        <v>86</v>
      </c>
      <c r="AW1436" s="13" t="s">
        <v>37</v>
      </c>
      <c r="AX1436" s="13" t="s">
        <v>76</v>
      </c>
      <c r="AY1436" s="244" t="s">
        <v>231</v>
      </c>
    </row>
    <row r="1437" s="15" customFormat="1">
      <c r="A1437" s="15"/>
      <c r="B1437" s="255"/>
      <c r="C1437" s="256"/>
      <c r="D1437" s="235" t="s">
        <v>242</v>
      </c>
      <c r="E1437" s="257" t="s">
        <v>19</v>
      </c>
      <c r="F1437" s="258" t="s">
        <v>335</v>
      </c>
      <c r="G1437" s="256"/>
      <c r="H1437" s="259">
        <v>103</v>
      </c>
      <c r="I1437" s="260"/>
      <c r="J1437" s="256"/>
      <c r="K1437" s="256"/>
      <c r="L1437" s="261"/>
      <c r="M1437" s="262"/>
      <c r="N1437" s="263"/>
      <c r="O1437" s="263"/>
      <c r="P1437" s="263"/>
      <c r="Q1437" s="263"/>
      <c r="R1437" s="263"/>
      <c r="S1437" s="263"/>
      <c r="T1437" s="264"/>
      <c r="U1437" s="15"/>
      <c r="V1437" s="15"/>
      <c r="W1437" s="15"/>
      <c r="X1437" s="15"/>
      <c r="Y1437" s="15"/>
      <c r="Z1437" s="15"/>
      <c r="AA1437" s="15"/>
      <c r="AB1437" s="15"/>
      <c r="AC1437" s="15"/>
      <c r="AD1437" s="15"/>
      <c r="AE1437" s="15"/>
      <c r="AT1437" s="265" t="s">
        <v>242</v>
      </c>
      <c r="AU1437" s="265" t="s">
        <v>86</v>
      </c>
      <c r="AV1437" s="15" t="s">
        <v>238</v>
      </c>
      <c r="AW1437" s="15" t="s">
        <v>37</v>
      </c>
      <c r="AX1437" s="15" t="s">
        <v>84</v>
      </c>
      <c r="AY1437" s="265" t="s">
        <v>231</v>
      </c>
    </row>
    <row r="1438" s="2" customFormat="1" ht="16.5" customHeight="1">
      <c r="A1438" s="41"/>
      <c r="B1438" s="42"/>
      <c r="C1438" s="277" t="s">
        <v>2143</v>
      </c>
      <c r="D1438" s="277" t="s">
        <v>605</v>
      </c>
      <c r="E1438" s="278" t="s">
        <v>2144</v>
      </c>
      <c r="F1438" s="279" t="s">
        <v>2145</v>
      </c>
      <c r="G1438" s="280" t="s">
        <v>369</v>
      </c>
      <c r="H1438" s="281">
        <v>103</v>
      </c>
      <c r="I1438" s="282"/>
      <c r="J1438" s="283">
        <f>ROUND(I1438*H1438,2)</f>
        <v>0</v>
      </c>
      <c r="K1438" s="279" t="s">
        <v>237</v>
      </c>
      <c r="L1438" s="284"/>
      <c r="M1438" s="285" t="s">
        <v>19</v>
      </c>
      <c r="N1438" s="286" t="s">
        <v>47</v>
      </c>
      <c r="O1438" s="87"/>
      <c r="P1438" s="224">
        <f>O1438*H1438</f>
        <v>0</v>
      </c>
      <c r="Q1438" s="224">
        <v>3.0000000000000001E-05</v>
      </c>
      <c r="R1438" s="224">
        <f>Q1438*H1438</f>
        <v>0.0030899999999999999</v>
      </c>
      <c r="S1438" s="224">
        <v>0</v>
      </c>
      <c r="T1438" s="225">
        <f>S1438*H1438</f>
        <v>0</v>
      </c>
      <c r="U1438" s="41"/>
      <c r="V1438" s="41"/>
      <c r="W1438" s="41"/>
      <c r="X1438" s="41"/>
      <c r="Y1438" s="41"/>
      <c r="Z1438" s="41"/>
      <c r="AA1438" s="41"/>
      <c r="AB1438" s="41"/>
      <c r="AC1438" s="41"/>
      <c r="AD1438" s="41"/>
      <c r="AE1438" s="41"/>
      <c r="AR1438" s="226" t="s">
        <v>442</v>
      </c>
      <c r="AT1438" s="226" t="s">
        <v>605</v>
      </c>
      <c r="AU1438" s="226" t="s">
        <v>86</v>
      </c>
      <c r="AY1438" s="20" t="s">
        <v>231</v>
      </c>
      <c r="BE1438" s="227">
        <f>IF(N1438="základní",J1438,0)</f>
        <v>0</v>
      </c>
      <c r="BF1438" s="227">
        <f>IF(N1438="snížená",J1438,0)</f>
        <v>0</v>
      </c>
      <c r="BG1438" s="227">
        <f>IF(N1438="zákl. přenesená",J1438,0)</f>
        <v>0</v>
      </c>
      <c r="BH1438" s="227">
        <f>IF(N1438="sníž. přenesená",J1438,0)</f>
        <v>0</v>
      </c>
      <c r="BI1438" s="227">
        <f>IF(N1438="nulová",J1438,0)</f>
        <v>0</v>
      </c>
      <c r="BJ1438" s="20" t="s">
        <v>84</v>
      </c>
      <c r="BK1438" s="227">
        <f>ROUND(I1438*H1438,2)</f>
        <v>0</v>
      </c>
      <c r="BL1438" s="20" t="s">
        <v>336</v>
      </c>
      <c r="BM1438" s="226" t="s">
        <v>2146</v>
      </c>
    </row>
    <row r="1439" s="2" customFormat="1" ht="37.8" customHeight="1">
      <c r="A1439" s="41"/>
      <c r="B1439" s="42"/>
      <c r="C1439" s="215" t="s">
        <v>2147</v>
      </c>
      <c r="D1439" s="215" t="s">
        <v>233</v>
      </c>
      <c r="E1439" s="216" t="s">
        <v>2148</v>
      </c>
      <c r="F1439" s="217" t="s">
        <v>2149</v>
      </c>
      <c r="G1439" s="218" t="s">
        <v>236</v>
      </c>
      <c r="H1439" s="219">
        <v>491.50299999999999</v>
      </c>
      <c r="I1439" s="220"/>
      <c r="J1439" s="221">
        <f>ROUND(I1439*H1439,2)</f>
        <v>0</v>
      </c>
      <c r="K1439" s="217" t="s">
        <v>237</v>
      </c>
      <c r="L1439" s="47"/>
      <c r="M1439" s="222" t="s">
        <v>19</v>
      </c>
      <c r="N1439" s="223" t="s">
        <v>47</v>
      </c>
      <c r="O1439" s="87"/>
      <c r="P1439" s="224">
        <f>O1439*H1439</f>
        <v>0</v>
      </c>
      <c r="Q1439" s="224">
        <v>0.0060000000000000001</v>
      </c>
      <c r="R1439" s="224">
        <f>Q1439*H1439</f>
        <v>2.9490180000000001</v>
      </c>
      <c r="S1439" s="224">
        <v>0</v>
      </c>
      <c r="T1439" s="225">
        <f>S1439*H1439</f>
        <v>0</v>
      </c>
      <c r="U1439" s="41"/>
      <c r="V1439" s="41"/>
      <c r="W1439" s="41"/>
      <c r="X1439" s="41"/>
      <c r="Y1439" s="41"/>
      <c r="Z1439" s="41"/>
      <c r="AA1439" s="41"/>
      <c r="AB1439" s="41"/>
      <c r="AC1439" s="41"/>
      <c r="AD1439" s="41"/>
      <c r="AE1439" s="41"/>
      <c r="AR1439" s="226" t="s">
        <v>336</v>
      </c>
      <c r="AT1439" s="226" t="s">
        <v>233</v>
      </c>
      <c r="AU1439" s="226" t="s">
        <v>86</v>
      </c>
      <c r="AY1439" s="20" t="s">
        <v>231</v>
      </c>
      <c r="BE1439" s="227">
        <f>IF(N1439="základní",J1439,0)</f>
        <v>0</v>
      </c>
      <c r="BF1439" s="227">
        <f>IF(N1439="snížená",J1439,0)</f>
        <v>0</v>
      </c>
      <c r="BG1439" s="227">
        <f>IF(N1439="zákl. přenesená",J1439,0)</f>
        <v>0</v>
      </c>
      <c r="BH1439" s="227">
        <f>IF(N1439="sníž. přenesená",J1439,0)</f>
        <v>0</v>
      </c>
      <c r="BI1439" s="227">
        <f>IF(N1439="nulová",J1439,0)</f>
        <v>0</v>
      </c>
      <c r="BJ1439" s="20" t="s">
        <v>84</v>
      </c>
      <c r="BK1439" s="227">
        <f>ROUND(I1439*H1439,2)</f>
        <v>0</v>
      </c>
      <c r="BL1439" s="20" t="s">
        <v>336</v>
      </c>
      <c r="BM1439" s="226" t="s">
        <v>2150</v>
      </c>
    </row>
    <row r="1440" s="2" customFormat="1">
      <c r="A1440" s="41"/>
      <c r="B1440" s="42"/>
      <c r="C1440" s="43"/>
      <c r="D1440" s="228" t="s">
        <v>240</v>
      </c>
      <c r="E1440" s="43"/>
      <c r="F1440" s="229" t="s">
        <v>2151</v>
      </c>
      <c r="G1440" s="43"/>
      <c r="H1440" s="43"/>
      <c r="I1440" s="230"/>
      <c r="J1440" s="43"/>
      <c r="K1440" s="43"/>
      <c r="L1440" s="47"/>
      <c r="M1440" s="231"/>
      <c r="N1440" s="232"/>
      <c r="O1440" s="87"/>
      <c r="P1440" s="87"/>
      <c r="Q1440" s="87"/>
      <c r="R1440" s="87"/>
      <c r="S1440" s="87"/>
      <c r="T1440" s="88"/>
      <c r="U1440" s="41"/>
      <c r="V1440" s="41"/>
      <c r="W1440" s="41"/>
      <c r="X1440" s="41"/>
      <c r="Y1440" s="41"/>
      <c r="Z1440" s="41"/>
      <c r="AA1440" s="41"/>
      <c r="AB1440" s="41"/>
      <c r="AC1440" s="41"/>
      <c r="AD1440" s="41"/>
      <c r="AE1440" s="41"/>
      <c r="AT1440" s="20" t="s">
        <v>240</v>
      </c>
      <c r="AU1440" s="20" t="s">
        <v>86</v>
      </c>
    </row>
    <row r="1441" s="2" customFormat="1" ht="16.5" customHeight="1">
      <c r="A1441" s="41"/>
      <c r="B1441" s="42"/>
      <c r="C1441" s="277" t="s">
        <v>2152</v>
      </c>
      <c r="D1441" s="277" t="s">
        <v>605</v>
      </c>
      <c r="E1441" s="278" t="s">
        <v>2153</v>
      </c>
      <c r="F1441" s="279" t="s">
        <v>2154</v>
      </c>
      <c r="G1441" s="280" t="s">
        <v>236</v>
      </c>
      <c r="H1441" s="281">
        <v>565.22799999999995</v>
      </c>
      <c r="I1441" s="282"/>
      <c r="J1441" s="283">
        <f>ROUND(I1441*H1441,2)</f>
        <v>0</v>
      </c>
      <c r="K1441" s="279" t="s">
        <v>237</v>
      </c>
      <c r="L1441" s="284"/>
      <c r="M1441" s="285" t="s">
        <v>19</v>
      </c>
      <c r="N1441" s="286" t="s">
        <v>47</v>
      </c>
      <c r="O1441" s="87"/>
      <c r="P1441" s="224">
        <f>O1441*H1441</f>
        <v>0</v>
      </c>
      <c r="Q1441" s="224">
        <v>0.0118</v>
      </c>
      <c r="R1441" s="224">
        <f>Q1441*H1441</f>
        <v>6.6696903999999995</v>
      </c>
      <c r="S1441" s="224">
        <v>0</v>
      </c>
      <c r="T1441" s="225">
        <f>S1441*H1441</f>
        <v>0</v>
      </c>
      <c r="U1441" s="41"/>
      <c r="V1441" s="41"/>
      <c r="W1441" s="41"/>
      <c r="X1441" s="41"/>
      <c r="Y1441" s="41"/>
      <c r="Z1441" s="41"/>
      <c r="AA1441" s="41"/>
      <c r="AB1441" s="41"/>
      <c r="AC1441" s="41"/>
      <c r="AD1441" s="41"/>
      <c r="AE1441" s="41"/>
      <c r="AR1441" s="226" t="s">
        <v>442</v>
      </c>
      <c r="AT1441" s="226" t="s">
        <v>605</v>
      </c>
      <c r="AU1441" s="226" t="s">
        <v>86</v>
      </c>
      <c r="AY1441" s="20" t="s">
        <v>231</v>
      </c>
      <c r="BE1441" s="227">
        <f>IF(N1441="základní",J1441,0)</f>
        <v>0</v>
      </c>
      <c r="BF1441" s="227">
        <f>IF(N1441="snížená",J1441,0)</f>
        <v>0</v>
      </c>
      <c r="BG1441" s="227">
        <f>IF(N1441="zákl. přenesená",J1441,0)</f>
        <v>0</v>
      </c>
      <c r="BH1441" s="227">
        <f>IF(N1441="sníž. přenesená",J1441,0)</f>
        <v>0</v>
      </c>
      <c r="BI1441" s="227">
        <f>IF(N1441="nulová",J1441,0)</f>
        <v>0</v>
      </c>
      <c r="BJ1441" s="20" t="s">
        <v>84</v>
      </c>
      <c r="BK1441" s="227">
        <f>ROUND(I1441*H1441,2)</f>
        <v>0</v>
      </c>
      <c r="BL1441" s="20" t="s">
        <v>336</v>
      </c>
      <c r="BM1441" s="226" t="s">
        <v>2155</v>
      </c>
    </row>
    <row r="1442" s="13" customFormat="1">
      <c r="A1442" s="13"/>
      <c r="B1442" s="233"/>
      <c r="C1442" s="234"/>
      <c r="D1442" s="235" t="s">
        <v>242</v>
      </c>
      <c r="E1442" s="234"/>
      <c r="F1442" s="237" t="s">
        <v>2156</v>
      </c>
      <c r="G1442" s="234"/>
      <c r="H1442" s="238">
        <v>565.22799999999995</v>
      </c>
      <c r="I1442" s="239"/>
      <c r="J1442" s="234"/>
      <c r="K1442" s="234"/>
      <c r="L1442" s="240"/>
      <c r="M1442" s="241"/>
      <c r="N1442" s="242"/>
      <c r="O1442" s="242"/>
      <c r="P1442" s="242"/>
      <c r="Q1442" s="242"/>
      <c r="R1442" s="242"/>
      <c r="S1442" s="242"/>
      <c r="T1442" s="243"/>
      <c r="U1442" s="13"/>
      <c r="V1442" s="13"/>
      <c r="W1442" s="13"/>
      <c r="X1442" s="13"/>
      <c r="Y1442" s="13"/>
      <c r="Z1442" s="13"/>
      <c r="AA1442" s="13"/>
      <c r="AB1442" s="13"/>
      <c r="AC1442" s="13"/>
      <c r="AD1442" s="13"/>
      <c r="AE1442" s="13"/>
      <c r="AT1442" s="244" t="s">
        <v>242</v>
      </c>
      <c r="AU1442" s="244" t="s">
        <v>86</v>
      </c>
      <c r="AV1442" s="13" t="s">
        <v>86</v>
      </c>
      <c r="AW1442" s="13" t="s">
        <v>4</v>
      </c>
      <c r="AX1442" s="13" t="s">
        <v>84</v>
      </c>
      <c r="AY1442" s="244" t="s">
        <v>231</v>
      </c>
    </row>
    <row r="1443" s="2" customFormat="1" ht="24.15" customHeight="1">
      <c r="A1443" s="41"/>
      <c r="B1443" s="42"/>
      <c r="C1443" s="215" t="s">
        <v>2157</v>
      </c>
      <c r="D1443" s="215" t="s">
        <v>233</v>
      </c>
      <c r="E1443" s="216" t="s">
        <v>2158</v>
      </c>
      <c r="F1443" s="217" t="s">
        <v>2159</v>
      </c>
      <c r="G1443" s="218" t="s">
        <v>310</v>
      </c>
      <c r="H1443" s="219">
        <v>171.05500000000001</v>
      </c>
      <c r="I1443" s="220"/>
      <c r="J1443" s="221">
        <f>ROUND(I1443*H1443,2)</f>
        <v>0</v>
      </c>
      <c r="K1443" s="217" t="s">
        <v>19</v>
      </c>
      <c r="L1443" s="47"/>
      <c r="M1443" s="222" t="s">
        <v>19</v>
      </c>
      <c r="N1443" s="223" t="s">
        <v>47</v>
      </c>
      <c r="O1443" s="87"/>
      <c r="P1443" s="224">
        <f>O1443*H1443</f>
        <v>0</v>
      </c>
      <c r="Q1443" s="224">
        <v>0.00055000000000000003</v>
      </c>
      <c r="R1443" s="224">
        <f>Q1443*H1443</f>
        <v>0.094080250000000004</v>
      </c>
      <c r="S1443" s="224">
        <v>0</v>
      </c>
      <c r="T1443" s="225">
        <f>S1443*H1443</f>
        <v>0</v>
      </c>
      <c r="U1443" s="41"/>
      <c r="V1443" s="41"/>
      <c r="W1443" s="41"/>
      <c r="X1443" s="41"/>
      <c r="Y1443" s="41"/>
      <c r="Z1443" s="41"/>
      <c r="AA1443" s="41"/>
      <c r="AB1443" s="41"/>
      <c r="AC1443" s="41"/>
      <c r="AD1443" s="41"/>
      <c r="AE1443" s="41"/>
      <c r="AR1443" s="226" t="s">
        <v>336</v>
      </c>
      <c r="AT1443" s="226" t="s">
        <v>233</v>
      </c>
      <c r="AU1443" s="226" t="s">
        <v>86</v>
      </c>
      <c r="AY1443" s="20" t="s">
        <v>231</v>
      </c>
      <c r="BE1443" s="227">
        <f>IF(N1443="základní",J1443,0)</f>
        <v>0</v>
      </c>
      <c r="BF1443" s="227">
        <f>IF(N1443="snížená",J1443,0)</f>
        <v>0</v>
      </c>
      <c r="BG1443" s="227">
        <f>IF(N1443="zákl. přenesená",J1443,0)</f>
        <v>0</v>
      </c>
      <c r="BH1443" s="227">
        <f>IF(N1443="sníž. přenesená",J1443,0)</f>
        <v>0</v>
      </c>
      <c r="BI1443" s="227">
        <f>IF(N1443="nulová",J1443,0)</f>
        <v>0</v>
      </c>
      <c r="BJ1443" s="20" t="s">
        <v>84</v>
      </c>
      <c r="BK1443" s="227">
        <f>ROUND(I1443*H1443,2)</f>
        <v>0</v>
      </c>
      <c r="BL1443" s="20" t="s">
        <v>336</v>
      </c>
      <c r="BM1443" s="226" t="s">
        <v>2160</v>
      </c>
    </row>
    <row r="1444" s="13" customFormat="1">
      <c r="A1444" s="13"/>
      <c r="B1444" s="233"/>
      <c r="C1444" s="234"/>
      <c r="D1444" s="235" t="s">
        <v>242</v>
      </c>
      <c r="E1444" s="236" t="s">
        <v>19</v>
      </c>
      <c r="F1444" s="237" t="s">
        <v>2126</v>
      </c>
      <c r="G1444" s="234"/>
      <c r="H1444" s="238">
        <v>72.849999999999994</v>
      </c>
      <c r="I1444" s="239"/>
      <c r="J1444" s="234"/>
      <c r="K1444" s="234"/>
      <c r="L1444" s="240"/>
      <c r="M1444" s="241"/>
      <c r="N1444" s="242"/>
      <c r="O1444" s="242"/>
      <c r="P1444" s="242"/>
      <c r="Q1444" s="242"/>
      <c r="R1444" s="242"/>
      <c r="S1444" s="242"/>
      <c r="T1444" s="243"/>
      <c r="U1444" s="13"/>
      <c r="V1444" s="13"/>
      <c r="W1444" s="13"/>
      <c r="X1444" s="13"/>
      <c r="Y1444" s="13"/>
      <c r="Z1444" s="13"/>
      <c r="AA1444" s="13"/>
      <c r="AB1444" s="13"/>
      <c r="AC1444" s="13"/>
      <c r="AD1444" s="13"/>
      <c r="AE1444" s="13"/>
      <c r="AT1444" s="244" t="s">
        <v>242</v>
      </c>
      <c r="AU1444" s="244" t="s">
        <v>86</v>
      </c>
      <c r="AV1444" s="13" t="s">
        <v>86</v>
      </c>
      <c r="AW1444" s="13" t="s">
        <v>37</v>
      </c>
      <c r="AX1444" s="13" t="s">
        <v>76</v>
      </c>
      <c r="AY1444" s="244" t="s">
        <v>231</v>
      </c>
    </row>
    <row r="1445" s="13" customFormat="1">
      <c r="A1445" s="13"/>
      <c r="B1445" s="233"/>
      <c r="C1445" s="234"/>
      <c r="D1445" s="235" t="s">
        <v>242</v>
      </c>
      <c r="E1445" s="236" t="s">
        <v>19</v>
      </c>
      <c r="F1445" s="237" t="s">
        <v>2127</v>
      </c>
      <c r="G1445" s="234"/>
      <c r="H1445" s="238">
        <v>45.740000000000002</v>
      </c>
      <c r="I1445" s="239"/>
      <c r="J1445" s="234"/>
      <c r="K1445" s="234"/>
      <c r="L1445" s="240"/>
      <c r="M1445" s="241"/>
      <c r="N1445" s="242"/>
      <c r="O1445" s="242"/>
      <c r="P1445" s="242"/>
      <c r="Q1445" s="242"/>
      <c r="R1445" s="242"/>
      <c r="S1445" s="242"/>
      <c r="T1445" s="243"/>
      <c r="U1445" s="13"/>
      <c r="V1445" s="13"/>
      <c r="W1445" s="13"/>
      <c r="X1445" s="13"/>
      <c r="Y1445" s="13"/>
      <c r="Z1445" s="13"/>
      <c r="AA1445" s="13"/>
      <c r="AB1445" s="13"/>
      <c r="AC1445" s="13"/>
      <c r="AD1445" s="13"/>
      <c r="AE1445" s="13"/>
      <c r="AT1445" s="244" t="s">
        <v>242</v>
      </c>
      <c r="AU1445" s="244" t="s">
        <v>86</v>
      </c>
      <c r="AV1445" s="13" t="s">
        <v>86</v>
      </c>
      <c r="AW1445" s="13" t="s">
        <v>37</v>
      </c>
      <c r="AX1445" s="13" t="s">
        <v>76</v>
      </c>
      <c r="AY1445" s="244" t="s">
        <v>231</v>
      </c>
    </row>
    <row r="1446" s="13" customFormat="1">
      <c r="A1446" s="13"/>
      <c r="B1446" s="233"/>
      <c r="C1446" s="234"/>
      <c r="D1446" s="235" t="s">
        <v>242</v>
      </c>
      <c r="E1446" s="236" t="s">
        <v>19</v>
      </c>
      <c r="F1446" s="237" t="s">
        <v>2128</v>
      </c>
      <c r="G1446" s="234"/>
      <c r="H1446" s="238">
        <v>-15.9</v>
      </c>
      <c r="I1446" s="239"/>
      <c r="J1446" s="234"/>
      <c r="K1446" s="234"/>
      <c r="L1446" s="240"/>
      <c r="M1446" s="241"/>
      <c r="N1446" s="242"/>
      <c r="O1446" s="242"/>
      <c r="P1446" s="242"/>
      <c r="Q1446" s="242"/>
      <c r="R1446" s="242"/>
      <c r="S1446" s="242"/>
      <c r="T1446" s="243"/>
      <c r="U1446" s="13"/>
      <c r="V1446" s="13"/>
      <c r="W1446" s="13"/>
      <c r="X1446" s="13"/>
      <c r="Y1446" s="13"/>
      <c r="Z1446" s="13"/>
      <c r="AA1446" s="13"/>
      <c r="AB1446" s="13"/>
      <c r="AC1446" s="13"/>
      <c r="AD1446" s="13"/>
      <c r="AE1446" s="13"/>
      <c r="AT1446" s="244" t="s">
        <v>242</v>
      </c>
      <c r="AU1446" s="244" t="s">
        <v>86</v>
      </c>
      <c r="AV1446" s="13" t="s">
        <v>86</v>
      </c>
      <c r="AW1446" s="13" t="s">
        <v>37</v>
      </c>
      <c r="AX1446" s="13" t="s">
        <v>76</v>
      </c>
      <c r="AY1446" s="244" t="s">
        <v>231</v>
      </c>
    </row>
    <row r="1447" s="13" customFormat="1">
      <c r="A1447" s="13"/>
      <c r="B1447" s="233"/>
      <c r="C1447" s="234"/>
      <c r="D1447" s="235" t="s">
        <v>242</v>
      </c>
      <c r="E1447" s="236" t="s">
        <v>19</v>
      </c>
      <c r="F1447" s="237" t="s">
        <v>2129</v>
      </c>
      <c r="G1447" s="234"/>
      <c r="H1447" s="238">
        <v>73.265000000000001</v>
      </c>
      <c r="I1447" s="239"/>
      <c r="J1447" s="234"/>
      <c r="K1447" s="234"/>
      <c r="L1447" s="240"/>
      <c r="M1447" s="241"/>
      <c r="N1447" s="242"/>
      <c r="O1447" s="242"/>
      <c r="P1447" s="242"/>
      <c r="Q1447" s="242"/>
      <c r="R1447" s="242"/>
      <c r="S1447" s="242"/>
      <c r="T1447" s="243"/>
      <c r="U1447" s="13"/>
      <c r="V1447" s="13"/>
      <c r="W1447" s="13"/>
      <c r="X1447" s="13"/>
      <c r="Y1447" s="13"/>
      <c r="Z1447" s="13"/>
      <c r="AA1447" s="13"/>
      <c r="AB1447" s="13"/>
      <c r="AC1447" s="13"/>
      <c r="AD1447" s="13"/>
      <c r="AE1447" s="13"/>
      <c r="AT1447" s="244" t="s">
        <v>242</v>
      </c>
      <c r="AU1447" s="244" t="s">
        <v>86</v>
      </c>
      <c r="AV1447" s="13" t="s">
        <v>86</v>
      </c>
      <c r="AW1447" s="13" t="s">
        <v>37</v>
      </c>
      <c r="AX1447" s="13" t="s">
        <v>76</v>
      </c>
      <c r="AY1447" s="244" t="s">
        <v>231</v>
      </c>
    </row>
    <row r="1448" s="13" customFormat="1">
      <c r="A1448" s="13"/>
      <c r="B1448" s="233"/>
      <c r="C1448" s="234"/>
      <c r="D1448" s="235" t="s">
        <v>242</v>
      </c>
      <c r="E1448" s="236" t="s">
        <v>19</v>
      </c>
      <c r="F1448" s="237" t="s">
        <v>2130</v>
      </c>
      <c r="G1448" s="234"/>
      <c r="H1448" s="238">
        <v>-4.9000000000000004</v>
      </c>
      <c r="I1448" s="239"/>
      <c r="J1448" s="234"/>
      <c r="K1448" s="234"/>
      <c r="L1448" s="240"/>
      <c r="M1448" s="241"/>
      <c r="N1448" s="242"/>
      <c r="O1448" s="242"/>
      <c r="P1448" s="242"/>
      <c r="Q1448" s="242"/>
      <c r="R1448" s="242"/>
      <c r="S1448" s="242"/>
      <c r="T1448" s="243"/>
      <c r="U1448" s="13"/>
      <c r="V1448" s="13"/>
      <c r="W1448" s="13"/>
      <c r="X1448" s="13"/>
      <c r="Y1448" s="13"/>
      <c r="Z1448" s="13"/>
      <c r="AA1448" s="13"/>
      <c r="AB1448" s="13"/>
      <c r="AC1448" s="13"/>
      <c r="AD1448" s="13"/>
      <c r="AE1448" s="13"/>
      <c r="AT1448" s="244" t="s">
        <v>242</v>
      </c>
      <c r="AU1448" s="244" t="s">
        <v>86</v>
      </c>
      <c r="AV1448" s="13" t="s">
        <v>86</v>
      </c>
      <c r="AW1448" s="13" t="s">
        <v>37</v>
      </c>
      <c r="AX1448" s="13" t="s">
        <v>76</v>
      </c>
      <c r="AY1448" s="244" t="s">
        <v>231</v>
      </c>
    </row>
    <row r="1449" s="15" customFormat="1">
      <c r="A1449" s="15"/>
      <c r="B1449" s="255"/>
      <c r="C1449" s="256"/>
      <c r="D1449" s="235" t="s">
        <v>242</v>
      </c>
      <c r="E1449" s="257" t="s">
        <v>19</v>
      </c>
      <c r="F1449" s="258" t="s">
        <v>335</v>
      </c>
      <c r="G1449" s="256"/>
      <c r="H1449" s="259">
        <v>171.05500000000001</v>
      </c>
      <c r="I1449" s="260"/>
      <c r="J1449" s="256"/>
      <c r="K1449" s="256"/>
      <c r="L1449" s="261"/>
      <c r="M1449" s="262"/>
      <c r="N1449" s="263"/>
      <c r="O1449" s="263"/>
      <c r="P1449" s="263"/>
      <c r="Q1449" s="263"/>
      <c r="R1449" s="263"/>
      <c r="S1449" s="263"/>
      <c r="T1449" s="264"/>
      <c r="U1449" s="15"/>
      <c r="V1449" s="15"/>
      <c r="W1449" s="15"/>
      <c r="X1449" s="15"/>
      <c r="Y1449" s="15"/>
      <c r="Z1449" s="15"/>
      <c r="AA1449" s="15"/>
      <c r="AB1449" s="15"/>
      <c r="AC1449" s="15"/>
      <c r="AD1449" s="15"/>
      <c r="AE1449" s="15"/>
      <c r="AT1449" s="265" t="s">
        <v>242</v>
      </c>
      <c r="AU1449" s="265" t="s">
        <v>86</v>
      </c>
      <c r="AV1449" s="15" t="s">
        <v>238</v>
      </c>
      <c r="AW1449" s="15" t="s">
        <v>37</v>
      </c>
      <c r="AX1449" s="15" t="s">
        <v>84</v>
      </c>
      <c r="AY1449" s="265" t="s">
        <v>231</v>
      </c>
    </row>
    <row r="1450" s="2" customFormat="1" ht="24.15" customHeight="1">
      <c r="A1450" s="41"/>
      <c r="B1450" s="42"/>
      <c r="C1450" s="215" t="s">
        <v>2161</v>
      </c>
      <c r="D1450" s="215" t="s">
        <v>233</v>
      </c>
      <c r="E1450" s="216" t="s">
        <v>2162</v>
      </c>
      <c r="F1450" s="217" t="s">
        <v>2163</v>
      </c>
      <c r="G1450" s="218" t="s">
        <v>310</v>
      </c>
      <c r="H1450" s="219">
        <v>402.89999999999998</v>
      </c>
      <c r="I1450" s="220"/>
      <c r="J1450" s="221">
        <f>ROUND(I1450*H1450,2)</f>
        <v>0</v>
      </c>
      <c r="K1450" s="217" t="s">
        <v>237</v>
      </c>
      <c r="L1450" s="47"/>
      <c r="M1450" s="222" t="s">
        <v>19</v>
      </c>
      <c r="N1450" s="223" t="s">
        <v>47</v>
      </c>
      <c r="O1450" s="87"/>
      <c r="P1450" s="224">
        <f>O1450*H1450</f>
        <v>0</v>
      </c>
      <c r="Q1450" s="224">
        <v>3.0000000000000001E-05</v>
      </c>
      <c r="R1450" s="224">
        <f>Q1450*H1450</f>
        <v>0.012086999999999999</v>
      </c>
      <c r="S1450" s="224">
        <v>0</v>
      </c>
      <c r="T1450" s="225">
        <f>S1450*H1450</f>
        <v>0</v>
      </c>
      <c r="U1450" s="41"/>
      <c r="V1450" s="41"/>
      <c r="W1450" s="41"/>
      <c r="X1450" s="41"/>
      <c r="Y1450" s="41"/>
      <c r="Z1450" s="41"/>
      <c r="AA1450" s="41"/>
      <c r="AB1450" s="41"/>
      <c r="AC1450" s="41"/>
      <c r="AD1450" s="41"/>
      <c r="AE1450" s="41"/>
      <c r="AR1450" s="226" t="s">
        <v>336</v>
      </c>
      <c r="AT1450" s="226" t="s">
        <v>233</v>
      </c>
      <c r="AU1450" s="226" t="s">
        <v>86</v>
      </c>
      <c r="AY1450" s="20" t="s">
        <v>231</v>
      </c>
      <c r="BE1450" s="227">
        <f>IF(N1450="základní",J1450,0)</f>
        <v>0</v>
      </c>
      <c r="BF1450" s="227">
        <f>IF(N1450="snížená",J1450,0)</f>
        <v>0</v>
      </c>
      <c r="BG1450" s="227">
        <f>IF(N1450="zákl. přenesená",J1450,0)</f>
        <v>0</v>
      </c>
      <c r="BH1450" s="227">
        <f>IF(N1450="sníž. přenesená",J1450,0)</f>
        <v>0</v>
      </c>
      <c r="BI1450" s="227">
        <f>IF(N1450="nulová",J1450,0)</f>
        <v>0</v>
      </c>
      <c r="BJ1450" s="20" t="s">
        <v>84</v>
      </c>
      <c r="BK1450" s="227">
        <f>ROUND(I1450*H1450,2)</f>
        <v>0</v>
      </c>
      <c r="BL1450" s="20" t="s">
        <v>336</v>
      </c>
      <c r="BM1450" s="226" t="s">
        <v>2164</v>
      </c>
    </row>
    <row r="1451" s="2" customFormat="1">
      <c r="A1451" s="41"/>
      <c r="B1451" s="42"/>
      <c r="C1451" s="43"/>
      <c r="D1451" s="228" t="s">
        <v>240</v>
      </c>
      <c r="E1451" s="43"/>
      <c r="F1451" s="229" t="s">
        <v>2165</v>
      </c>
      <c r="G1451" s="43"/>
      <c r="H1451" s="43"/>
      <c r="I1451" s="230"/>
      <c r="J1451" s="43"/>
      <c r="K1451" s="43"/>
      <c r="L1451" s="47"/>
      <c r="M1451" s="231"/>
      <c r="N1451" s="232"/>
      <c r="O1451" s="87"/>
      <c r="P1451" s="87"/>
      <c r="Q1451" s="87"/>
      <c r="R1451" s="87"/>
      <c r="S1451" s="87"/>
      <c r="T1451" s="88"/>
      <c r="U1451" s="41"/>
      <c r="V1451" s="41"/>
      <c r="W1451" s="41"/>
      <c r="X1451" s="41"/>
      <c r="Y1451" s="41"/>
      <c r="Z1451" s="41"/>
      <c r="AA1451" s="41"/>
      <c r="AB1451" s="41"/>
      <c r="AC1451" s="41"/>
      <c r="AD1451" s="41"/>
      <c r="AE1451" s="41"/>
      <c r="AT1451" s="20" t="s">
        <v>240</v>
      </c>
      <c r="AU1451" s="20" t="s">
        <v>86</v>
      </c>
    </row>
    <row r="1452" s="13" customFormat="1">
      <c r="A1452" s="13"/>
      <c r="B1452" s="233"/>
      <c r="C1452" s="234"/>
      <c r="D1452" s="235" t="s">
        <v>242</v>
      </c>
      <c r="E1452" s="236" t="s">
        <v>19</v>
      </c>
      <c r="F1452" s="237" t="s">
        <v>2166</v>
      </c>
      <c r="G1452" s="234"/>
      <c r="H1452" s="238">
        <v>241.19999999999999</v>
      </c>
      <c r="I1452" s="239"/>
      <c r="J1452" s="234"/>
      <c r="K1452" s="234"/>
      <c r="L1452" s="240"/>
      <c r="M1452" s="241"/>
      <c r="N1452" s="242"/>
      <c r="O1452" s="242"/>
      <c r="P1452" s="242"/>
      <c r="Q1452" s="242"/>
      <c r="R1452" s="242"/>
      <c r="S1452" s="242"/>
      <c r="T1452" s="243"/>
      <c r="U1452" s="13"/>
      <c r="V1452" s="13"/>
      <c r="W1452" s="13"/>
      <c r="X1452" s="13"/>
      <c r="Y1452" s="13"/>
      <c r="Z1452" s="13"/>
      <c r="AA1452" s="13"/>
      <c r="AB1452" s="13"/>
      <c r="AC1452" s="13"/>
      <c r="AD1452" s="13"/>
      <c r="AE1452" s="13"/>
      <c r="AT1452" s="244" t="s">
        <v>242</v>
      </c>
      <c r="AU1452" s="244" t="s">
        <v>86</v>
      </c>
      <c r="AV1452" s="13" t="s">
        <v>86</v>
      </c>
      <c r="AW1452" s="13" t="s">
        <v>37</v>
      </c>
      <c r="AX1452" s="13" t="s">
        <v>76</v>
      </c>
      <c r="AY1452" s="244" t="s">
        <v>231</v>
      </c>
    </row>
    <row r="1453" s="13" customFormat="1">
      <c r="A1453" s="13"/>
      <c r="B1453" s="233"/>
      <c r="C1453" s="234"/>
      <c r="D1453" s="235" t="s">
        <v>242</v>
      </c>
      <c r="E1453" s="236" t="s">
        <v>19</v>
      </c>
      <c r="F1453" s="237" t="s">
        <v>2167</v>
      </c>
      <c r="G1453" s="234"/>
      <c r="H1453" s="238">
        <v>161.69999999999999</v>
      </c>
      <c r="I1453" s="239"/>
      <c r="J1453" s="234"/>
      <c r="K1453" s="234"/>
      <c r="L1453" s="240"/>
      <c r="M1453" s="241"/>
      <c r="N1453" s="242"/>
      <c r="O1453" s="242"/>
      <c r="P1453" s="242"/>
      <c r="Q1453" s="242"/>
      <c r="R1453" s="242"/>
      <c r="S1453" s="242"/>
      <c r="T1453" s="243"/>
      <c r="U1453" s="13"/>
      <c r="V1453" s="13"/>
      <c r="W1453" s="13"/>
      <c r="X1453" s="13"/>
      <c r="Y1453" s="13"/>
      <c r="Z1453" s="13"/>
      <c r="AA1453" s="13"/>
      <c r="AB1453" s="13"/>
      <c r="AC1453" s="13"/>
      <c r="AD1453" s="13"/>
      <c r="AE1453" s="13"/>
      <c r="AT1453" s="244" t="s">
        <v>242</v>
      </c>
      <c r="AU1453" s="244" t="s">
        <v>86</v>
      </c>
      <c r="AV1453" s="13" t="s">
        <v>86</v>
      </c>
      <c r="AW1453" s="13" t="s">
        <v>37</v>
      </c>
      <c r="AX1453" s="13" t="s">
        <v>76</v>
      </c>
      <c r="AY1453" s="244" t="s">
        <v>231</v>
      </c>
    </row>
    <row r="1454" s="15" customFormat="1">
      <c r="A1454" s="15"/>
      <c r="B1454" s="255"/>
      <c r="C1454" s="256"/>
      <c r="D1454" s="235" t="s">
        <v>242</v>
      </c>
      <c r="E1454" s="257" t="s">
        <v>19</v>
      </c>
      <c r="F1454" s="258" t="s">
        <v>335</v>
      </c>
      <c r="G1454" s="256"/>
      <c r="H1454" s="259">
        <v>402.89999999999998</v>
      </c>
      <c r="I1454" s="260"/>
      <c r="J1454" s="256"/>
      <c r="K1454" s="256"/>
      <c r="L1454" s="261"/>
      <c r="M1454" s="262"/>
      <c r="N1454" s="263"/>
      <c r="O1454" s="263"/>
      <c r="P1454" s="263"/>
      <c r="Q1454" s="263"/>
      <c r="R1454" s="263"/>
      <c r="S1454" s="263"/>
      <c r="T1454" s="264"/>
      <c r="U1454" s="15"/>
      <c r="V1454" s="15"/>
      <c r="W1454" s="15"/>
      <c r="X1454" s="15"/>
      <c r="Y1454" s="15"/>
      <c r="Z1454" s="15"/>
      <c r="AA1454" s="15"/>
      <c r="AB1454" s="15"/>
      <c r="AC1454" s="15"/>
      <c r="AD1454" s="15"/>
      <c r="AE1454" s="15"/>
      <c r="AT1454" s="265" t="s">
        <v>242</v>
      </c>
      <c r="AU1454" s="265" t="s">
        <v>86</v>
      </c>
      <c r="AV1454" s="15" t="s">
        <v>238</v>
      </c>
      <c r="AW1454" s="15" t="s">
        <v>37</v>
      </c>
      <c r="AX1454" s="15" t="s">
        <v>84</v>
      </c>
      <c r="AY1454" s="265" t="s">
        <v>231</v>
      </c>
    </row>
    <row r="1455" s="2" customFormat="1" ht="24.15" customHeight="1">
      <c r="A1455" s="41"/>
      <c r="B1455" s="42"/>
      <c r="C1455" s="215" t="s">
        <v>2168</v>
      </c>
      <c r="D1455" s="215" t="s">
        <v>233</v>
      </c>
      <c r="E1455" s="216" t="s">
        <v>2169</v>
      </c>
      <c r="F1455" s="217" t="s">
        <v>2170</v>
      </c>
      <c r="G1455" s="218" t="s">
        <v>236</v>
      </c>
      <c r="H1455" s="219">
        <v>491.50299999999999</v>
      </c>
      <c r="I1455" s="220"/>
      <c r="J1455" s="221">
        <f>ROUND(I1455*H1455,2)</f>
        <v>0</v>
      </c>
      <c r="K1455" s="217" t="s">
        <v>237</v>
      </c>
      <c r="L1455" s="47"/>
      <c r="M1455" s="222" t="s">
        <v>19</v>
      </c>
      <c r="N1455" s="223" t="s">
        <v>47</v>
      </c>
      <c r="O1455" s="87"/>
      <c r="P1455" s="224">
        <f>O1455*H1455</f>
        <v>0</v>
      </c>
      <c r="Q1455" s="224">
        <v>5.0000000000000002E-05</v>
      </c>
      <c r="R1455" s="224">
        <f>Q1455*H1455</f>
        <v>0.02457515</v>
      </c>
      <c r="S1455" s="224">
        <v>0</v>
      </c>
      <c r="T1455" s="225">
        <f>S1455*H1455</f>
        <v>0</v>
      </c>
      <c r="U1455" s="41"/>
      <c r="V1455" s="41"/>
      <c r="W1455" s="41"/>
      <c r="X1455" s="41"/>
      <c r="Y1455" s="41"/>
      <c r="Z1455" s="41"/>
      <c r="AA1455" s="41"/>
      <c r="AB1455" s="41"/>
      <c r="AC1455" s="41"/>
      <c r="AD1455" s="41"/>
      <c r="AE1455" s="41"/>
      <c r="AR1455" s="226" t="s">
        <v>336</v>
      </c>
      <c r="AT1455" s="226" t="s">
        <v>233</v>
      </c>
      <c r="AU1455" s="226" t="s">
        <v>86</v>
      </c>
      <c r="AY1455" s="20" t="s">
        <v>231</v>
      </c>
      <c r="BE1455" s="227">
        <f>IF(N1455="základní",J1455,0)</f>
        <v>0</v>
      </c>
      <c r="BF1455" s="227">
        <f>IF(N1455="snížená",J1455,0)</f>
        <v>0</v>
      </c>
      <c r="BG1455" s="227">
        <f>IF(N1455="zákl. přenesená",J1455,0)</f>
        <v>0</v>
      </c>
      <c r="BH1455" s="227">
        <f>IF(N1455="sníž. přenesená",J1455,0)</f>
        <v>0</v>
      </c>
      <c r="BI1455" s="227">
        <f>IF(N1455="nulová",J1455,0)</f>
        <v>0</v>
      </c>
      <c r="BJ1455" s="20" t="s">
        <v>84</v>
      </c>
      <c r="BK1455" s="227">
        <f>ROUND(I1455*H1455,2)</f>
        <v>0</v>
      </c>
      <c r="BL1455" s="20" t="s">
        <v>336</v>
      </c>
      <c r="BM1455" s="226" t="s">
        <v>2171</v>
      </c>
    </row>
    <row r="1456" s="2" customFormat="1">
      <c r="A1456" s="41"/>
      <c r="B1456" s="42"/>
      <c r="C1456" s="43"/>
      <c r="D1456" s="228" t="s">
        <v>240</v>
      </c>
      <c r="E1456" s="43"/>
      <c r="F1456" s="229" t="s">
        <v>2172</v>
      </c>
      <c r="G1456" s="43"/>
      <c r="H1456" s="43"/>
      <c r="I1456" s="230"/>
      <c r="J1456" s="43"/>
      <c r="K1456" s="43"/>
      <c r="L1456" s="47"/>
      <c r="M1456" s="231"/>
      <c r="N1456" s="232"/>
      <c r="O1456" s="87"/>
      <c r="P1456" s="87"/>
      <c r="Q1456" s="87"/>
      <c r="R1456" s="87"/>
      <c r="S1456" s="87"/>
      <c r="T1456" s="88"/>
      <c r="U1456" s="41"/>
      <c r="V1456" s="41"/>
      <c r="W1456" s="41"/>
      <c r="X1456" s="41"/>
      <c r="Y1456" s="41"/>
      <c r="Z1456" s="41"/>
      <c r="AA1456" s="41"/>
      <c r="AB1456" s="41"/>
      <c r="AC1456" s="41"/>
      <c r="AD1456" s="41"/>
      <c r="AE1456" s="41"/>
      <c r="AT1456" s="20" t="s">
        <v>240</v>
      </c>
      <c r="AU1456" s="20" t="s">
        <v>86</v>
      </c>
    </row>
    <row r="1457" s="2" customFormat="1" ht="44.25" customHeight="1">
      <c r="A1457" s="41"/>
      <c r="B1457" s="42"/>
      <c r="C1457" s="215" t="s">
        <v>2173</v>
      </c>
      <c r="D1457" s="215" t="s">
        <v>233</v>
      </c>
      <c r="E1457" s="216" t="s">
        <v>2174</v>
      </c>
      <c r="F1457" s="217" t="s">
        <v>2175</v>
      </c>
      <c r="G1457" s="218" t="s">
        <v>1244</v>
      </c>
      <c r="H1457" s="287"/>
      <c r="I1457" s="220"/>
      <c r="J1457" s="221">
        <f>ROUND(I1457*H1457,2)</f>
        <v>0</v>
      </c>
      <c r="K1457" s="217" t="s">
        <v>237</v>
      </c>
      <c r="L1457" s="47"/>
      <c r="M1457" s="222" t="s">
        <v>19</v>
      </c>
      <c r="N1457" s="223" t="s">
        <v>47</v>
      </c>
      <c r="O1457" s="87"/>
      <c r="P1457" s="224">
        <f>O1457*H1457</f>
        <v>0</v>
      </c>
      <c r="Q1457" s="224">
        <v>0</v>
      </c>
      <c r="R1457" s="224">
        <f>Q1457*H1457</f>
        <v>0</v>
      </c>
      <c r="S1457" s="224">
        <v>0</v>
      </c>
      <c r="T1457" s="225">
        <f>S1457*H1457</f>
        <v>0</v>
      </c>
      <c r="U1457" s="41"/>
      <c r="V1457" s="41"/>
      <c r="W1457" s="41"/>
      <c r="X1457" s="41"/>
      <c r="Y1457" s="41"/>
      <c r="Z1457" s="41"/>
      <c r="AA1457" s="41"/>
      <c r="AB1457" s="41"/>
      <c r="AC1457" s="41"/>
      <c r="AD1457" s="41"/>
      <c r="AE1457" s="41"/>
      <c r="AR1457" s="226" t="s">
        <v>336</v>
      </c>
      <c r="AT1457" s="226" t="s">
        <v>233</v>
      </c>
      <c r="AU1457" s="226" t="s">
        <v>86</v>
      </c>
      <c r="AY1457" s="20" t="s">
        <v>231</v>
      </c>
      <c r="BE1457" s="227">
        <f>IF(N1457="základní",J1457,0)</f>
        <v>0</v>
      </c>
      <c r="BF1457" s="227">
        <f>IF(N1457="snížená",J1457,0)</f>
        <v>0</v>
      </c>
      <c r="BG1457" s="227">
        <f>IF(N1457="zákl. přenesená",J1457,0)</f>
        <v>0</v>
      </c>
      <c r="BH1457" s="227">
        <f>IF(N1457="sníž. přenesená",J1457,0)</f>
        <v>0</v>
      </c>
      <c r="BI1457" s="227">
        <f>IF(N1457="nulová",J1457,0)</f>
        <v>0</v>
      </c>
      <c r="BJ1457" s="20" t="s">
        <v>84</v>
      </c>
      <c r="BK1457" s="227">
        <f>ROUND(I1457*H1457,2)</f>
        <v>0</v>
      </c>
      <c r="BL1457" s="20" t="s">
        <v>336</v>
      </c>
      <c r="BM1457" s="226" t="s">
        <v>2176</v>
      </c>
    </row>
    <row r="1458" s="2" customFormat="1">
      <c r="A1458" s="41"/>
      <c r="B1458" s="42"/>
      <c r="C1458" s="43"/>
      <c r="D1458" s="228" t="s">
        <v>240</v>
      </c>
      <c r="E1458" s="43"/>
      <c r="F1458" s="229" t="s">
        <v>2177</v>
      </c>
      <c r="G1458" s="43"/>
      <c r="H1458" s="43"/>
      <c r="I1458" s="230"/>
      <c r="J1458" s="43"/>
      <c r="K1458" s="43"/>
      <c r="L1458" s="47"/>
      <c r="M1458" s="231"/>
      <c r="N1458" s="232"/>
      <c r="O1458" s="87"/>
      <c r="P1458" s="87"/>
      <c r="Q1458" s="87"/>
      <c r="R1458" s="87"/>
      <c r="S1458" s="87"/>
      <c r="T1458" s="88"/>
      <c r="U1458" s="41"/>
      <c r="V1458" s="41"/>
      <c r="W1458" s="41"/>
      <c r="X1458" s="41"/>
      <c r="Y1458" s="41"/>
      <c r="Z1458" s="41"/>
      <c r="AA1458" s="41"/>
      <c r="AB1458" s="41"/>
      <c r="AC1458" s="41"/>
      <c r="AD1458" s="41"/>
      <c r="AE1458" s="41"/>
      <c r="AT1458" s="20" t="s">
        <v>240</v>
      </c>
      <c r="AU1458" s="20" t="s">
        <v>86</v>
      </c>
    </row>
    <row r="1459" s="12" customFormat="1" ht="22.8" customHeight="1">
      <c r="A1459" s="12"/>
      <c r="B1459" s="199"/>
      <c r="C1459" s="200"/>
      <c r="D1459" s="201" t="s">
        <v>75</v>
      </c>
      <c r="E1459" s="213" t="s">
        <v>2178</v>
      </c>
      <c r="F1459" s="213" t="s">
        <v>2179</v>
      </c>
      <c r="G1459" s="200"/>
      <c r="H1459" s="200"/>
      <c r="I1459" s="203"/>
      <c r="J1459" s="214">
        <f>BK1459</f>
        <v>0</v>
      </c>
      <c r="K1459" s="200"/>
      <c r="L1459" s="205"/>
      <c r="M1459" s="206"/>
      <c r="N1459" s="207"/>
      <c r="O1459" s="207"/>
      <c r="P1459" s="208">
        <f>SUM(P1460:P1489)</f>
        <v>0</v>
      </c>
      <c r="Q1459" s="207"/>
      <c r="R1459" s="208">
        <f>SUM(R1460:R1489)</f>
        <v>0.020994260000000004</v>
      </c>
      <c r="S1459" s="207"/>
      <c r="T1459" s="209">
        <f>SUM(T1460:T1489)</f>
        <v>0</v>
      </c>
      <c r="U1459" s="12"/>
      <c r="V1459" s="12"/>
      <c r="W1459" s="12"/>
      <c r="X1459" s="12"/>
      <c r="Y1459" s="12"/>
      <c r="Z1459" s="12"/>
      <c r="AA1459" s="12"/>
      <c r="AB1459" s="12"/>
      <c r="AC1459" s="12"/>
      <c r="AD1459" s="12"/>
      <c r="AE1459" s="12"/>
      <c r="AR1459" s="210" t="s">
        <v>86</v>
      </c>
      <c r="AT1459" s="211" t="s">
        <v>75</v>
      </c>
      <c r="AU1459" s="211" t="s">
        <v>84</v>
      </c>
      <c r="AY1459" s="210" t="s">
        <v>231</v>
      </c>
      <c r="BK1459" s="212">
        <f>SUM(BK1460:BK1489)</f>
        <v>0</v>
      </c>
    </row>
    <row r="1460" s="2" customFormat="1" ht="24.15" customHeight="1">
      <c r="A1460" s="41"/>
      <c r="B1460" s="42"/>
      <c r="C1460" s="215" t="s">
        <v>2180</v>
      </c>
      <c r="D1460" s="215" t="s">
        <v>233</v>
      </c>
      <c r="E1460" s="216" t="s">
        <v>2181</v>
      </c>
      <c r="F1460" s="217" t="s">
        <v>2182</v>
      </c>
      <c r="G1460" s="218" t="s">
        <v>236</v>
      </c>
      <c r="H1460" s="219">
        <v>45.649999999999999</v>
      </c>
      <c r="I1460" s="220"/>
      <c r="J1460" s="221">
        <f>ROUND(I1460*H1460,2)</f>
        <v>0</v>
      </c>
      <c r="K1460" s="217" t="s">
        <v>237</v>
      </c>
      <c r="L1460" s="47"/>
      <c r="M1460" s="222" t="s">
        <v>19</v>
      </c>
      <c r="N1460" s="223" t="s">
        <v>47</v>
      </c>
      <c r="O1460" s="87"/>
      <c r="P1460" s="224">
        <f>O1460*H1460</f>
        <v>0</v>
      </c>
      <c r="Q1460" s="224">
        <v>0</v>
      </c>
      <c r="R1460" s="224">
        <f>Q1460*H1460</f>
        <v>0</v>
      </c>
      <c r="S1460" s="224">
        <v>0</v>
      </c>
      <c r="T1460" s="225">
        <f>S1460*H1460</f>
        <v>0</v>
      </c>
      <c r="U1460" s="41"/>
      <c r="V1460" s="41"/>
      <c r="W1460" s="41"/>
      <c r="X1460" s="41"/>
      <c r="Y1460" s="41"/>
      <c r="Z1460" s="41"/>
      <c r="AA1460" s="41"/>
      <c r="AB1460" s="41"/>
      <c r="AC1460" s="41"/>
      <c r="AD1460" s="41"/>
      <c r="AE1460" s="41"/>
      <c r="AR1460" s="226" t="s">
        <v>336</v>
      </c>
      <c r="AT1460" s="226" t="s">
        <v>233</v>
      </c>
      <c r="AU1460" s="226" t="s">
        <v>86</v>
      </c>
      <c r="AY1460" s="20" t="s">
        <v>231</v>
      </c>
      <c r="BE1460" s="227">
        <f>IF(N1460="základní",J1460,0)</f>
        <v>0</v>
      </c>
      <c r="BF1460" s="227">
        <f>IF(N1460="snížená",J1460,0)</f>
        <v>0</v>
      </c>
      <c r="BG1460" s="227">
        <f>IF(N1460="zákl. přenesená",J1460,0)</f>
        <v>0</v>
      </c>
      <c r="BH1460" s="227">
        <f>IF(N1460="sníž. přenesená",J1460,0)</f>
        <v>0</v>
      </c>
      <c r="BI1460" s="227">
        <f>IF(N1460="nulová",J1460,0)</f>
        <v>0</v>
      </c>
      <c r="BJ1460" s="20" t="s">
        <v>84</v>
      </c>
      <c r="BK1460" s="227">
        <f>ROUND(I1460*H1460,2)</f>
        <v>0</v>
      </c>
      <c r="BL1460" s="20" t="s">
        <v>336</v>
      </c>
      <c r="BM1460" s="226" t="s">
        <v>2183</v>
      </c>
    </row>
    <row r="1461" s="2" customFormat="1">
      <c r="A1461" s="41"/>
      <c r="B1461" s="42"/>
      <c r="C1461" s="43"/>
      <c r="D1461" s="228" t="s">
        <v>240</v>
      </c>
      <c r="E1461" s="43"/>
      <c r="F1461" s="229" t="s">
        <v>2184</v>
      </c>
      <c r="G1461" s="43"/>
      <c r="H1461" s="43"/>
      <c r="I1461" s="230"/>
      <c r="J1461" s="43"/>
      <c r="K1461" s="43"/>
      <c r="L1461" s="47"/>
      <c r="M1461" s="231"/>
      <c r="N1461" s="232"/>
      <c r="O1461" s="87"/>
      <c r="P1461" s="87"/>
      <c r="Q1461" s="87"/>
      <c r="R1461" s="87"/>
      <c r="S1461" s="87"/>
      <c r="T1461" s="88"/>
      <c r="U1461" s="41"/>
      <c r="V1461" s="41"/>
      <c r="W1461" s="41"/>
      <c r="X1461" s="41"/>
      <c r="Y1461" s="41"/>
      <c r="Z1461" s="41"/>
      <c r="AA1461" s="41"/>
      <c r="AB1461" s="41"/>
      <c r="AC1461" s="41"/>
      <c r="AD1461" s="41"/>
      <c r="AE1461" s="41"/>
      <c r="AT1461" s="20" t="s">
        <v>240</v>
      </c>
      <c r="AU1461" s="20" t="s">
        <v>86</v>
      </c>
    </row>
    <row r="1462" s="14" customFormat="1">
      <c r="A1462" s="14"/>
      <c r="B1462" s="245"/>
      <c r="C1462" s="246"/>
      <c r="D1462" s="235" t="s">
        <v>242</v>
      </c>
      <c r="E1462" s="247" t="s">
        <v>19</v>
      </c>
      <c r="F1462" s="248" t="s">
        <v>2185</v>
      </c>
      <c r="G1462" s="246"/>
      <c r="H1462" s="247" t="s">
        <v>19</v>
      </c>
      <c r="I1462" s="249"/>
      <c r="J1462" s="246"/>
      <c r="K1462" s="246"/>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242</v>
      </c>
      <c r="AU1462" s="254" t="s">
        <v>86</v>
      </c>
      <c r="AV1462" s="14" t="s">
        <v>84</v>
      </c>
      <c r="AW1462" s="14" t="s">
        <v>37</v>
      </c>
      <c r="AX1462" s="14" t="s">
        <v>76</v>
      </c>
      <c r="AY1462" s="254" t="s">
        <v>231</v>
      </c>
    </row>
    <row r="1463" s="13" customFormat="1">
      <c r="A1463" s="13"/>
      <c r="B1463" s="233"/>
      <c r="C1463" s="234"/>
      <c r="D1463" s="235" t="s">
        <v>242</v>
      </c>
      <c r="E1463" s="236" t="s">
        <v>19</v>
      </c>
      <c r="F1463" s="237" t="s">
        <v>2186</v>
      </c>
      <c r="G1463" s="234"/>
      <c r="H1463" s="238">
        <v>9.8000000000000007</v>
      </c>
      <c r="I1463" s="239"/>
      <c r="J1463" s="234"/>
      <c r="K1463" s="234"/>
      <c r="L1463" s="240"/>
      <c r="M1463" s="241"/>
      <c r="N1463" s="242"/>
      <c r="O1463" s="242"/>
      <c r="P1463" s="242"/>
      <c r="Q1463" s="242"/>
      <c r="R1463" s="242"/>
      <c r="S1463" s="242"/>
      <c r="T1463" s="243"/>
      <c r="U1463" s="13"/>
      <c r="V1463" s="13"/>
      <c r="W1463" s="13"/>
      <c r="X1463" s="13"/>
      <c r="Y1463" s="13"/>
      <c r="Z1463" s="13"/>
      <c r="AA1463" s="13"/>
      <c r="AB1463" s="13"/>
      <c r="AC1463" s="13"/>
      <c r="AD1463" s="13"/>
      <c r="AE1463" s="13"/>
      <c r="AT1463" s="244" t="s">
        <v>242</v>
      </c>
      <c r="AU1463" s="244" t="s">
        <v>86</v>
      </c>
      <c r="AV1463" s="13" t="s">
        <v>86</v>
      </c>
      <c r="AW1463" s="13" t="s">
        <v>37</v>
      </c>
      <c r="AX1463" s="13" t="s">
        <v>76</v>
      </c>
      <c r="AY1463" s="244" t="s">
        <v>231</v>
      </c>
    </row>
    <row r="1464" s="13" customFormat="1">
      <c r="A1464" s="13"/>
      <c r="B1464" s="233"/>
      <c r="C1464" s="234"/>
      <c r="D1464" s="235" t="s">
        <v>242</v>
      </c>
      <c r="E1464" s="236" t="s">
        <v>19</v>
      </c>
      <c r="F1464" s="237" t="s">
        <v>2187</v>
      </c>
      <c r="G1464" s="234"/>
      <c r="H1464" s="238">
        <v>18.399999999999999</v>
      </c>
      <c r="I1464" s="239"/>
      <c r="J1464" s="234"/>
      <c r="K1464" s="234"/>
      <c r="L1464" s="240"/>
      <c r="M1464" s="241"/>
      <c r="N1464" s="242"/>
      <c r="O1464" s="242"/>
      <c r="P1464" s="242"/>
      <c r="Q1464" s="242"/>
      <c r="R1464" s="242"/>
      <c r="S1464" s="242"/>
      <c r="T1464" s="243"/>
      <c r="U1464" s="13"/>
      <c r="V1464" s="13"/>
      <c r="W1464" s="13"/>
      <c r="X1464" s="13"/>
      <c r="Y1464" s="13"/>
      <c r="Z1464" s="13"/>
      <c r="AA1464" s="13"/>
      <c r="AB1464" s="13"/>
      <c r="AC1464" s="13"/>
      <c r="AD1464" s="13"/>
      <c r="AE1464" s="13"/>
      <c r="AT1464" s="244" t="s">
        <v>242</v>
      </c>
      <c r="AU1464" s="244" t="s">
        <v>86</v>
      </c>
      <c r="AV1464" s="13" t="s">
        <v>86</v>
      </c>
      <c r="AW1464" s="13" t="s">
        <v>37</v>
      </c>
      <c r="AX1464" s="13" t="s">
        <v>76</v>
      </c>
      <c r="AY1464" s="244" t="s">
        <v>231</v>
      </c>
    </row>
    <row r="1465" s="13" customFormat="1">
      <c r="A1465" s="13"/>
      <c r="B1465" s="233"/>
      <c r="C1465" s="234"/>
      <c r="D1465" s="235" t="s">
        <v>242</v>
      </c>
      <c r="E1465" s="236" t="s">
        <v>19</v>
      </c>
      <c r="F1465" s="237" t="s">
        <v>2188</v>
      </c>
      <c r="G1465" s="234"/>
      <c r="H1465" s="238">
        <v>1.8</v>
      </c>
      <c r="I1465" s="239"/>
      <c r="J1465" s="234"/>
      <c r="K1465" s="234"/>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242</v>
      </c>
      <c r="AU1465" s="244" t="s">
        <v>86</v>
      </c>
      <c r="AV1465" s="13" t="s">
        <v>86</v>
      </c>
      <c r="AW1465" s="13" t="s">
        <v>37</v>
      </c>
      <c r="AX1465" s="13" t="s">
        <v>76</v>
      </c>
      <c r="AY1465" s="244" t="s">
        <v>231</v>
      </c>
    </row>
    <row r="1466" s="13" customFormat="1">
      <c r="A1466" s="13"/>
      <c r="B1466" s="233"/>
      <c r="C1466" s="234"/>
      <c r="D1466" s="235" t="s">
        <v>242</v>
      </c>
      <c r="E1466" s="236" t="s">
        <v>19</v>
      </c>
      <c r="F1466" s="237" t="s">
        <v>2189</v>
      </c>
      <c r="G1466" s="234"/>
      <c r="H1466" s="238">
        <v>4.3499999999999996</v>
      </c>
      <c r="I1466" s="239"/>
      <c r="J1466" s="234"/>
      <c r="K1466" s="234"/>
      <c r="L1466" s="240"/>
      <c r="M1466" s="241"/>
      <c r="N1466" s="242"/>
      <c r="O1466" s="242"/>
      <c r="P1466" s="242"/>
      <c r="Q1466" s="242"/>
      <c r="R1466" s="242"/>
      <c r="S1466" s="242"/>
      <c r="T1466" s="243"/>
      <c r="U1466" s="13"/>
      <c r="V1466" s="13"/>
      <c r="W1466" s="13"/>
      <c r="X1466" s="13"/>
      <c r="Y1466" s="13"/>
      <c r="Z1466" s="13"/>
      <c r="AA1466" s="13"/>
      <c r="AB1466" s="13"/>
      <c r="AC1466" s="13"/>
      <c r="AD1466" s="13"/>
      <c r="AE1466" s="13"/>
      <c r="AT1466" s="244" t="s">
        <v>242</v>
      </c>
      <c r="AU1466" s="244" t="s">
        <v>86</v>
      </c>
      <c r="AV1466" s="13" t="s">
        <v>86</v>
      </c>
      <c r="AW1466" s="13" t="s">
        <v>37</v>
      </c>
      <c r="AX1466" s="13" t="s">
        <v>76</v>
      </c>
      <c r="AY1466" s="244" t="s">
        <v>231</v>
      </c>
    </row>
    <row r="1467" s="13" customFormat="1">
      <c r="A1467" s="13"/>
      <c r="B1467" s="233"/>
      <c r="C1467" s="234"/>
      <c r="D1467" s="235" t="s">
        <v>242</v>
      </c>
      <c r="E1467" s="236" t="s">
        <v>19</v>
      </c>
      <c r="F1467" s="237" t="s">
        <v>2190</v>
      </c>
      <c r="G1467" s="234"/>
      <c r="H1467" s="238">
        <v>9.5999999999999996</v>
      </c>
      <c r="I1467" s="239"/>
      <c r="J1467" s="234"/>
      <c r="K1467" s="234"/>
      <c r="L1467" s="240"/>
      <c r="M1467" s="241"/>
      <c r="N1467" s="242"/>
      <c r="O1467" s="242"/>
      <c r="P1467" s="242"/>
      <c r="Q1467" s="242"/>
      <c r="R1467" s="242"/>
      <c r="S1467" s="242"/>
      <c r="T1467" s="243"/>
      <c r="U1467" s="13"/>
      <c r="V1467" s="13"/>
      <c r="W1467" s="13"/>
      <c r="X1467" s="13"/>
      <c r="Y1467" s="13"/>
      <c r="Z1467" s="13"/>
      <c r="AA1467" s="13"/>
      <c r="AB1467" s="13"/>
      <c r="AC1467" s="13"/>
      <c r="AD1467" s="13"/>
      <c r="AE1467" s="13"/>
      <c r="AT1467" s="244" t="s">
        <v>242</v>
      </c>
      <c r="AU1467" s="244" t="s">
        <v>86</v>
      </c>
      <c r="AV1467" s="13" t="s">
        <v>86</v>
      </c>
      <c r="AW1467" s="13" t="s">
        <v>37</v>
      </c>
      <c r="AX1467" s="13" t="s">
        <v>76</v>
      </c>
      <c r="AY1467" s="244" t="s">
        <v>231</v>
      </c>
    </row>
    <row r="1468" s="13" customFormat="1">
      <c r="A1468" s="13"/>
      <c r="B1468" s="233"/>
      <c r="C1468" s="234"/>
      <c r="D1468" s="235" t="s">
        <v>242</v>
      </c>
      <c r="E1468" s="236" t="s">
        <v>19</v>
      </c>
      <c r="F1468" s="237" t="s">
        <v>2191</v>
      </c>
      <c r="G1468" s="234"/>
      <c r="H1468" s="238">
        <v>1.7</v>
      </c>
      <c r="I1468" s="239"/>
      <c r="J1468" s="234"/>
      <c r="K1468" s="234"/>
      <c r="L1468" s="240"/>
      <c r="M1468" s="241"/>
      <c r="N1468" s="242"/>
      <c r="O1468" s="242"/>
      <c r="P1468" s="242"/>
      <c r="Q1468" s="242"/>
      <c r="R1468" s="242"/>
      <c r="S1468" s="242"/>
      <c r="T1468" s="243"/>
      <c r="U1468" s="13"/>
      <c r="V1468" s="13"/>
      <c r="W1468" s="13"/>
      <c r="X1468" s="13"/>
      <c r="Y1468" s="13"/>
      <c r="Z1468" s="13"/>
      <c r="AA1468" s="13"/>
      <c r="AB1468" s="13"/>
      <c r="AC1468" s="13"/>
      <c r="AD1468" s="13"/>
      <c r="AE1468" s="13"/>
      <c r="AT1468" s="244" t="s">
        <v>242</v>
      </c>
      <c r="AU1468" s="244" t="s">
        <v>86</v>
      </c>
      <c r="AV1468" s="13" t="s">
        <v>86</v>
      </c>
      <c r="AW1468" s="13" t="s">
        <v>37</v>
      </c>
      <c r="AX1468" s="13" t="s">
        <v>76</v>
      </c>
      <c r="AY1468" s="244" t="s">
        <v>231</v>
      </c>
    </row>
    <row r="1469" s="15" customFormat="1">
      <c r="A1469" s="15"/>
      <c r="B1469" s="255"/>
      <c r="C1469" s="256"/>
      <c r="D1469" s="235" t="s">
        <v>242</v>
      </c>
      <c r="E1469" s="257" t="s">
        <v>19</v>
      </c>
      <c r="F1469" s="258" t="s">
        <v>335</v>
      </c>
      <c r="G1469" s="256"/>
      <c r="H1469" s="259">
        <v>45.649999999999999</v>
      </c>
      <c r="I1469" s="260"/>
      <c r="J1469" s="256"/>
      <c r="K1469" s="256"/>
      <c r="L1469" s="261"/>
      <c r="M1469" s="262"/>
      <c r="N1469" s="263"/>
      <c r="O1469" s="263"/>
      <c r="P1469" s="263"/>
      <c r="Q1469" s="263"/>
      <c r="R1469" s="263"/>
      <c r="S1469" s="263"/>
      <c r="T1469" s="264"/>
      <c r="U1469" s="15"/>
      <c r="V1469" s="15"/>
      <c r="W1469" s="15"/>
      <c r="X1469" s="15"/>
      <c r="Y1469" s="15"/>
      <c r="Z1469" s="15"/>
      <c r="AA1469" s="15"/>
      <c r="AB1469" s="15"/>
      <c r="AC1469" s="15"/>
      <c r="AD1469" s="15"/>
      <c r="AE1469" s="15"/>
      <c r="AT1469" s="265" t="s">
        <v>242</v>
      </c>
      <c r="AU1469" s="265" t="s">
        <v>86</v>
      </c>
      <c r="AV1469" s="15" t="s">
        <v>238</v>
      </c>
      <c r="AW1469" s="15" t="s">
        <v>37</v>
      </c>
      <c r="AX1469" s="15" t="s">
        <v>84</v>
      </c>
      <c r="AY1469" s="265" t="s">
        <v>231</v>
      </c>
    </row>
    <row r="1470" s="2" customFormat="1" ht="16.5" customHeight="1">
      <c r="A1470" s="41"/>
      <c r="B1470" s="42"/>
      <c r="C1470" s="277" t="s">
        <v>2192</v>
      </c>
      <c r="D1470" s="277" t="s">
        <v>605</v>
      </c>
      <c r="E1470" s="278" t="s">
        <v>2193</v>
      </c>
      <c r="F1470" s="279" t="s">
        <v>2194</v>
      </c>
      <c r="G1470" s="280" t="s">
        <v>236</v>
      </c>
      <c r="H1470" s="281">
        <v>47.933</v>
      </c>
      <c r="I1470" s="282"/>
      <c r="J1470" s="283">
        <f>ROUND(I1470*H1470,2)</f>
        <v>0</v>
      </c>
      <c r="K1470" s="279" t="s">
        <v>237</v>
      </c>
      <c r="L1470" s="284"/>
      <c r="M1470" s="285" t="s">
        <v>19</v>
      </c>
      <c r="N1470" s="286" t="s">
        <v>47</v>
      </c>
      <c r="O1470" s="87"/>
      <c r="P1470" s="224">
        <f>O1470*H1470</f>
        <v>0</v>
      </c>
      <c r="Q1470" s="224">
        <v>0</v>
      </c>
      <c r="R1470" s="224">
        <f>Q1470*H1470</f>
        <v>0</v>
      </c>
      <c r="S1470" s="224">
        <v>0</v>
      </c>
      <c r="T1470" s="225">
        <f>S1470*H1470</f>
        <v>0</v>
      </c>
      <c r="U1470" s="41"/>
      <c r="V1470" s="41"/>
      <c r="W1470" s="41"/>
      <c r="X1470" s="41"/>
      <c r="Y1470" s="41"/>
      <c r="Z1470" s="41"/>
      <c r="AA1470" s="41"/>
      <c r="AB1470" s="41"/>
      <c r="AC1470" s="41"/>
      <c r="AD1470" s="41"/>
      <c r="AE1470" s="41"/>
      <c r="AR1470" s="226" t="s">
        <v>442</v>
      </c>
      <c r="AT1470" s="226" t="s">
        <v>605</v>
      </c>
      <c r="AU1470" s="226" t="s">
        <v>86</v>
      </c>
      <c r="AY1470" s="20" t="s">
        <v>231</v>
      </c>
      <c r="BE1470" s="227">
        <f>IF(N1470="základní",J1470,0)</f>
        <v>0</v>
      </c>
      <c r="BF1470" s="227">
        <f>IF(N1470="snížená",J1470,0)</f>
        <v>0</v>
      </c>
      <c r="BG1470" s="227">
        <f>IF(N1470="zákl. přenesená",J1470,0)</f>
        <v>0</v>
      </c>
      <c r="BH1470" s="227">
        <f>IF(N1470="sníž. přenesená",J1470,0)</f>
        <v>0</v>
      </c>
      <c r="BI1470" s="227">
        <f>IF(N1470="nulová",J1470,0)</f>
        <v>0</v>
      </c>
      <c r="BJ1470" s="20" t="s">
        <v>84</v>
      </c>
      <c r="BK1470" s="227">
        <f>ROUND(I1470*H1470,2)</f>
        <v>0</v>
      </c>
      <c r="BL1470" s="20" t="s">
        <v>336</v>
      </c>
      <c r="BM1470" s="226" t="s">
        <v>2195</v>
      </c>
    </row>
    <row r="1471" s="13" customFormat="1">
      <c r="A1471" s="13"/>
      <c r="B1471" s="233"/>
      <c r="C1471" s="234"/>
      <c r="D1471" s="235" t="s">
        <v>242</v>
      </c>
      <c r="E1471" s="234"/>
      <c r="F1471" s="237" t="s">
        <v>2196</v>
      </c>
      <c r="G1471" s="234"/>
      <c r="H1471" s="238">
        <v>47.933</v>
      </c>
      <c r="I1471" s="239"/>
      <c r="J1471" s="234"/>
      <c r="K1471" s="234"/>
      <c r="L1471" s="240"/>
      <c r="M1471" s="241"/>
      <c r="N1471" s="242"/>
      <c r="O1471" s="242"/>
      <c r="P1471" s="242"/>
      <c r="Q1471" s="242"/>
      <c r="R1471" s="242"/>
      <c r="S1471" s="242"/>
      <c r="T1471" s="243"/>
      <c r="U1471" s="13"/>
      <c r="V1471" s="13"/>
      <c r="W1471" s="13"/>
      <c r="X1471" s="13"/>
      <c r="Y1471" s="13"/>
      <c r="Z1471" s="13"/>
      <c r="AA1471" s="13"/>
      <c r="AB1471" s="13"/>
      <c r="AC1471" s="13"/>
      <c r="AD1471" s="13"/>
      <c r="AE1471" s="13"/>
      <c r="AT1471" s="244" t="s">
        <v>242</v>
      </c>
      <c r="AU1471" s="244" t="s">
        <v>86</v>
      </c>
      <c r="AV1471" s="13" t="s">
        <v>86</v>
      </c>
      <c r="AW1471" s="13" t="s">
        <v>4</v>
      </c>
      <c r="AX1471" s="13" t="s">
        <v>84</v>
      </c>
      <c r="AY1471" s="244" t="s">
        <v>231</v>
      </c>
    </row>
    <row r="1472" s="2" customFormat="1" ht="37.8" customHeight="1">
      <c r="A1472" s="41"/>
      <c r="B1472" s="42"/>
      <c r="C1472" s="215" t="s">
        <v>2197</v>
      </c>
      <c r="D1472" s="215" t="s">
        <v>233</v>
      </c>
      <c r="E1472" s="216" t="s">
        <v>2198</v>
      </c>
      <c r="F1472" s="217" t="s">
        <v>2199</v>
      </c>
      <c r="G1472" s="218" t="s">
        <v>236</v>
      </c>
      <c r="H1472" s="219">
        <v>36.197000000000003</v>
      </c>
      <c r="I1472" s="220"/>
      <c r="J1472" s="221">
        <f>ROUND(I1472*H1472,2)</f>
        <v>0</v>
      </c>
      <c r="K1472" s="217" t="s">
        <v>237</v>
      </c>
      <c r="L1472" s="47"/>
      <c r="M1472" s="222" t="s">
        <v>19</v>
      </c>
      <c r="N1472" s="223" t="s">
        <v>47</v>
      </c>
      <c r="O1472" s="87"/>
      <c r="P1472" s="224">
        <f>O1472*H1472</f>
        <v>0</v>
      </c>
      <c r="Q1472" s="224">
        <v>6.9999999999999994E-05</v>
      </c>
      <c r="R1472" s="224">
        <f>Q1472*H1472</f>
        <v>0.0025337900000000002</v>
      </c>
      <c r="S1472" s="224">
        <v>0</v>
      </c>
      <c r="T1472" s="225">
        <f>S1472*H1472</f>
        <v>0</v>
      </c>
      <c r="U1472" s="41"/>
      <c r="V1472" s="41"/>
      <c r="W1472" s="41"/>
      <c r="X1472" s="41"/>
      <c r="Y1472" s="41"/>
      <c r="Z1472" s="41"/>
      <c r="AA1472" s="41"/>
      <c r="AB1472" s="41"/>
      <c r="AC1472" s="41"/>
      <c r="AD1472" s="41"/>
      <c r="AE1472" s="41"/>
      <c r="AR1472" s="226" t="s">
        <v>336</v>
      </c>
      <c r="AT1472" s="226" t="s">
        <v>233</v>
      </c>
      <c r="AU1472" s="226" t="s">
        <v>86</v>
      </c>
      <c r="AY1472" s="20" t="s">
        <v>231</v>
      </c>
      <c r="BE1472" s="227">
        <f>IF(N1472="základní",J1472,0)</f>
        <v>0</v>
      </c>
      <c r="BF1472" s="227">
        <f>IF(N1472="snížená",J1472,0)</f>
        <v>0</v>
      </c>
      <c r="BG1472" s="227">
        <f>IF(N1472="zákl. přenesená",J1472,0)</f>
        <v>0</v>
      </c>
      <c r="BH1472" s="227">
        <f>IF(N1472="sníž. přenesená",J1472,0)</f>
        <v>0</v>
      </c>
      <c r="BI1472" s="227">
        <f>IF(N1472="nulová",J1472,0)</f>
        <v>0</v>
      </c>
      <c r="BJ1472" s="20" t="s">
        <v>84</v>
      </c>
      <c r="BK1472" s="227">
        <f>ROUND(I1472*H1472,2)</f>
        <v>0</v>
      </c>
      <c r="BL1472" s="20" t="s">
        <v>336</v>
      </c>
      <c r="BM1472" s="226" t="s">
        <v>2200</v>
      </c>
    </row>
    <row r="1473" s="2" customFormat="1">
      <c r="A1473" s="41"/>
      <c r="B1473" s="42"/>
      <c r="C1473" s="43"/>
      <c r="D1473" s="228" t="s">
        <v>240</v>
      </c>
      <c r="E1473" s="43"/>
      <c r="F1473" s="229" t="s">
        <v>2201</v>
      </c>
      <c r="G1473" s="43"/>
      <c r="H1473" s="43"/>
      <c r="I1473" s="230"/>
      <c r="J1473" s="43"/>
      <c r="K1473" s="43"/>
      <c r="L1473" s="47"/>
      <c r="M1473" s="231"/>
      <c r="N1473" s="232"/>
      <c r="O1473" s="87"/>
      <c r="P1473" s="87"/>
      <c r="Q1473" s="87"/>
      <c r="R1473" s="87"/>
      <c r="S1473" s="87"/>
      <c r="T1473" s="88"/>
      <c r="U1473" s="41"/>
      <c r="V1473" s="41"/>
      <c r="W1473" s="41"/>
      <c r="X1473" s="41"/>
      <c r="Y1473" s="41"/>
      <c r="Z1473" s="41"/>
      <c r="AA1473" s="41"/>
      <c r="AB1473" s="41"/>
      <c r="AC1473" s="41"/>
      <c r="AD1473" s="41"/>
      <c r="AE1473" s="41"/>
      <c r="AT1473" s="20" t="s">
        <v>240</v>
      </c>
      <c r="AU1473" s="20" t="s">
        <v>86</v>
      </c>
    </row>
    <row r="1474" s="14" customFormat="1">
      <c r="A1474" s="14"/>
      <c r="B1474" s="245"/>
      <c r="C1474" s="246"/>
      <c r="D1474" s="235" t="s">
        <v>242</v>
      </c>
      <c r="E1474" s="247" t="s">
        <v>19</v>
      </c>
      <c r="F1474" s="248" t="s">
        <v>2185</v>
      </c>
      <c r="G1474" s="246"/>
      <c r="H1474" s="247" t="s">
        <v>19</v>
      </c>
      <c r="I1474" s="249"/>
      <c r="J1474" s="246"/>
      <c r="K1474" s="246"/>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242</v>
      </c>
      <c r="AU1474" s="254" t="s">
        <v>86</v>
      </c>
      <c r="AV1474" s="14" t="s">
        <v>84</v>
      </c>
      <c r="AW1474" s="14" t="s">
        <v>37</v>
      </c>
      <c r="AX1474" s="14" t="s">
        <v>76</v>
      </c>
      <c r="AY1474" s="254" t="s">
        <v>231</v>
      </c>
    </row>
    <row r="1475" s="13" customFormat="1">
      <c r="A1475" s="13"/>
      <c r="B1475" s="233"/>
      <c r="C1475" s="234"/>
      <c r="D1475" s="235" t="s">
        <v>242</v>
      </c>
      <c r="E1475" s="236" t="s">
        <v>19</v>
      </c>
      <c r="F1475" s="237" t="s">
        <v>2202</v>
      </c>
      <c r="G1475" s="234"/>
      <c r="H1475" s="238">
        <v>9.7439999999999998</v>
      </c>
      <c r="I1475" s="239"/>
      <c r="J1475" s="234"/>
      <c r="K1475" s="234"/>
      <c r="L1475" s="240"/>
      <c r="M1475" s="241"/>
      <c r="N1475" s="242"/>
      <c r="O1475" s="242"/>
      <c r="P1475" s="242"/>
      <c r="Q1475" s="242"/>
      <c r="R1475" s="242"/>
      <c r="S1475" s="242"/>
      <c r="T1475" s="243"/>
      <c r="U1475" s="13"/>
      <c r="V1475" s="13"/>
      <c r="W1475" s="13"/>
      <c r="X1475" s="13"/>
      <c r="Y1475" s="13"/>
      <c r="Z1475" s="13"/>
      <c r="AA1475" s="13"/>
      <c r="AB1475" s="13"/>
      <c r="AC1475" s="13"/>
      <c r="AD1475" s="13"/>
      <c r="AE1475" s="13"/>
      <c r="AT1475" s="244" t="s">
        <v>242</v>
      </c>
      <c r="AU1475" s="244" t="s">
        <v>86</v>
      </c>
      <c r="AV1475" s="13" t="s">
        <v>86</v>
      </c>
      <c r="AW1475" s="13" t="s">
        <v>37</v>
      </c>
      <c r="AX1475" s="13" t="s">
        <v>76</v>
      </c>
      <c r="AY1475" s="244" t="s">
        <v>231</v>
      </c>
    </row>
    <row r="1476" s="13" customFormat="1">
      <c r="A1476" s="13"/>
      <c r="B1476" s="233"/>
      <c r="C1476" s="234"/>
      <c r="D1476" s="235" t="s">
        <v>242</v>
      </c>
      <c r="E1476" s="236" t="s">
        <v>19</v>
      </c>
      <c r="F1476" s="237" t="s">
        <v>2203</v>
      </c>
      <c r="G1476" s="234"/>
      <c r="H1476" s="238">
        <v>16.353000000000002</v>
      </c>
      <c r="I1476" s="239"/>
      <c r="J1476" s="234"/>
      <c r="K1476" s="234"/>
      <c r="L1476" s="240"/>
      <c r="M1476" s="241"/>
      <c r="N1476" s="242"/>
      <c r="O1476" s="242"/>
      <c r="P1476" s="242"/>
      <c r="Q1476" s="242"/>
      <c r="R1476" s="242"/>
      <c r="S1476" s="242"/>
      <c r="T1476" s="243"/>
      <c r="U1476" s="13"/>
      <c r="V1476" s="13"/>
      <c r="W1476" s="13"/>
      <c r="X1476" s="13"/>
      <c r="Y1476" s="13"/>
      <c r="Z1476" s="13"/>
      <c r="AA1476" s="13"/>
      <c r="AB1476" s="13"/>
      <c r="AC1476" s="13"/>
      <c r="AD1476" s="13"/>
      <c r="AE1476" s="13"/>
      <c r="AT1476" s="244" t="s">
        <v>242</v>
      </c>
      <c r="AU1476" s="244" t="s">
        <v>86</v>
      </c>
      <c r="AV1476" s="13" t="s">
        <v>86</v>
      </c>
      <c r="AW1476" s="13" t="s">
        <v>37</v>
      </c>
      <c r="AX1476" s="13" t="s">
        <v>76</v>
      </c>
      <c r="AY1476" s="244" t="s">
        <v>231</v>
      </c>
    </row>
    <row r="1477" s="13" customFormat="1">
      <c r="A1477" s="13"/>
      <c r="B1477" s="233"/>
      <c r="C1477" s="234"/>
      <c r="D1477" s="235" t="s">
        <v>242</v>
      </c>
      <c r="E1477" s="236" t="s">
        <v>19</v>
      </c>
      <c r="F1477" s="237" t="s">
        <v>2204</v>
      </c>
      <c r="G1477" s="234"/>
      <c r="H1477" s="238">
        <v>1.452</v>
      </c>
      <c r="I1477" s="239"/>
      <c r="J1477" s="234"/>
      <c r="K1477" s="234"/>
      <c r="L1477" s="240"/>
      <c r="M1477" s="241"/>
      <c r="N1477" s="242"/>
      <c r="O1477" s="242"/>
      <c r="P1477" s="242"/>
      <c r="Q1477" s="242"/>
      <c r="R1477" s="242"/>
      <c r="S1477" s="242"/>
      <c r="T1477" s="243"/>
      <c r="U1477" s="13"/>
      <c r="V1477" s="13"/>
      <c r="W1477" s="13"/>
      <c r="X1477" s="13"/>
      <c r="Y1477" s="13"/>
      <c r="Z1477" s="13"/>
      <c r="AA1477" s="13"/>
      <c r="AB1477" s="13"/>
      <c r="AC1477" s="13"/>
      <c r="AD1477" s="13"/>
      <c r="AE1477" s="13"/>
      <c r="AT1477" s="244" t="s">
        <v>242</v>
      </c>
      <c r="AU1477" s="244" t="s">
        <v>86</v>
      </c>
      <c r="AV1477" s="13" t="s">
        <v>86</v>
      </c>
      <c r="AW1477" s="13" t="s">
        <v>37</v>
      </c>
      <c r="AX1477" s="13" t="s">
        <v>76</v>
      </c>
      <c r="AY1477" s="244" t="s">
        <v>231</v>
      </c>
    </row>
    <row r="1478" s="13" customFormat="1">
      <c r="A1478" s="13"/>
      <c r="B1478" s="233"/>
      <c r="C1478" s="234"/>
      <c r="D1478" s="235" t="s">
        <v>242</v>
      </c>
      <c r="E1478" s="236" t="s">
        <v>19</v>
      </c>
      <c r="F1478" s="237" t="s">
        <v>2205</v>
      </c>
      <c r="G1478" s="234"/>
      <c r="H1478" s="238">
        <v>2.5430000000000001</v>
      </c>
      <c r="I1478" s="239"/>
      <c r="J1478" s="234"/>
      <c r="K1478" s="234"/>
      <c r="L1478" s="240"/>
      <c r="M1478" s="241"/>
      <c r="N1478" s="242"/>
      <c r="O1478" s="242"/>
      <c r="P1478" s="242"/>
      <c r="Q1478" s="242"/>
      <c r="R1478" s="242"/>
      <c r="S1478" s="242"/>
      <c r="T1478" s="243"/>
      <c r="U1478" s="13"/>
      <c r="V1478" s="13"/>
      <c r="W1478" s="13"/>
      <c r="X1478" s="13"/>
      <c r="Y1478" s="13"/>
      <c r="Z1478" s="13"/>
      <c r="AA1478" s="13"/>
      <c r="AB1478" s="13"/>
      <c r="AC1478" s="13"/>
      <c r="AD1478" s="13"/>
      <c r="AE1478" s="13"/>
      <c r="AT1478" s="244" t="s">
        <v>242</v>
      </c>
      <c r="AU1478" s="244" t="s">
        <v>86</v>
      </c>
      <c r="AV1478" s="13" t="s">
        <v>86</v>
      </c>
      <c r="AW1478" s="13" t="s">
        <v>37</v>
      </c>
      <c r="AX1478" s="13" t="s">
        <v>76</v>
      </c>
      <c r="AY1478" s="244" t="s">
        <v>231</v>
      </c>
    </row>
    <row r="1479" s="13" customFormat="1">
      <c r="A1479" s="13"/>
      <c r="B1479" s="233"/>
      <c r="C1479" s="234"/>
      <c r="D1479" s="235" t="s">
        <v>242</v>
      </c>
      <c r="E1479" s="236" t="s">
        <v>19</v>
      </c>
      <c r="F1479" s="237" t="s">
        <v>2206</v>
      </c>
      <c r="G1479" s="234"/>
      <c r="H1479" s="238">
        <v>5.2199999999999998</v>
      </c>
      <c r="I1479" s="239"/>
      <c r="J1479" s="234"/>
      <c r="K1479" s="234"/>
      <c r="L1479" s="240"/>
      <c r="M1479" s="241"/>
      <c r="N1479" s="242"/>
      <c r="O1479" s="242"/>
      <c r="P1479" s="242"/>
      <c r="Q1479" s="242"/>
      <c r="R1479" s="242"/>
      <c r="S1479" s="242"/>
      <c r="T1479" s="243"/>
      <c r="U1479" s="13"/>
      <c r="V1479" s="13"/>
      <c r="W1479" s="13"/>
      <c r="X1479" s="13"/>
      <c r="Y1479" s="13"/>
      <c r="Z1479" s="13"/>
      <c r="AA1479" s="13"/>
      <c r="AB1479" s="13"/>
      <c r="AC1479" s="13"/>
      <c r="AD1479" s="13"/>
      <c r="AE1479" s="13"/>
      <c r="AT1479" s="244" t="s">
        <v>242</v>
      </c>
      <c r="AU1479" s="244" t="s">
        <v>86</v>
      </c>
      <c r="AV1479" s="13" t="s">
        <v>86</v>
      </c>
      <c r="AW1479" s="13" t="s">
        <v>37</v>
      </c>
      <c r="AX1479" s="13" t="s">
        <v>76</v>
      </c>
      <c r="AY1479" s="244" t="s">
        <v>231</v>
      </c>
    </row>
    <row r="1480" s="13" customFormat="1">
      <c r="A1480" s="13"/>
      <c r="B1480" s="233"/>
      <c r="C1480" s="234"/>
      <c r="D1480" s="235" t="s">
        <v>242</v>
      </c>
      <c r="E1480" s="236" t="s">
        <v>19</v>
      </c>
      <c r="F1480" s="237" t="s">
        <v>2207</v>
      </c>
      <c r="G1480" s="234"/>
      <c r="H1480" s="238">
        <v>0.88500000000000001</v>
      </c>
      <c r="I1480" s="239"/>
      <c r="J1480" s="234"/>
      <c r="K1480" s="234"/>
      <c r="L1480" s="240"/>
      <c r="M1480" s="241"/>
      <c r="N1480" s="242"/>
      <c r="O1480" s="242"/>
      <c r="P1480" s="242"/>
      <c r="Q1480" s="242"/>
      <c r="R1480" s="242"/>
      <c r="S1480" s="242"/>
      <c r="T1480" s="243"/>
      <c r="U1480" s="13"/>
      <c r="V1480" s="13"/>
      <c r="W1480" s="13"/>
      <c r="X1480" s="13"/>
      <c r="Y1480" s="13"/>
      <c r="Z1480" s="13"/>
      <c r="AA1480" s="13"/>
      <c r="AB1480" s="13"/>
      <c r="AC1480" s="13"/>
      <c r="AD1480" s="13"/>
      <c r="AE1480" s="13"/>
      <c r="AT1480" s="244" t="s">
        <v>242</v>
      </c>
      <c r="AU1480" s="244" t="s">
        <v>86</v>
      </c>
      <c r="AV1480" s="13" t="s">
        <v>86</v>
      </c>
      <c r="AW1480" s="13" t="s">
        <v>37</v>
      </c>
      <c r="AX1480" s="13" t="s">
        <v>76</v>
      </c>
      <c r="AY1480" s="244" t="s">
        <v>231</v>
      </c>
    </row>
    <row r="1481" s="15" customFormat="1">
      <c r="A1481" s="15"/>
      <c r="B1481" s="255"/>
      <c r="C1481" s="256"/>
      <c r="D1481" s="235" t="s">
        <v>242</v>
      </c>
      <c r="E1481" s="257" t="s">
        <v>19</v>
      </c>
      <c r="F1481" s="258" t="s">
        <v>335</v>
      </c>
      <c r="G1481" s="256"/>
      <c r="H1481" s="259">
        <v>36.197000000000003</v>
      </c>
      <c r="I1481" s="260"/>
      <c r="J1481" s="256"/>
      <c r="K1481" s="256"/>
      <c r="L1481" s="261"/>
      <c r="M1481" s="262"/>
      <c r="N1481" s="263"/>
      <c r="O1481" s="263"/>
      <c r="P1481" s="263"/>
      <c r="Q1481" s="263"/>
      <c r="R1481" s="263"/>
      <c r="S1481" s="263"/>
      <c r="T1481" s="264"/>
      <c r="U1481" s="15"/>
      <c r="V1481" s="15"/>
      <c r="W1481" s="15"/>
      <c r="X1481" s="15"/>
      <c r="Y1481" s="15"/>
      <c r="Z1481" s="15"/>
      <c r="AA1481" s="15"/>
      <c r="AB1481" s="15"/>
      <c r="AC1481" s="15"/>
      <c r="AD1481" s="15"/>
      <c r="AE1481" s="15"/>
      <c r="AT1481" s="265" t="s">
        <v>242</v>
      </c>
      <c r="AU1481" s="265" t="s">
        <v>86</v>
      </c>
      <c r="AV1481" s="15" t="s">
        <v>238</v>
      </c>
      <c r="AW1481" s="15" t="s">
        <v>37</v>
      </c>
      <c r="AX1481" s="15" t="s">
        <v>84</v>
      </c>
      <c r="AY1481" s="265" t="s">
        <v>231</v>
      </c>
    </row>
    <row r="1482" s="2" customFormat="1" ht="24.15" customHeight="1">
      <c r="A1482" s="41"/>
      <c r="B1482" s="42"/>
      <c r="C1482" s="215" t="s">
        <v>2208</v>
      </c>
      <c r="D1482" s="215" t="s">
        <v>233</v>
      </c>
      <c r="E1482" s="216" t="s">
        <v>2209</v>
      </c>
      <c r="F1482" s="217" t="s">
        <v>2210</v>
      </c>
      <c r="G1482" s="218" t="s">
        <v>236</v>
      </c>
      <c r="H1482" s="219">
        <v>36.197000000000003</v>
      </c>
      <c r="I1482" s="220"/>
      <c r="J1482" s="221">
        <f>ROUND(I1482*H1482,2)</f>
        <v>0</v>
      </c>
      <c r="K1482" s="217" t="s">
        <v>237</v>
      </c>
      <c r="L1482" s="47"/>
      <c r="M1482" s="222" t="s">
        <v>19</v>
      </c>
      <c r="N1482" s="223" t="s">
        <v>47</v>
      </c>
      <c r="O1482" s="87"/>
      <c r="P1482" s="224">
        <f>O1482*H1482</f>
        <v>0</v>
      </c>
      <c r="Q1482" s="224">
        <v>0</v>
      </c>
      <c r="R1482" s="224">
        <f>Q1482*H1482</f>
        <v>0</v>
      </c>
      <c r="S1482" s="224">
        <v>0</v>
      </c>
      <c r="T1482" s="225">
        <f>S1482*H1482</f>
        <v>0</v>
      </c>
      <c r="U1482" s="41"/>
      <c r="V1482" s="41"/>
      <c r="W1482" s="41"/>
      <c r="X1482" s="41"/>
      <c r="Y1482" s="41"/>
      <c r="Z1482" s="41"/>
      <c r="AA1482" s="41"/>
      <c r="AB1482" s="41"/>
      <c r="AC1482" s="41"/>
      <c r="AD1482" s="41"/>
      <c r="AE1482" s="41"/>
      <c r="AR1482" s="226" t="s">
        <v>336</v>
      </c>
      <c r="AT1482" s="226" t="s">
        <v>233</v>
      </c>
      <c r="AU1482" s="226" t="s">
        <v>86</v>
      </c>
      <c r="AY1482" s="20" t="s">
        <v>231</v>
      </c>
      <c r="BE1482" s="227">
        <f>IF(N1482="základní",J1482,0)</f>
        <v>0</v>
      </c>
      <c r="BF1482" s="227">
        <f>IF(N1482="snížená",J1482,0)</f>
        <v>0</v>
      </c>
      <c r="BG1482" s="227">
        <f>IF(N1482="zákl. přenesená",J1482,0)</f>
        <v>0</v>
      </c>
      <c r="BH1482" s="227">
        <f>IF(N1482="sníž. přenesená",J1482,0)</f>
        <v>0</v>
      </c>
      <c r="BI1482" s="227">
        <f>IF(N1482="nulová",J1482,0)</f>
        <v>0</v>
      </c>
      <c r="BJ1482" s="20" t="s">
        <v>84</v>
      </c>
      <c r="BK1482" s="227">
        <f>ROUND(I1482*H1482,2)</f>
        <v>0</v>
      </c>
      <c r="BL1482" s="20" t="s">
        <v>336</v>
      </c>
      <c r="BM1482" s="226" t="s">
        <v>2211</v>
      </c>
    </row>
    <row r="1483" s="2" customFormat="1">
      <c r="A1483" s="41"/>
      <c r="B1483" s="42"/>
      <c r="C1483" s="43"/>
      <c r="D1483" s="228" t="s">
        <v>240</v>
      </c>
      <c r="E1483" s="43"/>
      <c r="F1483" s="229" t="s">
        <v>2212</v>
      </c>
      <c r="G1483" s="43"/>
      <c r="H1483" s="43"/>
      <c r="I1483" s="230"/>
      <c r="J1483" s="43"/>
      <c r="K1483" s="43"/>
      <c r="L1483" s="47"/>
      <c r="M1483" s="231"/>
      <c r="N1483" s="232"/>
      <c r="O1483" s="87"/>
      <c r="P1483" s="87"/>
      <c r="Q1483" s="87"/>
      <c r="R1483" s="87"/>
      <c r="S1483" s="87"/>
      <c r="T1483" s="88"/>
      <c r="U1483" s="41"/>
      <c r="V1483" s="41"/>
      <c r="W1483" s="41"/>
      <c r="X1483" s="41"/>
      <c r="Y1483" s="41"/>
      <c r="Z1483" s="41"/>
      <c r="AA1483" s="41"/>
      <c r="AB1483" s="41"/>
      <c r="AC1483" s="41"/>
      <c r="AD1483" s="41"/>
      <c r="AE1483" s="41"/>
      <c r="AT1483" s="20" t="s">
        <v>240</v>
      </c>
      <c r="AU1483" s="20" t="s">
        <v>86</v>
      </c>
    </row>
    <row r="1484" s="2" customFormat="1" ht="24.15" customHeight="1">
      <c r="A1484" s="41"/>
      <c r="B1484" s="42"/>
      <c r="C1484" s="215" t="s">
        <v>2213</v>
      </c>
      <c r="D1484" s="215" t="s">
        <v>233</v>
      </c>
      <c r="E1484" s="216" t="s">
        <v>2214</v>
      </c>
      <c r="F1484" s="217" t="s">
        <v>2215</v>
      </c>
      <c r="G1484" s="218" t="s">
        <v>236</v>
      </c>
      <c r="H1484" s="219">
        <v>36.197000000000003</v>
      </c>
      <c r="I1484" s="220"/>
      <c r="J1484" s="221">
        <f>ROUND(I1484*H1484,2)</f>
        <v>0</v>
      </c>
      <c r="K1484" s="217" t="s">
        <v>237</v>
      </c>
      <c r="L1484" s="47"/>
      <c r="M1484" s="222" t="s">
        <v>19</v>
      </c>
      <c r="N1484" s="223" t="s">
        <v>47</v>
      </c>
      <c r="O1484" s="87"/>
      <c r="P1484" s="224">
        <f>O1484*H1484</f>
        <v>0</v>
      </c>
      <c r="Q1484" s="224">
        <v>0.00017000000000000001</v>
      </c>
      <c r="R1484" s="224">
        <f>Q1484*H1484</f>
        <v>0.006153490000000001</v>
      </c>
      <c r="S1484" s="224">
        <v>0</v>
      </c>
      <c r="T1484" s="225">
        <f>S1484*H1484</f>
        <v>0</v>
      </c>
      <c r="U1484" s="41"/>
      <c r="V1484" s="41"/>
      <c r="W1484" s="41"/>
      <c r="X1484" s="41"/>
      <c r="Y1484" s="41"/>
      <c r="Z1484" s="41"/>
      <c r="AA1484" s="41"/>
      <c r="AB1484" s="41"/>
      <c r="AC1484" s="41"/>
      <c r="AD1484" s="41"/>
      <c r="AE1484" s="41"/>
      <c r="AR1484" s="226" t="s">
        <v>336</v>
      </c>
      <c r="AT1484" s="226" t="s">
        <v>233</v>
      </c>
      <c r="AU1484" s="226" t="s">
        <v>86</v>
      </c>
      <c r="AY1484" s="20" t="s">
        <v>231</v>
      </c>
      <c r="BE1484" s="227">
        <f>IF(N1484="základní",J1484,0)</f>
        <v>0</v>
      </c>
      <c r="BF1484" s="227">
        <f>IF(N1484="snížená",J1484,0)</f>
        <v>0</v>
      </c>
      <c r="BG1484" s="227">
        <f>IF(N1484="zákl. přenesená",J1484,0)</f>
        <v>0</v>
      </c>
      <c r="BH1484" s="227">
        <f>IF(N1484="sníž. přenesená",J1484,0)</f>
        <v>0</v>
      </c>
      <c r="BI1484" s="227">
        <f>IF(N1484="nulová",J1484,0)</f>
        <v>0</v>
      </c>
      <c r="BJ1484" s="20" t="s">
        <v>84</v>
      </c>
      <c r="BK1484" s="227">
        <f>ROUND(I1484*H1484,2)</f>
        <v>0</v>
      </c>
      <c r="BL1484" s="20" t="s">
        <v>336</v>
      </c>
      <c r="BM1484" s="226" t="s">
        <v>2216</v>
      </c>
    </row>
    <row r="1485" s="2" customFormat="1">
      <c r="A1485" s="41"/>
      <c r="B1485" s="42"/>
      <c r="C1485" s="43"/>
      <c r="D1485" s="228" t="s">
        <v>240</v>
      </c>
      <c r="E1485" s="43"/>
      <c r="F1485" s="229" t="s">
        <v>2217</v>
      </c>
      <c r="G1485" s="43"/>
      <c r="H1485" s="43"/>
      <c r="I1485" s="230"/>
      <c r="J1485" s="43"/>
      <c r="K1485" s="43"/>
      <c r="L1485" s="47"/>
      <c r="M1485" s="231"/>
      <c r="N1485" s="232"/>
      <c r="O1485" s="87"/>
      <c r="P1485" s="87"/>
      <c r="Q1485" s="87"/>
      <c r="R1485" s="87"/>
      <c r="S1485" s="87"/>
      <c r="T1485" s="88"/>
      <c r="U1485" s="41"/>
      <c r="V1485" s="41"/>
      <c r="W1485" s="41"/>
      <c r="X1485" s="41"/>
      <c r="Y1485" s="41"/>
      <c r="Z1485" s="41"/>
      <c r="AA1485" s="41"/>
      <c r="AB1485" s="41"/>
      <c r="AC1485" s="41"/>
      <c r="AD1485" s="41"/>
      <c r="AE1485" s="41"/>
      <c r="AT1485" s="20" t="s">
        <v>240</v>
      </c>
      <c r="AU1485" s="20" t="s">
        <v>86</v>
      </c>
    </row>
    <row r="1486" s="2" customFormat="1" ht="24.15" customHeight="1">
      <c r="A1486" s="41"/>
      <c r="B1486" s="42"/>
      <c r="C1486" s="215" t="s">
        <v>2218</v>
      </c>
      <c r="D1486" s="215" t="s">
        <v>233</v>
      </c>
      <c r="E1486" s="216" t="s">
        <v>2219</v>
      </c>
      <c r="F1486" s="217" t="s">
        <v>2220</v>
      </c>
      <c r="G1486" s="218" t="s">
        <v>236</v>
      </c>
      <c r="H1486" s="219">
        <v>36.197000000000003</v>
      </c>
      <c r="I1486" s="220"/>
      <c r="J1486" s="221">
        <f>ROUND(I1486*H1486,2)</f>
        <v>0</v>
      </c>
      <c r="K1486" s="217" t="s">
        <v>237</v>
      </c>
      <c r="L1486" s="47"/>
      <c r="M1486" s="222" t="s">
        <v>19</v>
      </c>
      <c r="N1486" s="223" t="s">
        <v>47</v>
      </c>
      <c r="O1486" s="87"/>
      <c r="P1486" s="224">
        <f>O1486*H1486</f>
        <v>0</v>
      </c>
      <c r="Q1486" s="224">
        <v>0.00017000000000000001</v>
      </c>
      <c r="R1486" s="224">
        <f>Q1486*H1486</f>
        <v>0.006153490000000001</v>
      </c>
      <c r="S1486" s="224">
        <v>0</v>
      </c>
      <c r="T1486" s="225">
        <f>S1486*H1486</f>
        <v>0</v>
      </c>
      <c r="U1486" s="41"/>
      <c r="V1486" s="41"/>
      <c r="W1486" s="41"/>
      <c r="X1486" s="41"/>
      <c r="Y1486" s="41"/>
      <c r="Z1486" s="41"/>
      <c r="AA1486" s="41"/>
      <c r="AB1486" s="41"/>
      <c r="AC1486" s="41"/>
      <c r="AD1486" s="41"/>
      <c r="AE1486" s="41"/>
      <c r="AR1486" s="226" t="s">
        <v>336</v>
      </c>
      <c r="AT1486" s="226" t="s">
        <v>233</v>
      </c>
      <c r="AU1486" s="226" t="s">
        <v>86</v>
      </c>
      <c r="AY1486" s="20" t="s">
        <v>231</v>
      </c>
      <c r="BE1486" s="227">
        <f>IF(N1486="základní",J1486,0)</f>
        <v>0</v>
      </c>
      <c r="BF1486" s="227">
        <f>IF(N1486="snížená",J1486,0)</f>
        <v>0</v>
      </c>
      <c r="BG1486" s="227">
        <f>IF(N1486="zákl. přenesená",J1486,0)</f>
        <v>0</v>
      </c>
      <c r="BH1486" s="227">
        <f>IF(N1486="sníž. přenesená",J1486,0)</f>
        <v>0</v>
      </c>
      <c r="BI1486" s="227">
        <f>IF(N1486="nulová",J1486,0)</f>
        <v>0</v>
      </c>
      <c r="BJ1486" s="20" t="s">
        <v>84</v>
      </c>
      <c r="BK1486" s="227">
        <f>ROUND(I1486*H1486,2)</f>
        <v>0</v>
      </c>
      <c r="BL1486" s="20" t="s">
        <v>336</v>
      </c>
      <c r="BM1486" s="226" t="s">
        <v>2221</v>
      </c>
    </row>
    <row r="1487" s="2" customFormat="1">
      <c r="A1487" s="41"/>
      <c r="B1487" s="42"/>
      <c r="C1487" s="43"/>
      <c r="D1487" s="228" t="s">
        <v>240</v>
      </c>
      <c r="E1487" s="43"/>
      <c r="F1487" s="229" t="s">
        <v>2222</v>
      </c>
      <c r="G1487" s="43"/>
      <c r="H1487" s="43"/>
      <c r="I1487" s="230"/>
      <c r="J1487" s="43"/>
      <c r="K1487" s="43"/>
      <c r="L1487" s="47"/>
      <c r="M1487" s="231"/>
      <c r="N1487" s="232"/>
      <c r="O1487" s="87"/>
      <c r="P1487" s="87"/>
      <c r="Q1487" s="87"/>
      <c r="R1487" s="87"/>
      <c r="S1487" s="87"/>
      <c r="T1487" s="88"/>
      <c r="U1487" s="41"/>
      <c r="V1487" s="41"/>
      <c r="W1487" s="41"/>
      <c r="X1487" s="41"/>
      <c r="Y1487" s="41"/>
      <c r="Z1487" s="41"/>
      <c r="AA1487" s="41"/>
      <c r="AB1487" s="41"/>
      <c r="AC1487" s="41"/>
      <c r="AD1487" s="41"/>
      <c r="AE1487" s="41"/>
      <c r="AT1487" s="20" t="s">
        <v>240</v>
      </c>
      <c r="AU1487" s="20" t="s">
        <v>86</v>
      </c>
    </row>
    <row r="1488" s="2" customFormat="1" ht="24.15" customHeight="1">
      <c r="A1488" s="41"/>
      <c r="B1488" s="42"/>
      <c r="C1488" s="215" t="s">
        <v>2223</v>
      </c>
      <c r="D1488" s="215" t="s">
        <v>233</v>
      </c>
      <c r="E1488" s="216" t="s">
        <v>2224</v>
      </c>
      <c r="F1488" s="217" t="s">
        <v>2225</v>
      </c>
      <c r="G1488" s="218" t="s">
        <v>236</v>
      </c>
      <c r="H1488" s="219">
        <v>36.197000000000003</v>
      </c>
      <c r="I1488" s="220"/>
      <c r="J1488" s="221">
        <f>ROUND(I1488*H1488,2)</f>
        <v>0</v>
      </c>
      <c r="K1488" s="217" t="s">
        <v>237</v>
      </c>
      <c r="L1488" s="47"/>
      <c r="M1488" s="222" t="s">
        <v>19</v>
      </c>
      <c r="N1488" s="223" t="s">
        <v>47</v>
      </c>
      <c r="O1488" s="87"/>
      <c r="P1488" s="224">
        <f>O1488*H1488</f>
        <v>0</v>
      </c>
      <c r="Q1488" s="224">
        <v>0.00017000000000000001</v>
      </c>
      <c r="R1488" s="224">
        <f>Q1488*H1488</f>
        <v>0.006153490000000001</v>
      </c>
      <c r="S1488" s="224">
        <v>0</v>
      </c>
      <c r="T1488" s="225">
        <f>S1488*H1488</f>
        <v>0</v>
      </c>
      <c r="U1488" s="41"/>
      <c r="V1488" s="41"/>
      <c r="W1488" s="41"/>
      <c r="X1488" s="41"/>
      <c r="Y1488" s="41"/>
      <c r="Z1488" s="41"/>
      <c r="AA1488" s="41"/>
      <c r="AB1488" s="41"/>
      <c r="AC1488" s="41"/>
      <c r="AD1488" s="41"/>
      <c r="AE1488" s="41"/>
      <c r="AR1488" s="226" t="s">
        <v>336</v>
      </c>
      <c r="AT1488" s="226" t="s">
        <v>233</v>
      </c>
      <c r="AU1488" s="226" t="s">
        <v>86</v>
      </c>
      <c r="AY1488" s="20" t="s">
        <v>231</v>
      </c>
      <c r="BE1488" s="227">
        <f>IF(N1488="základní",J1488,0)</f>
        <v>0</v>
      </c>
      <c r="BF1488" s="227">
        <f>IF(N1488="snížená",J1488,0)</f>
        <v>0</v>
      </c>
      <c r="BG1488" s="227">
        <f>IF(N1488="zákl. přenesená",J1488,0)</f>
        <v>0</v>
      </c>
      <c r="BH1488" s="227">
        <f>IF(N1488="sníž. přenesená",J1488,0)</f>
        <v>0</v>
      </c>
      <c r="BI1488" s="227">
        <f>IF(N1488="nulová",J1488,0)</f>
        <v>0</v>
      </c>
      <c r="BJ1488" s="20" t="s">
        <v>84</v>
      </c>
      <c r="BK1488" s="227">
        <f>ROUND(I1488*H1488,2)</f>
        <v>0</v>
      </c>
      <c r="BL1488" s="20" t="s">
        <v>336</v>
      </c>
      <c r="BM1488" s="226" t="s">
        <v>2226</v>
      </c>
    </row>
    <row r="1489" s="2" customFormat="1">
      <c r="A1489" s="41"/>
      <c r="B1489" s="42"/>
      <c r="C1489" s="43"/>
      <c r="D1489" s="228" t="s">
        <v>240</v>
      </c>
      <c r="E1489" s="43"/>
      <c r="F1489" s="229" t="s">
        <v>2227</v>
      </c>
      <c r="G1489" s="43"/>
      <c r="H1489" s="43"/>
      <c r="I1489" s="230"/>
      <c r="J1489" s="43"/>
      <c r="K1489" s="43"/>
      <c r="L1489" s="47"/>
      <c r="M1489" s="231"/>
      <c r="N1489" s="232"/>
      <c r="O1489" s="87"/>
      <c r="P1489" s="87"/>
      <c r="Q1489" s="87"/>
      <c r="R1489" s="87"/>
      <c r="S1489" s="87"/>
      <c r="T1489" s="88"/>
      <c r="U1489" s="41"/>
      <c r="V1489" s="41"/>
      <c r="W1489" s="41"/>
      <c r="X1489" s="41"/>
      <c r="Y1489" s="41"/>
      <c r="Z1489" s="41"/>
      <c r="AA1489" s="41"/>
      <c r="AB1489" s="41"/>
      <c r="AC1489" s="41"/>
      <c r="AD1489" s="41"/>
      <c r="AE1489" s="41"/>
      <c r="AT1489" s="20" t="s">
        <v>240</v>
      </c>
      <c r="AU1489" s="20" t="s">
        <v>86</v>
      </c>
    </row>
    <row r="1490" s="12" customFormat="1" ht="22.8" customHeight="1">
      <c r="A1490" s="12"/>
      <c r="B1490" s="199"/>
      <c r="C1490" s="200"/>
      <c r="D1490" s="201" t="s">
        <v>75</v>
      </c>
      <c r="E1490" s="213" t="s">
        <v>2228</v>
      </c>
      <c r="F1490" s="213" t="s">
        <v>2229</v>
      </c>
      <c r="G1490" s="200"/>
      <c r="H1490" s="200"/>
      <c r="I1490" s="203"/>
      <c r="J1490" s="214">
        <f>BK1490</f>
        <v>0</v>
      </c>
      <c r="K1490" s="200"/>
      <c r="L1490" s="205"/>
      <c r="M1490" s="206"/>
      <c r="N1490" s="207"/>
      <c r="O1490" s="207"/>
      <c r="P1490" s="208">
        <f>SUM(P1491:P1571)</f>
        <v>0</v>
      </c>
      <c r="Q1490" s="207"/>
      <c r="R1490" s="208">
        <f>SUM(R1491:R1571)</f>
        <v>1.0158396199999997</v>
      </c>
      <c r="S1490" s="207"/>
      <c r="T1490" s="209">
        <f>SUM(T1491:T1571)</f>
        <v>0</v>
      </c>
      <c r="U1490" s="12"/>
      <c r="V1490" s="12"/>
      <c r="W1490" s="12"/>
      <c r="X1490" s="12"/>
      <c r="Y1490" s="12"/>
      <c r="Z1490" s="12"/>
      <c r="AA1490" s="12"/>
      <c r="AB1490" s="12"/>
      <c r="AC1490" s="12"/>
      <c r="AD1490" s="12"/>
      <c r="AE1490" s="12"/>
      <c r="AR1490" s="210" t="s">
        <v>86</v>
      </c>
      <c r="AT1490" s="211" t="s">
        <v>75</v>
      </c>
      <c r="AU1490" s="211" t="s">
        <v>84</v>
      </c>
      <c r="AY1490" s="210" t="s">
        <v>231</v>
      </c>
      <c r="BK1490" s="212">
        <f>SUM(BK1491:BK1571)</f>
        <v>0</v>
      </c>
    </row>
    <row r="1491" s="2" customFormat="1" ht="24.15" customHeight="1">
      <c r="A1491" s="41"/>
      <c r="B1491" s="42"/>
      <c r="C1491" s="215" t="s">
        <v>2230</v>
      </c>
      <c r="D1491" s="215" t="s">
        <v>233</v>
      </c>
      <c r="E1491" s="216" t="s">
        <v>2231</v>
      </c>
      <c r="F1491" s="217" t="s">
        <v>2232</v>
      </c>
      <c r="G1491" s="218" t="s">
        <v>236</v>
      </c>
      <c r="H1491" s="219">
        <v>2072.4140000000002</v>
      </c>
      <c r="I1491" s="220"/>
      <c r="J1491" s="221">
        <f>ROUND(I1491*H1491,2)</f>
        <v>0</v>
      </c>
      <c r="K1491" s="217" t="s">
        <v>237</v>
      </c>
      <c r="L1491" s="47"/>
      <c r="M1491" s="222" t="s">
        <v>19</v>
      </c>
      <c r="N1491" s="223" t="s">
        <v>47</v>
      </c>
      <c r="O1491" s="87"/>
      <c r="P1491" s="224">
        <f>O1491*H1491</f>
        <v>0</v>
      </c>
      <c r="Q1491" s="224">
        <v>0</v>
      </c>
      <c r="R1491" s="224">
        <f>Q1491*H1491</f>
        <v>0</v>
      </c>
      <c r="S1491" s="224">
        <v>0</v>
      </c>
      <c r="T1491" s="225">
        <f>S1491*H1491</f>
        <v>0</v>
      </c>
      <c r="U1491" s="41"/>
      <c r="V1491" s="41"/>
      <c r="W1491" s="41"/>
      <c r="X1491" s="41"/>
      <c r="Y1491" s="41"/>
      <c r="Z1491" s="41"/>
      <c r="AA1491" s="41"/>
      <c r="AB1491" s="41"/>
      <c r="AC1491" s="41"/>
      <c r="AD1491" s="41"/>
      <c r="AE1491" s="41"/>
      <c r="AR1491" s="226" t="s">
        <v>336</v>
      </c>
      <c r="AT1491" s="226" t="s">
        <v>233</v>
      </c>
      <c r="AU1491" s="226" t="s">
        <v>86</v>
      </c>
      <c r="AY1491" s="20" t="s">
        <v>231</v>
      </c>
      <c r="BE1491" s="227">
        <f>IF(N1491="základní",J1491,0)</f>
        <v>0</v>
      </c>
      <c r="BF1491" s="227">
        <f>IF(N1491="snížená",J1491,0)</f>
        <v>0</v>
      </c>
      <c r="BG1491" s="227">
        <f>IF(N1491="zákl. přenesená",J1491,0)</f>
        <v>0</v>
      </c>
      <c r="BH1491" s="227">
        <f>IF(N1491="sníž. přenesená",J1491,0)</f>
        <v>0</v>
      </c>
      <c r="BI1491" s="227">
        <f>IF(N1491="nulová",J1491,0)</f>
        <v>0</v>
      </c>
      <c r="BJ1491" s="20" t="s">
        <v>84</v>
      </c>
      <c r="BK1491" s="227">
        <f>ROUND(I1491*H1491,2)</f>
        <v>0</v>
      </c>
      <c r="BL1491" s="20" t="s">
        <v>336</v>
      </c>
      <c r="BM1491" s="226" t="s">
        <v>2233</v>
      </c>
    </row>
    <row r="1492" s="2" customFormat="1">
      <c r="A1492" s="41"/>
      <c r="B1492" s="42"/>
      <c r="C1492" s="43"/>
      <c r="D1492" s="228" t="s">
        <v>240</v>
      </c>
      <c r="E1492" s="43"/>
      <c r="F1492" s="229" t="s">
        <v>2234</v>
      </c>
      <c r="G1492" s="43"/>
      <c r="H1492" s="43"/>
      <c r="I1492" s="230"/>
      <c r="J1492" s="43"/>
      <c r="K1492" s="43"/>
      <c r="L1492" s="47"/>
      <c r="M1492" s="231"/>
      <c r="N1492" s="232"/>
      <c r="O1492" s="87"/>
      <c r="P1492" s="87"/>
      <c r="Q1492" s="87"/>
      <c r="R1492" s="87"/>
      <c r="S1492" s="87"/>
      <c r="T1492" s="88"/>
      <c r="U1492" s="41"/>
      <c r="V1492" s="41"/>
      <c r="W1492" s="41"/>
      <c r="X1492" s="41"/>
      <c r="Y1492" s="41"/>
      <c r="Z1492" s="41"/>
      <c r="AA1492" s="41"/>
      <c r="AB1492" s="41"/>
      <c r="AC1492" s="41"/>
      <c r="AD1492" s="41"/>
      <c r="AE1492" s="41"/>
      <c r="AT1492" s="20" t="s">
        <v>240</v>
      </c>
      <c r="AU1492" s="20" t="s">
        <v>86</v>
      </c>
    </row>
    <row r="1493" s="13" customFormat="1">
      <c r="A1493" s="13"/>
      <c r="B1493" s="233"/>
      <c r="C1493" s="234"/>
      <c r="D1493" s="235" t="s">
        <v>242</v>
      </c>
      <c r="E1493" s="236" t="s">
        <v>19</v>
      </c>
      <c r="F1493" s="237" t="s">
        <v>799</v>
      </c>
      <c r="G1493" s="234"/>
      <c r="H1493" s="238">
        <v>30</v>
      </c>
      <c r="I1493" s="239"/>
      <c r="J1493" s="234"/>
      <c r="K1493" s="234"/>
      <c r="L1493" s="240"/>
      <c r="M1493" s="241"/>
      <c r="N1493" s="242"/>
      <c r="O1493" s="242"/>
      <c r="P1493" s="242"/>
      <c r="Q1493" s="242"/>
      <c r="R1493" s="242"/>
      <c r="S1493" s="242"/>
      <c r="T1493" s="243"/>
      <c r="U1493" s="13"/>
      <c r="V1493" s="13"/>
      <c r="W1493" s="13"/>
      <c r="X1493" s="13"/>
      <c r="Y1493" s="13"/>
      <c r="Z1493" s="13"/>
      <c r="AA1493" s="13"/>
      <c r="AB1493" s="13"/>
      <c r="AC1493" s="13"/>
      <c r="AD1493" s="13"/>
      <c r="AE1493" s="13"/>
      <c r="AT1493" s="244" t="s">
        <v>242</v>
      </c>
      <c r="AU1493" s="244" t="s">
        <v>86</v>
      </c>
      <c r="AV1493" s="13" t="s">
        <v>86</v>
      </c>
      <c r="AW1493" s="13" t="s">
        <v>37</v>
      </c>
      <c r="AX1493" s="13" t="s">
        <v>76</v>
      </c>
      <c r="AY1493" s="244" t="s">
        <v>231</v>
      </c>
    </row>
    <row r="1494" s="13" customFormat="1">
      <c r="A1494" s="13"/>
      <c r="B1494" s="233"/>
      <c r="C1494" s="234"/>
      <c r="D1494" s="235" t="s">
        <v>242</v>
      </c>
      <c r="E1494" s="236" t="s">
        <v>19</v>
      </c>
      <c r="F1494" s="237" t="s">
        <v>800</v>
      </c>
      <c r="G1494" s="234"/>
      <c r="H1494" s="238">
        <v>22.68</v>
      </c>
      <c r="I1494" s="239"/>
      <c r="J1494" s="234"/>
      <c r="K1494" s="234"/>
      <c r="L1494" s="240"/>
      <c r="M1494" s="241"/>
      <c r="N1494" s="242"/>
      <c r="O1494" s="242"/>
      <c r="P1494" s="242"/>
      <c r="Q1494" s="242"/>
      <c r="R1494" s="242"/>
      <c r="S1494" s="242"/>
      <c r="T1494" s="243"/>
      <c r="U1494" s="13"/>
      <c r="V1494" s="13"/>
      <c r="W1494" s="13"/>
      <c r="X1494" s="13"/>
      <c r="Y1494" s="13"/>
      <c r="Z1494" s="13"/>
      <c r="AA1494" s="13"/>
      <c r="AB1494" s="13"/>
      <c r="AC1494" s="13"/>
      <c r="AD1494" s="13"/>
      <c r="AE1494" s="13"/>
      <c r="AT1494" s="244" t="s">
        <v>242</v>
      </c>
      <c r="AU1494" s="244" t="s">
        <v>86</v>
      </c>
      <c r="AV1494" s="13" t="s">
        <v>86</v>
      </c>
      <c r="AW1494" s="13" t="s">
        <v>37</v>
      </c>
      <c r="AX1494" s="13" t="s">
        <v>76</v>
      </c>
      <c r="AY1494" s="244" t="s">
        <v>231</v>
      </c>
    </row>
    <row r="1495" s="13" customFormat="1">
      <c r="A1495" s="13"/>
      <c r="B1495" s="233"/>
      <c r="C1495" s="234"/>
      <c r="D1495" s="235" t="s">
        <v>242</v>
      </c>
      <c r="E1495" s="236" t="s">
        <v>19</v>
      </c>
      <c r="F1495" s="237" t="s">
        <v>801</v>
      </c>
      <c r="G1495" s="234"/>
      <c r="H1495" s="238">
        <v>56.880000000000003</v>
      </c>
      <c r="I1495" s="239"/>
      <c r="J1495" s="234"/>
      <c r="K1495" s="234"/>
      <c r="L1495" s="240"/>
      <c r="M1495" s="241"/>
      <c r="N1495" s="242"/>
      <c r="O1495" s="242"/>
      <c r="P1495" s="242"/>
      <c r="Q1495" s="242"/>
      <c r="R1495" s="242"/>
      <c r="S1495" s="242"/>
      <c r="T1495" s="243"/>
      <c r="U1495" s="13"/>
      <c r="V1495" s="13"/>
      <c r="W1495" s="13"/>
      <c r="X1495" s="13"/>
      <c r="Y1495" s="13"/>
      <c r="Z1495" s="13"/>
      <c r="AA1495" s="13"/>
      <c r="AB1495" s="13"/>
      <c r="AC1495" s="13"/>
      <c r="AD1495" s="13"/>
      <c r="AE1495" s="13"/>
      <c r="AT1495" s="244" t="s">
        <v>242</v>
      </c>
      <c r="AU1495" s="244" t="s">
        <v>86</v>
      </c>
      <c r="AV1495" s="13" t="s">
        <v>86</v>
      </c>
      <c r="AW1495" s="13" t="s">
        <v>37</v>
      </c>
      <c r="AX1495" s="13" t="s">
        <v>76</v>
      </c>
      <c r="AY1495" s="244" t="s">
        <v>231</v>
      </c>
    </row>
    <row r="1496" s="13" customFormat="1">
      <c r="A1496" s="13"/>
      <c r="B1496" s="233"/>
      <c r="C1496" s="234"/>
      <c r="D1496" s="235" t="s">
        <v>242</v>
      </c>
      <c r="E1496" s="236" t="s">
        <v>19</v>
      </c>
      <c r="F1496" s="237" t="s">
        <v>802</v>
      </c>
      <c r="G1496" s="234"/>
      <c r="H1496" s="238">
        <v>59.670000000000002</v>
      </c>
      <c r="I1496" s="239"/>
      <c r="J1496" s="234"/>
      <c r="K1496" s="234"/>
      <c r="L1496" s="240"/>
      <c r="M1496" s="241"/>
      <c r="N1496" s="242"/>
      <c r="O1496" s="242"/>
      <c r="P1496" s="242"/>
      <c r="Q1496" s="242"/>
      <c r="R1496" s="242"/>
      <c r="S1496" s="242"/>
      <c r="T1496" s="243"/>
      <c r="U1496" s="13"/>
      <c r="V1496" s="13"/>
      <c r="W1496" s="13"/>
      <c r="X1496" s="13"/>
      <c r="Y1496" s="13"/>
      <c r="Z1496" s="13"/>
      <c r="AA1496" s="13"/>
      <c r="AB1496" s="13"/>
      <c r="AC1496" s="13"/>
      <c r="AD1496" s="13"/>
      <c r="AE1496" s="13"/>
      <c r="AT1496" s="244" t="s">
        <v>242</v>
      </c>
      <c r="AU1496" s="244" t="s">
        <v>86</v>
      </c>
      <c r="AV1496" s="13" t="s">
        <v>86</v>
      </c>
      <c r="AW1496" s="13" t="s">
        <v>37</v>
      </c>
      <c r="AX1496" s="13" t="s">
        <v>76</v>
      </c>
      <c r="AY1496" s="244" t="s">
        <v>231</v>
      </c>
    </row>
    <row r="1497" s="13" customFormat="1">
      <c r="A1497" s="13"/>
      <c r="B1497" s="233"/>
      <c r="C1497" s="234"/>
      <c r="D1497" s="235" t="s">
        <v>242</v>
      </c>
      <c r="E1497" s="236" t="s">
        <v>19</v>
      </c>
      <c r="F1497" s="237" t="s">
        <v>803</v>
      </c>
      <c r="G1497" s="234"/>
      <c r="H1497" s="238">
        <v>40.799999999999997</v>
      </c>
      <c r="I1497" s="239"/>
      <c r="J1497" s="234"/>
      <c r="K1497" s="234"/>
      <c r="L1497" s="240"/>
      <c r="M1497" s="241"/>
      <c r="N1497" s="242"/>
      <c r="O1497" s="242"/>
      <c r="P1497" s="242"/>
      <c r="Q1497" s="242"/>
      <c r="R1497" s="242"/>
      <c r="S1497" s="242"/>
      <c r="T1497" s="243"/>
      <c r="U1497" s="13"/>
      <c r="V1497" s="13"/>
      <c r="W1497" s="13"/>
      <c r="X1497" s="13"/>
      <c r="Y1497" s="13"/>
      <c r="Z1497" s="13"/>
      <c r="AA1497" s="13"/>
      <c r="AB1497" s="13"/>
      <c r="AC1497" s="13"/>
      <c r="AD1497" s="13"/>
      <c r="AE1497" s="13"/>
      <c r="AT1497" s="244" t="s">
        <v>242</v>
      </c>
      <c r="AU1497" s="244" t="s">
        <v>86</v>
      </c>
      <c r="AV1497" s="13" t="s">
        <v>86</v>
      </c>
      <c r="AW1497" s="13" t="s">
        <v>37</v>
      </c>
      <c r="AX1497" s="13" t="s">
        <v>76</v>
      </c>
      <c r="AY1497" s="244" t="s">
        <v>231</v>
      </c>
    </row>
    <row r="1498" s="13" customFormat="1">
      <c r="A1498" s="13"/>
      <c r="B1498" s="233"/>
      <c r="C1498" s="234"/>
      <c r="D1498" s="235" t="s">
        <v>242</v>
      </c>
      <c r="E1498" s="236" t="s">
        <v>19</v>
      </c>
      <c r="F1498" s="237" t="s">
        <v>804</v>
      </c>
      <c r="G1498" s="234"/>
      <c r="H1498" s="238">
        <v>25.530000000000001</v>
      </c>
      <c r="I1498" s="239"/>
      <c r="J1498" s="234"/>
      <c r="K1498" s="234"/>
      <c r="L1498" s="240"/>
      <c r="M1498" s="241"/>
      <c r="N1498" s="242"/>
      <c r="O1498" s="242"/>
      <c r="P1498" s="242"/>
      <c r="Q1498" s="242"/>
      <c r="R1498" s="242"/>
      <c r="S1498" s="242"/>
      <c r="T1498" s="243"/>
      <c r="U1498" s="13"/>
      <c r="V1498" s="13"/>
      <c r="W1498" s="13"/>
      <c r="X1498" s="13"/>
      <c r="Y1498" s="13"/>
      <c r="Z1498" s="13"/>
      <c r="AA1498" s="13"/>
      <c r="AB1498" s="13"/>
      <c r="AC1498" s="13"/>
      <c r="AD1498" s="13"/>
      <c r="AE1498" s="13"/>
      <c r="AT1498" s="244" t="s">
        <v>242</v>
      </c>
      <c r="AU1498" s="244" t="s">
        <v>86</v>
      </c>
      <c r="AV1498" s="13" t="s">
        <v>86</v>
      </c>
      <c r="AW1498" s="13" t="s">
        <v>37</v>
      </c>
      <c r="AX1498" s="13" t="s">
        <v>76</v>
      </c>
      <c r="AY1498" s="244" t="s">
        <v>231</v>
      </c>
    </row>
    <row r="1499" s="13" customFormat="1">
      <c r="A1499" s="13"/>
      <c r="B1499" s="233"/>
      <c r="C1499" s="234"/>
      <c r="D1499" s="235" t="s">
        <v>242</v>
      </c>
      <c r="E1499" s="236" t="s">
        <v>19</v>
      </c>
      <c r="F1499" s="237" t="s">
        <v>805</v>
      </c>
      <c r="G1499" s="234"/>
      <c r="H1499" s="238">
        <v>46.770000000000003</v>
      </c>
      <c r="I1499" s="239"/>
      <c r="J1499" s="234"/>
      <c r="K1499" s="234"/>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242</v>
      </c>
      <c r="AU1499" s="244" t="s">
        <v>86</v>
      </c>
      <c r="AV1499" s="13" t="s">
        <v>86</v>
      </c>
      <c r="AW1499" s="13" t="s">
        <v>37</v>
      </c>
      <c r="AX1499" s="13" t="s">
        <v>76</v>
      </c>
      <c r="AY1499" s="244" t="s">
        <v>231</v>
      </c>
    </row>
    <row r="1500" s="13" customFormat="1">
      <c r="A1500" s="13"/>
      <c r="B1500" s="233"/>
      <c r="C1500" s="234"/>
      <c r="D1500" s="235" t="s">
        <v>242</v>
      </c>
      <c r="E1500" s="236" t="s">
        <v>19</v>
      </c>
      <c r="F1500" s="237" t="s">
        <v>806</v>
      </c>
      <c r="G1500" s="234"/>
      <c r="H1500" s="238">
        <v>36.899999999999999</v>
      </c>
      <c r="I1500" s="239"/>
      <c r="J1500" s="234"/>
      <c r="K1500" s="234"/>
      <c r="L1500" s="240"/>
      <c r="M1500" s="241"/>
      <c r="N1500" s="242"/>
      <c r="O1500" s="242"/>
      <c r="P1500" s="242"/>
      <c r="Q1500" s="242"/>
      <c r="R1500" s="242"/>
      <c r="S1500" s="242"/>
      <c r="T1500" s="243"/>
      <c r="U1500" s="13"/>
      <c r="V1500" s="13"/>
      <c r="W1500" s="13"/>
      <c r="X1500" s="13"/>
      <c r="Y1500" s="13"/>
      <c r="Z1500" s="13"/>
      <c r="AA1500" s="13"/>
      <c r="AB1500" s="13"/>
      <c r="AC1500" s="13"/>
      <c r="AD1500" s="13"/>
      <c r="AE1500" s="13"/>
      <c r="AT1500" s="244" t="s">
        <v>242</v>
      </c>
      <c r="AU1500" s="244" t="s">
        <v>86</v>
      </c>
      <c r="AV1500" s="13" t="s">
        <v>86</v>
      </c>
      <c r="AW1500" s="13" t="s">
        <v>37</v>
      </c>
      <c r="AX1500" s="13" t="s">
        <v>76</v>
      </c>
      <c r="AY1500" s="244" t="s">
        <v>231</v>
      </c>
    </row>
    <row r="1501" s="13" customFormat="1">
      <c r="A1501" s="13"/>
      <c r="B1501" s="233"/>
      <c r="C1501" s="234"/>
      <c r="D1501" s="235" t="s">
        <v>242</v>
      </c>
      <c r="E1501" s="236" t="s">
        <v>19</v>
      </c>
      <c r="F1501" s="237" t="s">
        <v>808</v>
      </c>
      <c r="G1501" s="234"/>
      <c r="H1501" s="238">
        <v>235.012</v>
      </c>
      <c r="I1501" s="239"/>
      <c r="J1501" s="234"/>
      <c r="K1501" s="234"/>
      <c r="L1501" s="240"/>
      <c r="M1501" s="241"/>
      <c r="N1501" s="242"/>
      <c r="O1501" s="242"/>
      <c r="P1501" s="242"/>
      <c r="Q1501" s="242"/>
      <c r="R1501" s="242"/>
      <c r="S1501" s="242"/>
      <c r="T1501" s="243"/>
      <c r="U1501" s="13"/>
      <c r="V1501" s="13"/>
      <c r="W1501" s="13"/>
      <c r="X1501" s="13"/>
      <c r="Y1501" s="13"/>
      <c r="Z1501" s="13"/>
      <c r="AA1501" s="13"/>
      <c r="AB1501" s="13"/>
      <c r="AC1501" s="13"/>
      <c r="AD1501" s="13"/>
      <c r="AE1501" s="13"/>
      <c r="AT1501" s="244" t="s">
        <v>242</v>
      </c>
      <c r="AU1501" s="244" t="s">
        <v>86</v>
      </c>
      <c r="AV1501" s="13" t="s">
        <v>86</v>
      </c>
      <c r="AW1501" s="13" t="s">
        <v>37</v>
      </c>
      <c r="AX1501" s="13" t="s">
        <v>76</v>
      </c>
      <c r="AY1501" s="244" t="s">
        <v>231</v>
      </c>
    </row>
    <row r="1502" s="13" customFormat="1">
      <c r="A1502" s="13"/>
      <c r="B1502" s="233"/>
      <c r="C1502" s="234"/>
      <c r="D1502" s="235" t="s">
        <v>242</v>
      </c>
      <c r="E1502" s="236" t="s">
        <v>19</v>
      </c>
      <c r="F1502" s="237" t="s">
        <v>809</v>
      </c>
      <c r="G1502" s="234"/>
      <c r="H1502" s="238">
        <v>48.420000000000002</v>
      </c>
      <c r="I1502" s="239"/>
      <c r="J1502" s="234"/>
      <c r="K1502" s="234"/>
      <c r="L1502" s="240"/>
      <c r="M1502" s="241"/>
      <c r="N1502" s="242"/>
      <c r="O1502" s="242"/>
      <c r="P1502" s="242"/>
      <c r="Q1502" s="242"/>
      <c r="R1502" s="242"/>
      <c r="S1502" s="242"/>
      <c r="T1502" s="243"/>
      <c r="U1502" s="13"/>
      <c r="V1502" s="13"/>
      <c r="W1502" s="13"/>
      <c r="X1502" s="13"/>
      <c r="Y1502" s="13"/>
      <c r="Z1502" s="13"/>
      <c r="AA1502" s="13"/>
      <c r="AB1502" s="13"/>
      <c r="AC1502" s="13"/>
      <c r="AD1502" s="13"/>
      <c r="AE1502" s="13"/>
      <c r="AT1502" s="244" t="s">
        <v>242</v>
      </c>
      <c r="AU1502" s="244" t="s">
        <v>86</v>
      </c>
      <c r="AV1502" s="13" t="s">
        <v>86</v>
      </c>
      <c r="AW1502" s="13" t="s">
        <v>37</v>
      </c>
      <c r="AX1502" s="13" t="s">
        <v>76</v>
      </c>
      <c r="AY1502" s="244" t="s">
        <v>231</v>
      </c>
    </row>
    <row r="1503" s="13" customFormat="1">
      <c r="A1503" s="13"/>
      <c r="B1503" s="233"/>
      <c r="C1503" s="234"/>
      <c r="D1503" s="235" t="s">
        <v>242</v>
      </c>
      <c r="E1503" s="236" t="s">
        <v>19</v>
      </c>
      <c r="F1503" s="237" t="s">
        <v>810</v>
      </c>
      <c r="G1503" s="234"/>
      <c r="H1503" s="238">
        <v>41.280000000000001</v>
      </c>
      <c r="I1503" s="239"/>
      <c r="J1503" s="234"/>
      <c r="K1503" s="234"/>
      <c r="L1503" s="240"/>
      <c r="M1503" s="241"/>
      <c r="N1503" s="242"/>
      <c r="O1503" s="242"/>
      <c r="P1503" s="242"/>
      <c r="Q1503" s="242"/>
      <c r="R1503" s="242"/>
      <c r="S1503" s="242"/>
      <c r="T1503" s="243"/>
      <c r="U1503" s="13"/>
      <c r="V1503" s="13"/>
      <c r="W1503" s="13"/>
      <c r="X1503" s="13"/>
      <c r="Y1503" s="13"/>
      <c r="Z1503" s="13"/>
      <c r="AA1503" s="13"/>
      <c r="AB1503" s="13"/>
      <c r="AC1503" s="13"/>
      <c r="AD1503" s="13"/>
      <c r="AE1503" s="13"/>
      <c r="AT1503" s="244" t="s">
        <v>242</v>
      </c>
      <c r="AU1503" s="244" t="s">
        <v>86</v>
      </c>
      <c r="AV1503" s="13" t="s">
        <v>86</v>
      </c>
      <c r="AW1503" s="13" t="s">
        <v>37</v>
      </c>
      <c r="AX1503" s="13" t="s">
        <v>76</v>
      </c>
      <c r="AY1503" s="244" t="s">
        <v>231</v>
      </c>
    </row>
    <row r="1504" s="13" customFormat="1">
      <c r="A1504" s="13"/>
      <c r="B1504" s="233"/>
      <c r="C1504" s="234"/>
      <c r="D1504" s="235" t="s">
        <v>242</v>
      </c>
      <c r="E1504" s="236" t="s">
        <v>19</v>
      </c>
      <c r="F1504" s="237" t="s">
        <v>811</v>
      </c>
      <c r="G1504" s="234"/>
      <c r="H1504" s="238">
        <v>18</v>
      </c>
      <c r="I1504" s="239"/>
      <c r="J1504" s="234"/>
      <c r="K1504" s="234"/>
      <c r="L1504" s="240"/>
      <c r="M1504" s="241"/>
      <c r="N1504" s="242"/>
      <c r="O1504" s="242"/>
      <c r="P1504" s="242"/>
      <c r="Q1504" s="242"/>
      <c r="R1504" s="242"/>
      <c r="S1504" s="242"/>
      <c r="T1504" s="243"/>
      <c r="U1504" s="13"/>
      <c r="V1504" s="13"/>
      <c r="W1504" s="13"/>
      <c r="X1504" s="13"/>
      <c r="Y1504" s="13"/>
      <c r="Z1504" s="13"/>
      <c r="AA1504" s="13"/>
      <c r="AB1504" s="13"/>
      <c r="AC1504" s="13"/>
      <c r="AD1504" s="13"/>
      <c r="AE1504" s="13"/>
      <c r="AT1504" s="244" t="s">
        <v>242</v>
      </c>
      <c r="AU1504" s="244" t="s">
        <v>86</v>
      </c>
      <c r="AV1504" s="13" t="s">
        <v>86</v>
      </c>
      <c r="AW1504" s="13" t="s">
        <v>37</v>
      </c>
      <c r="AX1504" s="13" t="s">
        <v>76</v>
      </c>
      <c r="AY1504" s="244" t="s">
        <v>231</v>
      </c>
    </row>
    <row r="1505" s="13" customFormat="1">
      <c r="A1505" s="13"/>
      <c r="B1505" s="233"/>
      <c r="C1505" s="234"/>
      <c r="D1505" s="235" t="s">
        <v>242</v>
      </c>
      <c r="E1505" s="236" t="s">
        <v>19</v>
      </c>
      <c r="F1505" s="237" t="s">
        <v>812</v>
      </c>
      <c r="G1505" s="234"/>
      <c r="H1505" s="238">
        <v>33.659999999999997</v>
      </c>
      <c r="I1505" s="239"/>
      <c r="J1505" s="234"/>
      <c r="K1505" s="234"/>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242</v>
      </c>
      <c r="AU1505" s="244" t="s">
        <v>86</v>
      </c>
      <c r="AV1505" s="13" t="s">
        <v>86</v>
      </c>
      <c r="AW1505" s="13" t="s">
        <v>37</v>
      </c>
      <c r="AX1505" s="13" t="s">
        <v>76</v>
      </c>
      <c r="AY1505" s="244" t="s">
        <v>231</v>
      </c>
    </row>
    <row r="1506" s="13" customFormat="1">
      <c r="A1506" s="13"/>
      <c r="B1506" s="233"/>
      <c r="C1506" s="234"/>
      <c r="D1506" s="235" t="s">
        <v>242</v>
      </c>
      <c r="E1506" s="236" t="s">
        <v>19</v>
      </c>
      <c r="F1506" s="237" t="s">
        <v>813</v>
      </c>
      <c r="G1506" s="234"/>
      <c r="H1506" s="238">
        <v>25.469999999999999</v>
      </c>
      <c r="I1506" s="239"/>
      <c r="J1506" s="234"/>
      <c r="K1506" s="234"/>
      <c r="L1506" s="240"/>
      <c r="M1506" s="241"/>
      <c r="N1506" s="242"/>
      <c r="O1506" s="242"/>
      <c r="P1506" s="242"/>
      <c r="Q1506" s="242"/>
      <c r="R1506" s="242"/>
      <c r="S1506" s="242"/>
      <c r="T1506" s="243"/>
      <c r="U1506" s="13"/>
      <c r="V1506" s="13"/>
      <c r="W1506" s="13"/>
      <c r="X1506" s="13"/>
      <c r="Y1506" s="13"/>
      <c r="Z1506" s="13"/>
      <c r="AA1506" s="13"/>
      <c r="AB1506" s="13"/>
      <c r="AC1506" s="13"/>
      <c r="AD1506" s="13"/>
      <c r="AE1506" s="13"/>
      <c r="AT1506" s="244" t="s">
        <v>242</v>
      </c>
      <c r="AU1506" s="244" t="s">
        <v>86</v>
      </c>
      <c r="AV1506" s="13" t="s">
        <v>86</v>
      </c>
      <c r="AW1506" s="13" t="s">
        <v>37</v>
      </c>
      <c r="AX1506" s="13" t="s">
        <v>76</v>
      </c>
      <c r="AY1506" s="244" t="s">
        <v>231</v>
      </c>
    </row>
    <row r="1507" s="13" customFormat="1">
      <c r="A1507" s="13"/>
      <c r="B1507" s="233"/>
      <c r="C1507" s="234"/>
      <c r="D1507" s="235" t="s">
        <v>242</v>
      </c>
      <c r="E1507" s="236" t="s">
        <v>19</v>
      </c>
      <c r="F1507" s="237" t="s">
        <v>814</v>
      </c>
      <c r="G1507" s="234"/>
      <c r="H1507" s="238">
        <v>24</v>
      </c>
      <c r="I1507" s="239"/>
      <c r="J1507" s="234"/>
      <c r="K1507" s="234"/>
      <c r="L1507" s="240"/>
      <c r="M1507" s="241"/>
      <c r="N1507" s="242"/>
      <c r="O1507" s="242"/>
      <c r="P1507" s="242"/>
      <c r="Q1507" s="242"/>
      <c r="R1507" s="242"/>
      <c r="S1507" s="242"/>
      <c r="T1507" s="243"/>
      <c r="U1507" s="13"/>
      <c r="V1507" s="13"/>
      <c r="W1507" s="13"/>
      <c r="X1507" s="13"/>
      <c r="Y1507" s="13"/>
      <c r="Z1507" s="13"/>
      <c r="AA1507" s="13"/>
      <c r="AB1507" s="13"/>
      <c r="AC1507" s="13"/>
      <c r="AD1507" s="13"/>
      <c r="AE1507" s="13"/>
      <c r="AT1507" s="244" t="s">
        <v>242</v>
      </c>
      <c r="AU1507" s="244" t="s">
        <v>86</v>
      </c>
      <c r="AV1507" s="13" t="s">
        <v>86</v>
      </c>
      <c r="AW1507" s="13" t="s">
        <v>37</v>
      </c>
      <c r="AX1507" s="13" t="s">
        <v>76</v>
      </c>
      <c r="AY1507" s="244" t="s">
        <v>231</v>
      </c>
    </row>
    <row r="1508" s="13" customFormat="1">
      <c r="A1508" s="13"/>
      <c r="B1508" s="233"/>
      <c r="C1508" s="234"/>
      <c r="D1508" s="235" t="s">
        <v>242</v>
      </c>
      <c r="E1508" s="236" t="s">
        <v>19</v>
      </c>
      <c r="F1508" s="237" t="s">
        <v>815</v>
      </c>
      <c r="G1508" s="234"/>
      <c r="H1508" s="238">
        <v>40.439999999999998</v>
      </c>
      <c r="I1508" s="239"/>
      <c r="J1508" s="234"/>
      <c r="K1508" s="234"/>
      <c r="L1508" s="240"/>
      <c r="M1508" s="241"/>
      <c r="N1508" s="242"/>
      <c r="O1508" s="242"/>
      <c r="P1508" s="242"/>
      <c r="Q1508" s="242"/>
      <c r="R1508" s="242"/>
      <c r="S1508" s="242"/>
      <c r="T1508" s="243"/>
      <c r="U1508" s="13"/>
      <c r="V1508" s="13"/>
      <c r="W1508" s="13"/>
      <c r="X1508" s="13"/>
      <c r="Y1508" s="13"/>
      <c r="Z1508" s="13"/>
      <c r="AA1508" s="13"/>
      <c r="AB1508" s="13"/>
      <c r="AC1508" s="13"/>
      <c r="AD1508" s="13"/>
      <c r="AE1508" s="13"/>
      <c r="AT1508" s="244" t="s">
        <v>242</v>
      </c>
      <c r="AU1508" s="244" t="s">
        <v>86</v>
      </c>
      <c r="AV1508" s="13" t="s">
        <v>86</v>
      </c>
      <c r="AW1508" s="13" t="s">
        <v>37</v>
      </c>
      <c r="AX1508" s="13" t="s">
        <v>76</v>
      </c>
      <c r="AY1508" s="244" t="s">
        <v>231</v>
      </c>
    </row>
    <row r="1509" s="13" customFormat="1">
      <c r="A1509" s="13"/>
      <c r="B1509" s="233"/>
      <c r="C1509" s="234"/>
      <c r="D1509" s="235" t="s">
        <v>242</v>
      </c>
      <c r="E1509" s="236" t="s">
        <v>19</v>
      </c>
      <c r="F1509" s="237" t="s">
        <v>816</v>
      </c>
      <c r="G1509" s="234"/>
      <c r="H1509" s="238">
        <v>24.870000000000001</v>
      </c>
      <c r="I1509" s="239"/>
      <c r="J1509" s="234"/>
      <c r="K1509" s="234"/>
      <c r="L1509" s="240"/>
      <c r="M1509" s="241"/>
      <c r="N1509" s="242"/>
      <c r="O1509" s="242"/>
      <c r="P1509" s="242"/>
      <c r="Q1509" s="242"/>
      <c r="R1509" s="242"/>
      <c r="S1509" s="242"/>
      <c r="T1509" s="243"/>
      <c r="U1509" s="13"/>
      <c r="V1509" s="13"/>
      <c r="W1509" s="13"/>
      <c r="X1509" s="13"/>
      <c r="Y1509" s="13"/>
      <c r="Z1509" s="13"/>
      <c r="AA1509" s="13"/>
      <c r="AB1509" s="13"/>
      <c r="AC1509" s="13"/>
      <c r="AD1509" s="13"/>
      <c r="AE1509" s="13"/>
      <c r="AT1509" s="244" t="s">
        <v>242</v>
      </c>
      <c r="AU1509" s="244" t="s">
        <v>86</v>
      </c>
      <c r="AV1509" s="13" t="s">
        <v>86</v>
      </c>
      <c r="AW1509" s="13" t="s">
        <v>37</v>
      </c>
      <c r="AX1509" s="13" t="s">
        <v>76</v>
      </c>
      <c r="AY1509" s="244" t="s">
        <v>231</v>
      </c>
    </row>
    <row r="1510" s="13" customFormat="1">
      <c r="A1510" s="13"/>
      <c r="B1510" s="233"/>
      <c r="C1510" s="234"/>
      <c r="D1510" s="235" t="s">
        <v>242</v>
      </c>
      <c r="E1510" s="236" t="s">
        <v>19</v>
      </c>
      <c r="F1510" s="237" t="s">
        <v>817</v>
      </c>
      <c r="G1510" s="234"/>
      <c r="H1510" s="238">
        <v>30</v>
      </c>
      <c r="I1510" s="239"/>
      <c r="J1510" s="234"/>
      <c r="K1510" s="234"/>
      <c r="L1510" s="240"/>
      <c r="M1510" s="241"/>
      <c r="N1510" s="242"/>
      <c r="O1510" s="242"/>
      <c r="P1510" s="242"/>
      <c r="Q1510" s="242"/>
      <c r="R1510" s="242"/>
      <c r="S1510" s="242"/>
      <c r="T1510" s="243"/>
      <c r="U1510" s="13"/>
      <c r="V1510" s="13"/>
      <c r="W1510" s="13"/>
      <c r="X1510" s="13"/>
      <c r="Y1510" s="13"/>
      <c r="Z1510" s="13"/>
      <c r="AA1510" s="13"/>
      <c r="AB1510" s="13"/>
      <c r="AC1510" s="13"/>
      <c r="AD1510" s="13"/>
      <c r="AE1510" s="13"/>
      <c r="AT1510" s="244" t="s">
        <v>242</v>
      </c>
      <c r="AU1510" s="244" t="s">
        <v>86</v>
      </c>
      <c r="AV1510" s="13" t="s">
        <v>86</v>
      </c>
      <c r="AW1510" s="13" t="s">
        <v>37</v>
      </c>
      <c r="AX1510" s="13" t="s">
        <v>76</v>
      </c>
      <c r="AY1510" s="244" t="s">
        <v>231</v>
      </c>
    </row>
    <row r="1511" s="13" customFormat="1">
      <c r="A1511" s="13"/>
      <c r="B1511" s="233"/>
      <c r="C1511" s="234"/>
      <c r="D1511" s="235" t="s">
        <v>242</v>
      </c>
      <c r="E1511" s="236" t="s">
        <v>19</v>
      </c>
      <c r="F1511" s="237" t="s">
        <v>818</v>
      </c>
      <c r="G1511" s="234"/>
      <c r="H1511" s="238">
        <v>59.759999999999998</v>
      </c>
      <c r="I1511" s="239"/>
      <c r="J1511" s="234"/>
      <c r="K1511" s="234"/>
      <c r="L1511" s="240"/>
      <c r="M1511" s="241"/>
      <c r="N1511" s="242"/>
      <c r="O1511" s="242"/>
      <c r="P1511" s="242"/>
      <c r="Q1511" s="242"/>
      <c r="R1511" s="242"/>
      <c r="S1511" s="242"/>
      <c r="T1511" s="243"/>
      <c r="U1511" s="13"/>
      <c r="V1511" s="13"/>
      <c r="W1511" s="13"/>
      <c r="X1511" s="13"/>
      <c r="Y1511" s="13"/>
      <c r="Z1511" s="13"/>
      <c r="AA1511" s="13"/>
      <c r="AB1511" s="13"/>
      <c r="AC1511" s="13"/>
      <c r="AD1511" s="13"/>
      <c r="AE1511" s="13"/>
      <c r="AT1511" s="244" t="s">
        <v>242</v>
      </c>
      <c r="AU1511" s="244" t="s">
        <v>86</v>
      </c>
      <c r="AV1511" s="13" t="s">
        <v>86</v>
      </c>
      <c r="AW1511" s="13" t="s">
        <v>37</v>
      </c>
      <c r="AX1511" s="13" t="s">
        <v>76</v>
      </c>
      <c r="AY1511" s="244" t="s">
        <v>231</v>
      </c>
    </row>
    <row r="1512" s="13" customFormat="1">
      <c r="A1512" s="13"/>
      <c r="B1512" s="233"/>
      <c r="C1512" s="234"/>
      <c r="D1512" s="235" t="s">
        <v>242</v>
      </c>
      <c r="E1512" s="236" t="s">
        <v>19</v>
      </c>
      <c r="F1512" s="237" t="s">
        <v>819</v>
      </c>
      <c r="G1512" s="234"/>
      <c r="H1512" s="238">
        <v>19.050000000000001</v>
      </c>
      <c r="I1512" s="239"/>
      <c r="J1512" s="234"/>
      <c r="K1512" s="234"/>
      <c r="L1512" s="240"/>
      <c r="M1512" s="241"/>
      <c r="N1512" s="242"/>
      <c r="O1512" s="242"/>
      <c r="P1512" s="242"/>
      <c r="Q1512" s="242"/>
      <c r="R1512" s="242"/>
      <c r="S1512" s="242"/>
      <c r="T1512" s="243"/>
      <c r="U1512" s="13"/>
      <c r="V1512" s="13"/>
      <c r="W1512" s="13"/>
      <c r="X1512" s="13"/>
      <c r="Y1512" s="13"/>
      <c r="Z1512" s="13"/>
      <c r="AA1512" s="13"/>
      <c r="AB1512" s="13"/>
      <c r="AC1512" s="13"/>
      <c r="AD1512" s="13"/>
      <c r="AE1512" s="13"/>
      <c r="AT1512" s="244" t="s">
        <v>242</v>
      </c>
      <c r="AU1512" s="244" t="s">
        <v>86</v>
      </c>
      <c r="AV1512" s="13" t="s">
        <v>86</v>
      </c>
      <c r="AW1512" s="13" t="s">
        <v>37</v>
      </c>
      <c r="AX1512" s="13" t="s">
        <v>76</v>
      </c>
      <c r="AY1512" s="244" t="s">
        <v>231</v>
      </c>
    </row>
    <row r="1513" s="13" customFormat="1">
      <c r="A1513" s="13"/>
      <c r="B1513" s="233"/>
      <c r="C1513" s="234"/>
      <c r="D1513" s="235" t="s">
        <v>242</v>
      </c>
      <c r="E1513" s="236" t="s">
        <v>19</v>
      </c>
      <c r="F1513" s="237" t="s">
        <v>820</v>
      </c>
      <c r="G1513" s="234"/>
      <c r="H1513" s="238">
        <v>121.36</v>
      </c>
      <c r="I1513" s="239"/>
      <c r="J1513" s="234"/>
      <c r="K1513" s="234"/>
      <c r="L1513" s="240"/>
      <c r="M1513" s="241"/>
      <c r="N1513" s="242"/>
      <c r="O1513" s="242"/>
      <c r="P1513" s="242"/>
      <c r="Q1513" s="242"/>
      <c r="R1513" s="242"/>
      <c r="S1513" s="242"/>
      <c r="T1513" s="243"/>
      <c r="U1513" s="13"/>
      <c r="V1513" s="13"/>
      <c r="W1513" s="13"/>
      <c r="X1513" s="13"/>
      <c r="Y1513" s="13"/>
      <c r="Z1513" s="13"/>
      <c r="AA1513" s="13"/>
      <c r="AB1513" s="13"/>
      <c r="AC1513" s="13"/>
      <c r="AD1513" s="13"/>
      <c r="AE1513" s="13"/>
      <c r="AT1513" s="244" t="s">
        <v>242</v>
      </c>
      <c r="AU1513" s="244" t="s">
        <v>86</v>
      </c>
      <c r="AV1513" s="13" t="s">
        <v>86</v>
      </c>
      <c r="AW1513" s="13" t="s">
        <v>37</v>
      </c>
      <c r="AX1513" s="13" t="s">
        <v>76</v>
      </c>
      <c r="AY1513" s="244" t="s">
        <v>231</v>
      </c>
    </row>
    <row r="1514" s="16" customFormat="1">
      <c r="A1514" s="16"/>
      <c r="B1514" s="266"/>
      <c r="C1514" s="267"/>
      <c r="D1514" s="235" t="s">
        <v>242</v>
      </c>
      <c r="E1514" s="268" t="s">
        <v>19</v>
      </c>
      <c r="F1514" s="269" t="s">
        <v>530</v>
      </c>
      <c r="G1514" s="267"/>
      <c r="H1514" s="270">
        <v>1040.5519999999999</v>
      </c>
      <c r="I1514" s="271"/>
      <c r="J1514" s="267"/>
      <c r="K1514" s="267"/>
      <c r="L1514" s="272"/>
      <c r="M1514" s="273"/>
      <c r="N1514" s="274"/>
      <c r="O1514" s="274"/>
      <c r="P1514" s="274"/>
      <c r="Q1514" s="274"/>
      <c r="R1514" s="274"/>
      <c r="S1514" s="274"/>
      <c r="T1514" s="275"/>
      <c r="U1514" s="16"/>
      <c r="V1514" s="16"/>
      <c r="W1514" s="16"/>
      <c r="X1514" s="16"/>
      <c r="Y1514" s="16"/>
      <c r="Z1514" s="16"/>
      <c r="AA1514" s="16"/>
      <c r="AB1514" s="16"/>
      <c r="AC1514" s="16"/>
      <c r="AD1514" s="16"/>
      <c r="AE1514" s="16"/>
      <c r="AT1514" s="276" t="s">
        <v>242</v>
      </c>
      <c r="AU1514" s="276" t="s">
        <v>86</v>
      </c>
      <c r="AV1514" s="16" t="s">
        <v>248</v>
      </c>
      <c r="AW1514" s="16" t="s">
        <v>37</v>
      </c>
      <c r="AX1514" s="16" t="s">
        <v>76</v>
      </c>
      <c r="AY1514" s="276" t="s">
        <v>231</v>
      </c>
    </row>
    <row r="1515" s="13" customFormat="1">
      <c r="A1515" s="13"/>
      <c r="B1515" s="233"/>
      <c r="C1515" s="234"/>
      <c r="D1515" s="235" t="s">
        <v>242</v>
      </c>
      <c r="E1515" s="236" t="s">
        <v>19</v>
      </c>
      <c r="F1515" s="237" t="s">
        <v>822</v>
      </c>
      <c r="G1515" s="234"/>
      <c r="H1515" s="238">
        <v>34.128</v>
      </c>
      <c r="I1515" s="239"/>
      <c r="J1515" s="234"/>
      <c r="K1515" s="234"/>
      <c r="L1515" s="240"/>
      <c r="M1515" s="241"/>
      <c r="N1515" s="242"/>
      <c r="O1515" s="242"/>
      <c r="P1515" s="242"/>
      <c r="Q1515" s="242"/>
      <c r="R1515" s="242"/>
      <c r="S1515" s="242"/>
      <c r="T1515" s="243"/>
      <c r="U1515" s="13"/>
      <c r="V1515" s="13"/>
      <c r="W1515" s="13"/>
      <c r="X1515" s="13"/>
      <c r="Y1515" s="13"/>
      <c r="Z1515" s="13"/>
      <c r="AA1515" s="13"/>
      <c r="AB1515" s="13"/>
      <c r="AC1515" s="13"/>
      <c r="AD1515" s="13"/>
      <c r="AE1515" s="13"/>
      <c r="AT1515" s="244" t="s">
        <v>242</v>
      </c>
      <c r="AU1515" s="244" t="s">
        <v>86</v>
      </c>
      <c r="AV1515" s="13" t="s">
        <v>86</v>
      </c>
      <c r="AW1515" s="13" t="s">
        <v>37</v>
      </c>
      <c r="AX1515" s="13" t="s">
        <v>76</v>
      </c>
      <c r="AY1515" s="244" t="s">
        <v>231</v>
      </c>
    </row>
    <row r="1516" s="13" customFormat="1">
      <c r="A1516" s="13"/>
      <c r="B1516" s="233"/>
      <c r="C1516" s="234"/>
      <c r="D1516" s="235" t="s">
        <v>242</v>
      </c>
      <c r="E1516" s="236" t="s">
        <v>19</v>
      </c>
      <c r="F1516" s="237" t="s">
        <v>823</v>
      </c>
      <c r="G1516" s="234"/>
      <c r="H1516" s="238">
        <v>49.923000000000002</v>
      </c>
      <c r="I1516" s="239"/>
      <c r="J1516" s="234"/>
      <c r="K1516" s="234"/>
      <c r="L1516" s="240"/>
      <c r="M1516" s="241"/>
      <c r="N1516" s="242"/>
      <c r="O1516" s="242"/>
      <c r="P1516" s="242"/>
      <c r="Q1516" s="242"/>
      <c r="R1516" s="242"/>
      <c r="S1516" s="242"/>
      <c r="T1516" s="243"/>
      <c r="U1516" s="13"/>
      <c r="V1516" s="13"/>
      <c r="W1516" s="13"/>
      <c r="X1516" s="13"/>
      <c r="Y1516" s="13"/>
      <c r="Z1516" s="13"/>
      <c r="AA1516" s="13"/>
      <c r="AB1516" s="13"/>
      <c r="AC1516" s="13"/>
      <c r="AD1516" s="13"/>
      <c r="AE1516" s="13"/>
      <c r="AT1516" s="244" t="s">
        <v>242</v>
      </c>
      <c r="AU1516" s="244" t="s">
        <v>86</v>
      </c>
      <c r="AV1516" s="13" t="s">
        <v>86</v>
      </c>
      <c r="AW1516" s="13" t="s">
        <v>37</v>
      </c>
      <c r="AX1516" s="13" t="s">
        <v>76</v>
      </c>
      <c r="AY1516" s="244" t="s">
        <v>231</v>
      </c>
    </row>
    <row r="1517" s="13" customFormat="1">
      <c r="A1517" s="13"/>
      <c r="B1517" s="233"/>
      <c r="C1517" s="234"/>
      <c r="D1517" s="235" t="s">
        <v>242</v>
      </c>
      <c r="E1517" s="236" t="s">
        <v>19</v>
      </c>
      <c r="F1517" s="237" t="s">
        <v>824</v>
      </c>
      <c r="G1517" s="234"/>
      <c r="H1517" s="238">
        <v>19.440000000000001</v>
      </c>
      <c r="I1517" s="239"/>
      <c r="J1517" s="234"/>
      <c r="K1517" s="234"/>
      <c r="L1517" s="240"/>
      <c r="M1517" s="241"/>
      <c r="N1517" s="242"/>
      <c r="O1517" s="242"/>
      <c r="P1517" s="242"/>
      <c r="Q1517" s="242"/>
      <c r="R1517" s="242"/>
      <c r="S1517" s="242"/>
      <c r="T1517" s="243"/>
      <c r="U1517" s="13"/>
      <c r="V1517" s="13"/>
      <c r="W1517" s="13"/>
      <c r="X1517" s="13"/>
      <c r="Y1517" s="13"/>
      <c r="Z1517" s="13"/>
      <c r="AA1517" s="13"/>
      <c r="AB1517" s="13"/>
      <c r="AC1517" s="13"/>
      <c r="AD1517" s="13"/>
      <c r="AE1517" s="13"/>
      <c r="AT1517" s="244" t="s">
        <v>242</v>
      </c>
      <c r="AU1517" s="244" t="s">
        <v>86</v>
      </c>
      <c r="AV1517" s="13" t="s">
        <v>86</v>
      </c>
      <c r="AW1517" s="13" t="s">
        <v>37</v>
      </c>
      <c r="AX1517" s="13" t="s">
        <v>76</v>
      </c>
      <c r="AY1517" s="244" t="s">
        <v>231</v>
      </c>
    </row>
    <row r="1518" s="13" customFormat="1">
      <c r="A1518" s="13"/>
      <c r="B1518" s="233"/>
      <c r="C1518" s="234"/>
      <c r="D1518" s="235" t="s">
        <v>242</v>
      </c>
      <c r="E1518" s="236" t="s">
        <v>19</v>
      </c>
      <c r="F1518" s="237" t="s">
        <v>825</v>
      </c>
      <c r="G1518" s="234"/>
      <c r="H1518" s="238">
        <v>54.950000000000003</v>
      </c>
      <c r="I1518" s="239"/>
      <c r="J1518" s="234"/>
      <c r="K1518" s="234"/>
      <c r="L1518" s="240"/>
      <c r="M1518" s="241"/>
      <c r="N1518" s="242"/>
      <c r="O1518" s="242"/>
      <c r="P1518" s="242"/>
      <c r="Q1518" s="242"/>
      <c r="R1518" s="242"/>
      <c r="S1518" s="242"/>
      <c r="T1518" s="243"/>
      <c r="U1518" s="13"/>
      <c r="V1518" s="13"/>
      <c r="W1518" s="13"/>
      <c r="X1518" s="13"/>
      <c r="Y1518" s="13"/>
      <c r="Z1518" s="13"/>
      <c r="AA1518" s="13"/>
      <c r="AB1518" s="13"/>
      <c r="AC1518" s="13"/>
      <c r="AD1518" s="13"/>
      <c r="AE1518" s="13"/>
      <c r="AT1518" s="244" t="s">
        <v>242</v>
      </c>
      <c r="AU1518" s="244" t="s">
        <v>86</v>
      </c>
      <c r="AV1518" s="13" t="s">
        <v>86</v>
      </c>
      <c r="AW1518" s="13" t="s">
        <v>37</v>
      </c>
      <c r="AX1518" s="13" t="s">
        <v>76</v>
      </c>
      <c r="AY1518" s="244" t="s">
        <v>231</v>
      </c>
    </row>
    <row r="1519" s="13" customFormat="1">
      <c r="A1519" s="13"/>
      <c r="B1519" s="233"/>
      <c r="C1519" s="234"/>
      <c r="D1519" s="235" t="s">
        <v>242</v>
      </c>
      <c r="E1519" s="236" t="s">
        <v>19</v>
      </c>
      <c r="F1519" s="237" t="s">
        <v>826</v>
      </c>
      <c r="G1519" s="234"/>
      <c r="H1519" s="238">
        <v>85.055000000000007</v>
      </c>
      <c r="I1519" s="239"/>
      <c r="J1519" s="234"/>
      <c r="K1519" s="234"/>
      <c r="L1519" s="240"/>
      <c r="M1519" s="241"/>
      <c r="N1519" s="242"/>
      <c r="O1519" s="242"/>
      <c r="P1519" s="242"/>
      <c r="Q1519" s="242"/>
      <c r="R1519" s="242"/>
      <c r="S1519" s="242"/>
      <c r="T1519" s="243"/>
      <c r="U1519" s="13"/>
      <c r="V1519" s="13"/>
      <c r="W1519" s="13"/>
      <c r="X1519" s="13"/>
      <c r="Y1519" s="13"/>
      <c r="Z1519" s="13"/>
      <c r="AA1519" s="13"/>
      <c r="AB1519" s="13"/>
      <c r="AC1519" s="13"/>
      <c r="AD1519" s="13"/>
      <c r="AE1519" s="13"/>
      <c r="AT1519" s="244" t="s">
        <v>242</v>
      </c>
      <c r="AU1519" s="244" t="s">
        <v>86</v>
      </c>
      <c r="AV1519" s="13" t="s">
        <v>86</v>
      </c>
      <c r="AW1519" s="13" t="s">
        <v>37</v>
      </c>
      <c r="AX1519" s="13" t="s">
        <v>76</v>
      </c>
      <c r="AY1519" s="244" t="s">
        <v>231</v>
      </c>
    </row>
    <row r="1520" s="13" customFormat="1">
      <c r="A1520" s="13"/>
      <c r="B1520" s="233"/>
      <c r="C1520" s="234"/>
      <c r="D1520" s="235" t="s">
        <v>242</v>
      </c>
      <c r="E1520" s="236" t="s">
        <v>19</v>
      </c>
      <c r="F1520" s="237" t="s">
        <v>827</v>
      </c>
      <c r="G1520" s="234"/>
      <c r="H1520" s="238">
        <v>28.408999999999999</v>
      </c>
      <c r="I1520" s="239"/>
      <c r="J1520" s="234"/>
      <c r="K1520" s="234"/>
      <c r="L1520" s="240"/>
      <c r="M1520" s="241"/>
      <c r="N1520" s="242"/>
      <c r="O1520" s="242"/>
      <c r="P1520" s="242"/>
      <c r="Q1520" s="242"/>
      <c r="R1520" s="242"/>
      <c r="S1520" s="242"/>
      <c r="T1520" s="243"/>
      <c r="U1520" s="13"/>
      <c r="V1520" s="13"/>
      <c r="W1520" s="13"/>
      <c r="X1520" s="13"/>
      <c r="Y1520" s="13"/>
      <c r="Z1520" s="13"/>
      <c r="AA1520" s="13"/>
      <c r="AB1520" s="13"/>
      <c r="AC1520" s="13"/>
      <c r="AD1520" s="13"/>
      <c r="AE1520" s="13"/>
      <c r="AT1520" s="244" t="s">
        <v>242</v>
      </c>
      <c r="AU1520" s="244" t="s">
        <v>86</v>
      </c>
      <c r="AV1520" s="13" t="s">
        <v>86</v>
      </c>
      <c r="AW1520" s="13" t="s">
        <v>37</v>
      </c>
      <c r="AX1520" s="13" t="s">
        <v>76</v>
      </c>
      <c r="AY1520" s="244" t="s">
        <v>231</v>
      </c>
    </row>
    <row r="1521" s="13" customFormat="1">
      <c r="A1521" s="13"/>
      <c r="B1521" s="233"/>
      <c r="C1521" s="234"/>
      <c r="D1521" s="235" t="s">
        <v>242</v>
      </c>
      <c r="E1521" s="236" t="s">
        <v>19</v>
      </c>
      <c r="F1521" s="237" t="s">
        <v>828</v>
      </c>
      <c r="G1521" s="234"/>
      <c r="H1521" s="238">
        <v>32.945</v>
      </c>
      <c r="I1521" s="239"/>
      <c r="J1521" s="234"/>
      <c r="K1521" s="234"/>
      <c r="L1521" s="240"/>
      <c r="M1521" s="241"/>
      <c r="N1521" s="242"/>
      <c r="O1521" s="242"/>
      <c r="P1521" s="242"/>
      <c r="Q1521" s="242"/>
      <c r="R1521" s="242"/>
      <c r="S1521" s="242"/>
      <c r="T1521" s="243"/>
      <c r="U1521" s="13"/>
      <c r="V1521" s="13"/>
      <c r="W1521" s="13"/>
      <c r="X1521" s="13"/>
      <c r="Y1521" s="13"/>
      <c r="Z1521" s="13"/>
      <c r="AA1521" s="13"/>
      <c r="AB1521" s="13"/>
      <c r="AC1521" s="13"/>
      <c r="AD1521" s="13"/>
      <c r="AE1521" s="13"/>
      <c r="AT1521" s="244" t="s">
        <v>242</v>
      </c>
      <c r="AU1521" s="244" t="s">
        <v>86</v>
      </c>
      <c r="AV1521" s="13" t="s">
        <v>86</v>
      </c>
      <c r="AW1521" s="13" t="s">
        <v>37</v>
      </c>
      <c r="AX1521" s="13" t="s">
        <v>76</v>
      </c>
      <c r="AY1521" s="244" t="s">
        <v>231</v>
      </c>
    </row>
    <row r="1522" s="13" customFormat="1">
      <c r="A1522" s="13"/>
      <c r="B1522" s="233"/>
      <c r="C1522" s="234"/>
      <c r="D1522" s="235" t="s">
        <v>242</v>
      </c>
      <c r="E1522" s="236" t="s">
        <v>19</v>
      </c>
      <c r="F1522" s="237" t="s">
        <v>829</v>
      </c>
      <c r="G1522" s="234"/>
      <c r="H1522" s="238">
        <v>28.625</v>
      </c>
      <c r="I1522" s="239"/>
      <c r="J1522" s="234"/>
      <c r="K1522" s="234"/>
      <c r="L1522" s="240"/>
      <c r="M1522" s="241"/>
      <c r="N1522" s="242"/>
      <c r="O1522" s="242"/>
      <c r="P1522" s="242"/>
      <c r="Q1522" s="242"/>
      <c r="R1522" s="242"/>
      <c r="S1522" s="242"/>
      <c r="T1522" s="243"/>
      <c r="U1522" s="13"/>
      <c r="V1522" s="13"/>
      <c r="W1522" s="13"/>
      <c r="X1522" s="13"/>
      <c r="Y1522" s="13"/>
      <c r="Z1522" s="13"/>
      <c r="AA1522" s="13"/>
      <c r="AB1522" s="13"/>
      <c r="AC1522" s="13"/>
      <c r="AD1522" s="13"/>
      <c r="AE1522" s="13"/>
      <c r="AT1522" s="244" t="s">
        <v>242</v>
      </c>
      <c r="AU1522" s="244" t="s">
        <v>86</v>
      </c>
      <c r="AV1522" s="13" t="s">
        <v>86</v>
      </c>
      <c r="AW1522" s="13" t="s">
        <v>37</v>
      </c>
      <c r="AX1522" s="13" t="s">
        <v>76</v>
      </c>
      <c r="AY1522" s="244" t="s">
        <v>231</v>
      </c>
    </row>
    <row r="1523" s="13" customFormat="1">
      <c r="A1523" s="13"/>
      <c r="B1523" s="233"/>
      <c r="C1523" s="234"/>
      <c r="D1523" s="235" t="s">
        <v>242</v>
      </c>
      <c r="E1523" s="236" t="s">
        <v>19</v>
      </c>
      <c r="F1523" s="237" t="s">
        <v>830</v>
      </c>
      <c r="G1523" s="234"/>
      <c r="H1523" s="238">
        <v>160.84899999999999</v>
      </c>
      <c r="I1523" s="239"/>
      <c r="J1523" s="234"/>
      <c r="K1523" s="234"/>
      <c r="L1523" s="240"/>
      <c r="M1523" s="241"/>
      <c r="N1523" s="242"/>
      <c r="O1523" s="242"/>
      <c r="P1523" s="242"/>
      <c r="Q1523" s="242"/>
      <c r="R1523" s="242"/>
      <c r="S1523" s="242"/>
      <c r="T1523" s="243"/>
      <c r="U1523" s="13"/>
      <c r="V1523" s="13"/>
      <c r="W1523" s="13"/>
      <c r="X1523" s="13"/>
      <c r="Y1523" s="13"/>
      <c r="Z1523" s="13"/>
      <c r="AA1523" s="13"/>
      <c r="AB1523" s="13"/>
      <c r="AC1523" s="13"/>
      <c r="AD1523" s="13"/>
      <c r="AE1523" s="13"/>
      <c r="AT1523" s="244" t="s">
        <v>242</v>
      </c>
      <c r="AU1523" s="244" t="s">
        <v>86</v>
      </c>
      <c r="AV1523" s="13" t="s">
        <v>86</v>
      </c>
      <c r="AW1523" s="13" t="s">
        <v>37</v>
      </c>
      <c r="AX1523" s="13" t="s">
        <v>76</v>
      </c>
      <c r="AY1523" s="244" t="s">
        <v>231</v>
      </c>
    </row>
    <row r="1524" s="13" customFormat="1">
      <c r="A1524" s="13"/>
      <c r="B1524" s="233"/>
      <c r="C1524" s="234"/>
      <c r="D1524" s="235" t="s">
        <v>242</v>
      </c>
      <c r="E1524" s="236" t="s">
        <v>19</v>
      </c>
      <c r="F1524" s="237" t="s">
        <v>831</v>
      </c>
      <c r="G1524" s="234"/>
      <c r="H1524" s="238">
        <v>34.133000000000003</v>
      </c>
      <c r="I1524" s="239"/>
      <c r="J1524" s="234"/>
      <c r="K1524" s="234"/>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242</v>
      </c>
      <c r="AU1524" s="244" t="s">
        <v>86</v>
      </c>
      <c r="AV1524" s="13" t="s">
        <v>86</v>
      </c>
      <c r="AW1524" s="13" t="s">
        <v>37</v>
      </c>
      <c r="AX1524" s="13" t="s">
        <v>76</v>
      </c>
      <c r="AY1524" s="244" t="s">
        <v>231</v>
      </c>
    </row>
    <row r="1525" s="13" customFormat="1">
      <c r="A1525" s="13"/>
      <c r="B1525" s="233"/>
      <c r="C1525" s="234"/>
      <c r="D1525" s="235" t="s">
        <v>242</v>
      </c>
      <c r="E1525" s="236" t="s">
        <v>19</v>
      </c>
      <c r="F1525" s="237" t="s">
        <v>832</v>
      </c>
      <c r="G1525" s="234"/>
      <c r="H1525" s="238">
        <v>53.241999999999997</v>
      </c>
      <c r="I1525" s="239"/>
      <c r="J1525" s="234"/>
      <c r="K1525" s="234"/>
      <c r="L1525" s="240"/>
      <c r="M1525" s="241"/>
      <c r="N1525" s="242"/>
      <c r="O1525" s="242"/>
      <c r="P1525" s="242"/>
      <c r="Q1525" s="242"/>
      <c r="R1525" s="242"/>
      <c r="S1525" s="242"/>
      <c r="T1525" s="243"/>
      <c r="U1525" s="13"/>
      <c r="V1525" s="13"/>
      <c r="W1525" s="13"/>
      <c r="X1525" s="13"/>
      <c r="Y1525" s="13"/>
      <c r="Z1525" s="13"/>
      <c r="AA1525" s="13"/>
      <c r="AB1525" s="13"/>
      <c r="AC1525" s="13"/>
      <c r="AD1525" s="13"/>
      <c r="AE1525" s="13"/>
      <c r="AT1525" s="244" t="s">
        <v>242</v>
      </c>
      <c r="AU1525" s="244" t="s">
        <v>86</v>
      </c>
      <c r="AV1525" s="13" t="s">
        <v>86</v>
      </c>
      <c r="AW1525" s="13" t="s">
        <v>37</v>
      </c>
      <c r="AX1525" s="13" t="s">
        <v>76</v>
      </c>
      <c r="AY1525" s="244" t="s">
        <v>231</v>
      </c>
    </row>
    <row r="1526" s="13" customFormat="1">
      <c r="A1526" s="13"/>
      <c r="B1526" s="233"/>
      <c r="C1526" s="234"/>
      <c r="D1526" s="235" t="s">
        <v>242</v>
      </c>
      <c r="E1526" s="236" t="s">
        <v>19</v>
      </c>
      <c r="F1526" s="237" t="s">
        <v>833</v>
      </c>
      <c r="G1526" s="234"/>
      <c r="H1526" s="238">
        <v>68.254000000000005</v>
      </c>
      <c r="I1526" s="239"/>
      <c r="J1526" s="234"/>
      <c r="K1526" s="234"/>
      <c r="L1526" s="240"/>
      <c r="M1526" s="241"/>
      <c r="N1526" s="242"/>
      <c r="O1526" s="242"/>
      <c r="P1526" s="242"/>
      <c r="Q1526" s="242"/>
      <c r="R1526" s="242"/>
      <c r="S1526" s="242"/>
      <c r="T1526" s="243"/>
      <c r="U1526" s="13"/>
      <c r="V1526" s="13"/>
      <c r="W1526" s="13"/>
      <c r="X1526" s="13"/>
      <c r="Y1526" s="13"/>
      <c r="Z1526" s="13"/>
      <c r="AA1526" s="13"/>
      <c r="AB1526" s="13"/>
      <c r="AC1526" s="13"/>
      <c r="AD1526" s="13"/>
      <c r="AE1526" s="13"/>
      <c r="AT1526" s="244" t="s">
        <v>242</v>
      </c>
      <c r="AU1526" s="244" t="s">
        <v>86</v>
      </c>
      <c r="AV1526" s="13" t="s">
        <v>86</v>
      </c>
      <c r="AW1526" s="13" t="s">
        <v>37</v>
      </c>
      <c r="AX1526" s="13" t="s">
        <v>76</v>
      </c>
      <c r="AY1526" s="244" t="s">
        <v>231</v>
      </c>
    </row>
    <row r="1527" s="13" customFormat="1">
      <c r="A1527" s="13"/>
      <c r="B1527" s="233"/>
      <c r="C1527" s="234"/>
      <c r="D1527" s="235" t="s">
        <v>242</v>
      </c>
      <c r="E1527" s="236" t="s">
        <v>19</v>
      </c>
      <c r="F1527" s="237" t="s">
        <v>834</v>
      </c>
      <c r="G1527" s="234"/>
      <c r="H1527" s="238">
        <v>68.254000000000005</v>
      </c>
      <c r="I1527" s="239"/>
      <c r="J1527" s="234"/>
      <c r="K1527" s="234"/>
      <c r="L1527" s="240"/>
      <c r="M1527" s="241"/>
      <c r="N1527" s="242"/>
      <c r="O1527" s="242"/>
      <c r="P1527" s="242"/>
      <c r="Q1527" s="242"/>
      <c r="R1527" s="242"/>
      <c r="S1527" s="242"/>
      <c r="T1527" s="243"/>
      <c r="U1527" s="13"/>
      <c r="V1527" s="13"/>
      <c r="W1527" s="13"/>
      <c r="X1527" s="13"/>
      <c r="Y1527" s="13"/>
      <c r="Z1527" s="13"/>
      <c r="AA1527" s="13"/>
      <c r="AB1527" s="13"/>
      <c r="AC1527" s="13"/>
      <c r="AD1527" s="13"/>
      <c r="AE1527" s="13"/>
      <c r="AT1527" s="244" t="s">
        <v>242</v>
      </c>
      <c r="AU1527" s="244" t="s">
        <v>86</v>
      </c>
      <c r="AV1527" s="13" t="s">
        <v>86</v>
      </c>
      <c r="AW1527" s="13" t="s">
        <v>37</v>
      </c>
      <c r="AX1527" s="13" t="s">
        <v>76</v>
      </c>
      <c r="AY1527" s="244" t="s">
        <v>231</v>
      </c>
    </row>
    <row r="1528" s="13" customFormat="1">
      <c r="A1528" s="13"/>
      <c r="B1528" s="233"/>
      <c r="C1528" s="234"/>
      <c r="D1528" s="235" t="s">
        <v>242</v>
      </c>
      <c r="E1528" s="236" t="s">
        <v>19</v>
      </c>
      <c r="F1528" s="237" t="s">
        <v>835</v>
      </c>
      <c r="G1528" s="234"/>
      <c r="H1528" s="238">
        <v>68.254000000000005</v>
      </c>
      <c r="I1528" s="239"/>
      <c r="J1528" s="234"/>
      <c r="K1528" s="234"/>
      <c r="L1528" s="240"/>
      <c r="M1528" s="241"/>
      <c r="N1528" s="242"/>
      <c r="O1528" s="242"/>
      <c r="P1528" s="242"/>
      <c r="Q1528" s="242"/>
      <c r="R1528" s="242"/>
      <c r="S1528" s="242"/>
      <c r="T1528" s="243"/>
      <c r="U1528" s="13"/>
      <c r="V1528" s="13"/>
      <c r="W1528" s="13"/>
      <c r="X1528" s="13"/>
      <c r="Y1528" s="13"/>
      <c r="Z1528" s="13"/>
      <c r="AA1528" s="13"/>
      <c r="AB1528" s="13"/>
      <c r="AC1528" s="13"/>
      <c r="AD1528" s="13"/>
      <c r="AE1528" s="13"/>
      <c r="AT1528" s="244" t="s">
        <v>242</v>
      </c>
      <c r="AU1528" s="244" t="s">
        <v>86</v>
      </c>
      <c r="AV1528" s="13" t="s">
        <v>86</v>
      </c>
      <c r="AW1528" s="13" t="s">
        <v>37</v>
      </c>
      <c r="AX1528" s="13" t="s">
        <v>76</v>
      </c>
      <c r="AY1528" s="244" t="s">
        <v>231</v>
      </c>
    </row>
    <row r="1529" s="13" customFormat="1">
      <c r="A1529" s="13"/>
      <c r="B1529" s="233"/>
      <c r="C1529" s="234"/>
      <c r="D1529" s="235" t="s">
        <v>242</v>
      </c>
      <c r="E1529" s="236" t="s">
        <v>19</v>
      </c>
      <c r="F1529" s="237" t="s">
        <v>836</v>
      </c>
      <c r="G1529" s="234"/>
      <c r="H1529" s="238">
        <v>53.253999999999998</v>
      </c>
      <c r="I1529" s="239"/>
      <c r="J1529" s="234"/>
      <c r="K1529" s="234"/>
      <c r="L1529" s="240"/>
      <c r="M1529" s="241"/>
      <c r="N1529" s="242"/>
      <c r="O1529" s="242"/>
      <c r="P1529" s="242"/>
      <c r="Q1529" s="242"/>
      <c r="R1529" s="242"/>
      <c r="S1529" s="242"/>
      <c r="T1529" s="243"/>
      <c r="U1529" s="13"/>
      <c r="V1529" s="13"/>
      <c r="W1529" s="13"/>
      <c r="X1529" s="13"/>
      <c r="Y1529" s="13"/>
      <c r="Z1529" s="13"/>
      <c r="AA1529" s="13"/>
      <c r="AB1529" s="13"/>
      <c r="AC1529" s="13"/>
      <c r="AD1529" s="13"/>
      <c r="AE1529" s="13"/>
      <c r="AT1529" s="244" t="s">
        <v>242</v>
      </c>
      <c r="AU1529" s="244" t="s">
        <v>86</v>
      </c>
      <c r="AV1529" s="13" t="s">
        <v>86</v>
      </c>
      <c r="AW1529" s="13" t="s">
        <v>37</v>
      </c>
      <c r="AX1529" s="13" t="s">
        <v>76</v>
      </c>
      <c r="AY1529" s="244" t="s">
        <v>231</v>
      </c>
    </row>
    <row r="1530" s="13" customFormat="1">
      <c r="A1530" s="13"/>
      <c r="B1530" s="233"/>
      <c r="C1530" s="234"/>
      <c r="D1530" s="235" t="s">
        <v>242</v>
      </c>
      <c r="E1530" s="236" t="s">
        <v>19</v>
      </c>
      <c r="F1530" s="237" t="s">
        <v>837</v>
      </c>
      <c r="G1530" s="234"/>
      <c r="H1530" s="238">
        <v>53.253999999999998</v>
      </c>
      <c r="I1530" s="239"/>
      <c r="J1530" s="234"/>
      <c r="K1530" s="234"/>
      <c r="L1530" s="240"/>
      <c r="M1530" s="241"/>
      <c r="N1530" s="242"/>
      <c r="O1530" s="242"/>
      <c r="P1530" s="242"/>
      <c r="Q1530" s="242"/>
      <c r="R1530" s="242"/>
      <c r="S1530" s="242"/>
      <c r="T1530" s="243"/>
      <c r="U1530" s="13"/>
      <c r="V1530" s="13"/>
      <c r="W1530" s="13"/>
      <c r="X1530" s="13"/>
      <c r="Y1530" s="13"/>
      <c r="Z1530" s="13"/>
      <c r="AA1530" s="13"/>
      <c r="AB1530" s="13"/>
      <c r="AC1530" s="13"/>
      <c r="AD1530" s="13"/>
      <c r="AE1530" s="13"/>
      <c r="AT1530" s="244" t="s">
        <v>242</v>
      </c>
      <c r="AU1530" s="244" t="s">
        <v>86</v>
      </c>
      <c r="AV1530" s="13" t="s">
        <v>86</v>
      </c>
      <c r="AW1530" s="13" t="s">
        <v>37</v>
      </c>
      <c r="AX1530" s="13" t="s">
        <v>76</v>
      </c>
      <c r="AY1530" s="244" t="s">
        <v>231</v>
      </c>
    </row>
    <row r="1531" s="13" customFormat="1">
      <c r="A1531" s="13"/>
      <c r="B1531" s="233"/>
      <c r="C1531" s="234"/>
      <c r="D1531" s="235" t="s">
        <v>242</v>
      </c>
      <c r="E1531" s="236" t="s">
        <v>19</v>
      </c>
      <c r="F1531" s="237" t="s">
        <v>838</v>
      </c>
      <c r="G1531" s="234"/>
      <c r="H1531" s="238">
        <v>71.980000000000004</v>
      </c>
      <c r="I1531" s="239"/>
      <c r="J1531" s="234"/>
      <c r="K1531" s="234"/>
      <c r="L1531" s="240"/>
      <c r="M1531" s="241"/>
      <c r="N1531" s="242"/>
      <c r="O1531" s="242"/>
      <c r="P1531" s="242"/>
      <c r="Q1531" s="242"/>
      <c r="R1531" s="242"/>
      <c r="S1531" s="242"/>
      <c r="T1531" s="243"/>
      <c r="U1531" s="13"/>
      <c r="V1531" s="13"/>
      <c r="W1531" s="13"/>
      <c r="X1531" s="13"/>
      <c r="Y1531" s="13"/>
      <c r="Z1531" s="13"/>
      <c r="AA1531" s="13"/>
      <c r="AB1531" s="13"/>
      <c r="AC1531" s="13"/>
      <c r="AD1531" s="13"/>
      <c r="AE1531" s="13"/>
      <c r="AT1531" s="244" t="s">
        <v>242</v>
      </c>
      <c r="AU1531" s="244" t="s">
        <v>86</v>
      </c>
      <c r="AV1531" s="13" t="s">
        <v>86</v>
      </c>
      <c r="AW1531" s="13" t="s">
        <v>37</v>
      </c>
      <c r="AX1531" s="13" t="s">
        <v>76</v>
      </c>
      <c r="AY1531" s="244" t="s">
        <v>231</v>
      </c>
    </row>
    <row r="1532" s="13" customFormat="1">
      <c r="A1532" s="13"/>
      <c r="B1532" s="233"/>
      <c r="C1532" s="234"/>
      <c r="D1532" s="235" t="s">
        <v>242</v>
      </c>
      <c r="E1532" s="236" t="s">
        <v>19</v>
      </c>
      <c r="F1532" s="237" t="s">
        <v>839</v>
      </c>
      <c r="G1532" s="234"/>
      <c r="H1532" s="238">
        <v>114.343</v>
      </c>
      <c r="I1532" s="239"/>
      <c r="J1532" s="234"/>
      <c r="K1532" s="234"/>
      <c r="L1532" s="240"/>
      <c r="M1532" s="241"/>
      <c r="N1532" s="242"/>
      <c r="O1532" s="242"/>
      <c r="P1532" s="242"/>
      <c r="Q1532" s="242"/>
      <c r="R1532" s="242"/>
      <c r="S1532" s="242"/>
      <c r="T1532" s="243"/>
      <c r="U1532" s="13"/>
      <c r="V1532" s="13"/>
      <c r="W1532" s="13"/>
      <c r="X1532" s="13"/>
      <c r="Y1532" s="13"/>
      <c r="Z1532" s="13"/>
      <c r="AA1532" s="13"/>
      <c r="AB1532" s="13"/>
      <c r="AC1532" s="13"/>
      <c r="AD1532" s="13"/>
      <c r="AE1532" s="13"/>
      <c r="AT1532" s="244" t="s">
        <v>242</v>
      </c>
      <c r="AU1532" s="244" t="s">
        <v>86</v>
      </c>
      <c r="AV1532" s="13" t="s">
        <v>86</v>
      </c>
      <c r="AW1532" s="13" t="s">
        <v>37</v>
      </c>
      <c r="AX1532" s="13" t="s">
        <v>76</v>
      </c>
      <c r="AY1532" s="244" t="s">
        <v>231</v>
      </c>
    </row>
    <row r="1533" s="13" customFormat="1">
      <c r="A1533" s="13"/>
      <c r="B1533" s="233"/>
      <c r="C1533" s="234"/>
      <c r="D1533" s="235" t="s">
        <v>242</v>
      </c>
      <c r="E1533" s="236" t="s">
        <v>19</v>
      </c>
      <c r="F1533" s="237" t="s">
        <v>840</v>
      </c>
      <c r="G1533" s="234"/>
      <c r="H1533" s="238">
        <v>57.337000000000003</v>
      </c>
      <c r="I1533" s="239"/>
      <c r="J1533" s="234"/>
      <c r="K1533" s="234"/>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242</v>
      </c>
      <c r="AU1533" s="244" t="s">
        <v>86</v>
      </c>
      <c r="AV1533" s="13" t="s">
        <v>86</v>
      </c>
      <c r="AW1533" s="13" t="s">
        <v>37</v>
      </c>
      <c r="AX1533" s="13" t="s">
        <v>76</v>
      </c>
      <c r="AY1533" s="244" t="s">
        <v>231</v>
      </c>
    </row>
    <row r="1534" s="13" customFormat="1">
      <c r="A1534" s="13"/>
      <c r="B1534" s="233"/>
      <c r="C1534" s="234"/>
      <c r="D1534" s="235" t="s">
        <v>242</v>
      </c>
      <c r="E1534" s="236" t="s">
        <v>19</v>
      </c>
      <c r="F1534" s="237" t="s">
        <v>841</v>
      </c>
      <c r="G1534" s="234"/>
      <c r="H1534" s="238">
        <v>31.928999999999998</v>
      </c>
      <c r="I1534" s="239"/>
      <c r="J1534" s="234"/>
      <c r="K1534" s="234"/>
      <c r="L1534" s="240"/>
      <c r="M1534" s="241"/>
      <c r="N1534" s="242"/>
      <c r="O1534" s="242"/>
      <c r="P1534" s="242"/>
      <c r="Q1534" s="242"/>
      <c r="R1534" s="242"/>
      <c r="S1534" s="242"/>
      <c r="T1534" s="243"/>
      <c r="U1534" s="13"/>
      <c r="V1534" s="13"/>
      <c r="W1534" s="13"/>
      <c r="X1534" s="13"/>
      <c r="Y1534" s="13"/>
      <c r="Z1534" s="13"/>
      <c r="AA1534" s="13"/>
      <c r="AB1534" s="13"/>
      <c r="AC1534" s="13"/>
      <c r="AD1534" s="13"/>
      <c r="AE1534" s="13"/>
      <c r="AT1534" s="244" t="s">
        <v>242</v>
      </c>
      <c r="AU1534" s="244" t="s">
        <v>86</v>
      </c>
      <c r="AV1534" s="13" t="s">
        <v>86</v>
      </c>
      <c r="AW1534" s="13" t="s">
        <v>37</v>
      </c>
      <c r="AX1534" s="13" t="s">
        <v>76</v>
      </c>
      <c r="AY1534" s="244" t="s">
        <v>231</v>
      </c>
    </row>
    <row r="1535" s="16" customFormat="1">
      <c r="A1535" s="16"/>
      <c r="B1535" s="266"/>
      <c r="C1535" s="267"/>
      <c r="D1535" s="235" t="s">
        <v>242</v>
      </c>
      <c r="E1535" s="268" t="s">
        <v>19</v>
      </c>
      <c r="F1535" s="269" t="s">
        <v>530</v>
      </c>
      <c r="G1535" s="267"/>
      <c r="H1535" s="270">
        <v>1168.558</v>
      </c>
      <c r="I1535" s="271"/>
      <c r="J1535" s="267"/>
      <c r="K1535" s="267"/>
      <c r="L1535" s="272"/>
      <c r="M1535" s="273"/>
      <c r="N1535" s="274"/>
      <c r="O1535" s="274"/>
      <c r="P1535" s="274"/>
      <c r="Q1535" s="274"/>
      <c r="R1535" s="274"/>
      <c r="S1535" s="274"/>
      <c r="T1535" s="275"/>
      <c r="U1535" s="16"/>
      <c r="V1535" s="16"/>
      <c r="W1535" s="16"/>
      <c r="X1535" s="16"/>
      <c r="Y1535" s="16"/>
      <c r="Z1535" s="16"/>
      <c r="AA1535" s="16"/>
      <c r="AB1535" s="16"/>
      <c r="AC1535" s="16"/>
      <c r="AD1535" s="16"/>
      <c r="AE1535" s="16"/>
      <c r="AT1535" s="276" t="s">
        <v>242</v>
      </c>
      <c r="AU1535" s="276" t="s">
        <v>86</v>
      </c>
      <c r="AV1535" s="16" t="s">
        <v>248</v>
      </c>
      <c r="AW1535" s="16" t="s">
        <v>37</v>
      </c>
      <c r="AX1535" s="16" t="s">
        <v>76</v>
      </c>
      <c r="AY1535" s="276" t="s">
        <v>231</v>
      </c>
    </row>
    <row r="1536" s="13" customFormat="1">
      <c r="A1536" s="13"/>
      <c r="B1536" s="233"/>
      <c r="C1536" s="234"/>
      <c r="D1536" s="235" t="s">
        <v>242</v>
      </c>
      <c r="E1536" s="236" t="s">
        <v>19</v>
      </c>
      <c r="F1536" s="237" t="s">
        <v>842</v>
      </c>
      <c r="G1536" s="234"/>
      <c r="H1536" s="238">
        <v>-533.577</v>
      </c>
      <c r="I1536" s="239"/>
      <c r="J1536" s="234"/>
      <c r="K1536" s="234"/>
      <c r="L1536" s="240"/>
      <c r="M1536" s="241"/>
      <c r="N1536" s="242"/>
      <c r="O1536" s="242"/>
      <c r="P1536" s="242"/>
      <c r="Q1536" s="242"/>
      <c r="R1536" s="242"/>
      <c r="S1536" s="242"/>
      <c r="T1536" s="243"/>
      <c r="U1536" s="13"/>
      <c r="V1536" s="13"/>
      <c r="W1536" s="13"/>
      <c r="X1536" s="13"/>
      <c r="Y1536" s="13"/>
      <c r="Z1536" s="13"/>
      <c r="AA1536" s="13"/>
      <c r="AB1536" s="13"/>
      <c r="AC1536" s="13"/>
      <c r="AD1536" s="13"/>
      <c r="AE1536" s="13"/>
      <c r="AT1536" s="244" t="s">
        <v>242</v>
      </c>
      <c r="AU1536" s="244" t="s">
        <v>86</v>
      </c>
      <c r="AV1536" s="13" t="s">
        <v>86</v>
      </c>
      <c r="AW1536" s="13" t="s">
        <v>37</v>
      </c>
      <c r="AX1536" s="13" t="s">
        <v>76</v>
      </c>
      <c r="AY1536" s="244" t="s">
        <v>231</v>
      </c>
    </row>
    <row r="1537" s="13" customFormat="1">
      <c r="A1537" s="13"/>
      <c r="B1537" s="233"/>
      <c r="C1537" s="234"/>
      <c r="D1537" s="235" t="s">
        <v>242</v>
      </c>
      <c r="E1537" s="236" t="s">
        <v>19</v>
      </c>
      <c r="F1537" s="237" t="s">
        <v>843</v>
      </c>
      <c r="G1537" s="234"/>
      <c r="H1537" s="238">
        <v>-193.239</v>
      </c>
      <c r="I1537" s="239"/>
      <c r="J1537" s="234"/>
      <c r="K1537" s="234"/>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242</v>
      </c>
      <c r="AU1537" s="244" t="s">
        <v>86</v>
      </c>
      <c r="AV1537" s="13" t="s">
        <v>86</v>
      </c>
      <c r="AW1537" s="13" t="s">
        <v>37</v>
      </c>
      <c r="AX1537" s="13" t="s">
        <v>76</v>
      </c>
      <c r="AY1537" s="244" t="s">
        <v>231</v>
      </c>
    </row>
    <row r="1538" s="13" customFormat="1">
      <c r="A1538" s="13"/>
      <c r="B1538" s="233"/>
      <c r="C1538" s="234"/>
      <c r="D1538" s="235" t="s">
        <v>242</v>
      </c>
      <c r="E1538" s="236" t="s">
        <v>19</v>
      </c>
      <c r="F1538" s="237" t="s">
        <v>844</v>
      </c>
      <c r="G1538" s="234"/>
      <c r="H1538" s="238">
        <v>-62.100000000000001</v>
      </c>
      <c r="I1538" s="239"/>
      <c r="J1538" s="234"/>
      <c r="K1538" s="234"/>
      <c r="L1538" s="240"/>
      <c r="M1538" s="241"/>
      <c r="N1538" s="242"/>
      <c r="O1538" s="242"/>
      <c r="P1538" s="242"/>
      <c r="Q1538" s="242"/>
      <c r="R1538" s="242"/>
      <c r="S1538" s="242"/>
      <c r="T1538" s="243"/>
      <c r="U1538" s="13"/>
      <c r="V1538" s="13"/>
      <c r="W1538" s="13"/>
      <c r="X1538" s="13"/>
      <c r="Y1538" s="13"/>
      <c r="Z1538" s="13"/>
      <c r="AA1538" s="13"/>
      <c r="AB1538" s="13"/>
      <c r="AC1538" s="13"/>
      <c r="AD1538" s="13"/>
      <c r="AE1538" s="13"/>
      <c r="AT1538" s="244" t="s">
        <v>242</v>
      </c>
      <c r="AU1538" s="244" t="s">
        <v>86</v>
      </c>
      <c r="AV1538" s="13" t="s">
        <v>86</v>
      </c>
      <c r="AW1538" s="13" t="s">
        <v>37</v>
      </c>
      <c r="AX1538" s="13" t="s">
        <v>76</v>
      </c>
      <c r="AY1538" s="244" t="s">
        <v>231</v>
      </c>
    </row>
    <row r="1539" s="13" customFormat="1">
      <c r="A1539" s="13"/>
      <c r="B1539" s="233"/>
      <c r="C1539" s="234"/>
      <c r="D1539" s="235" t="s">
        <v>242</v>
      </c>
      <c r="E1539" s="236" t="s">
        <v>19</v>
      </c>
      <c r="F1539" s="237" t="s">
        <v>845</v>
      </c>
      <c r="G1539" s="234"/>
      <c r="H1539" s="238">
        <v>100</v>
      </c>
      <c r="I1539" s="239"/>
      <c r="J1539" s="234"/>
      <c r="K1539" s="234"/>
      <c r="L1539" s="240"/>
      <c r="M1539" s="241"/>
      <c r="N1539" s="242"/>
      <c r="O1539" s="242"/>
      <c r="P1539" s="242"/>
      <c r="Q1539" s="242"/>
      <c r="R1539" s="242"/>
      <c r="S1539" s="242"/>
      <c r="T1539" s="243"/>
      <c r="U1539" s="13"/>
      <c r="V1539" s="13"/>
      <c r="W1539" s="13"/>
      <c r="X1539" s="13"/>
      <c r="Y1539" s="13"/>
      <c r="Z1539" s="13"/>
      <c r="AA1539" s="13"/>
      <c r="AB1539" s="13"/>
      <c r="AC1539" s="13"/>
      <c r="AD1539" s="13"/>
      <c r="AE1539" s="13"/>
      <c r="AT1539" s="244" t="s">
        <v>242</v>
      </c>
      <c r="AU1539" s="244" t="s">
        <v>86</v>
      </c>
      <c r="AV1539" s="13" t="s">
        <v>86</v>
      </c>
      <c r="AW1539" s="13" t="s">
        <v>37</v>
      </c>
      <c r="AX1539" s="13" t="s">
        <v>76</v>
      </c>
      <c r="AY1539" s="244" t="s">
        <v>231</v>
      </c>
    </row>
    <row r="1540" s="16" customFormat="1">
      <c r="A1540" s="16"/>
      <c r="B1540" s="266"/>
      <c r="C1540" s="267"/>
      <c r="D1540" s="235" t="s">
        <v>242</v>
      </c>
      <c r="E1540" s="268" t="s">
        <v>19</v>
      </c>
      <c r="F1540" s="269" t="s">
        <v>530</v>
      </c>
      <c r="G1540" s="267"/>
      <c r="H1540" s="270">
        <v>-688.91600000000005</v>
      </c>
      <c r="I1540" s="271"/>
      <c r="J1540" s="267"/>
      <c r="K1540" s="267"/>
      <c r="L1540" s="272"/>
      <c r="M1540" s="273"/>
      <c r="N1540" s="274"/>
      <c r="O1540" s="274"/>
      <c r="P1540" s="274"/>
      <c r="Q1540" s="274"/>
      <c r="R1540" s="274"/>
      <c r="S1540" s="274"/>
      <c r="T1540" s="275"/>
      <c r="U1540" s="16"/>
      <c r="V1540" s="16"/>
      <c r="W1540" s="16"/>
      <c r="X1540" s="16"/>
      <c r="Y1540" s="16"/>
      <c r="Z1540" s="16"/>
      <c r="AA1540" s="16"/>
      <c r="AB1540" s="16"/>
      <c r="AC1540" s="16"/>
      <c r="AD1540" s="16"/>
      <c r="AE1540" s="16"/>
      <c r="AT1540" s="276" t="s">
        <v>242</v>
      </c>
      <c r="AU1540" s="276" t="s">
        <v>86</v>
      </c>
      <c r="AV1540" s="16" t="s">
        <v>248</v>
      </c>
      <c r="AW1540" s="16" t="s">
        <v>37</v>
      </c>
      <c r="AX1540" s="16" t="s">
        <v>76</v>
      </c>
      <c r="AY1540" s="276" t="s">
        <v>231</v>
      </c>
    </row>
    <row r="1541" s="13" customFormat="1">
      <c r="A1541" s="13"/>
      <c r="B1541" s="233"/>
      <c r="C1541" s="234"/>
      <c r="D1541" s="235" t="s">
        <v>242</v>
      </c>
      <c r="E1541" s="236" t="s">
        <v>19</v>
      </c>
      <c r="F1541" s="237" t="s">
        <v>1483</v>
      </c>
      <c r="G1541" s="234"/>
      <c r="H1541" s="238">
        <v>57.009999999999998</v>
      </c>
      <c r="I1541" s="239"/>
      <c r="J1541" s="234"/>
      <c r="K1541" s="234"/>
      <c r="L1541" s="240"/>
      <c r="M1541" s="241"/>
      <c r="N1541" s="242"/>
      <c r="O1541" s="242"/>
      <c r="P1541" s="242"/>
      <c r="Q1541" s="242"/>
      <c r="R1541" s="242"/>
      <c r="S1541" s="242"/>
      <c r="T1541" s="243"/>
      <c r="U1541" s="13"/>
      <c r="V1541" s="13"/>
      <c r="W1541" s="13"/>
      <c r="X1541" s="13"/>
      <c r="Y1541" s="13"/>
      <c r="Z1541" s="13"/>
      <c r="AA1541" s="13"/>
      <c r="AB1541" s="13"/>
      <c r="AC1541" s="13"/>
      <c r="AD1541" s="13"/>
      <c r="AE1541" s="13"/>
      <c r="AT1541" s="244" t="s">
        <v>242</v>
      </c>
      <c r="AU1541" s="244" t="s">
        <v>86</v>
      </c>
      <c r="AV1541" s="13" t="s">
        <v>86</v>
      </c>
      <c r="AW1541" s="13" t="s">
        <v>37</v>
      </c>
      <c r="AX1541" s="13" t="s">
        <v>76</v>
      </c>
      <c r="AY1541" s="244" t="s">
        <v>231</v>
      </c>
    </row>
    <row r="1542" s="13" customFormat="1">
      <c r="A1542" s="13"/>
      <c r="B1542" s="233"/>
      <c r="C1542" s="234"/>
      <c r="D1542" s="235" t="s">
        <v>242</v>
      </c>
      <c r="E1542" s="236" t="s">
        <v>19</v>
      </c>
      <c r="F1542" s="237" t="s">
        <v>1475</v>
      </c>
      <c r="G1542" s="234"/>
      <c r="H1542" s="238">
        <v>151.22999999999999</v>
      </c>
      <c r="I1542" s="239"/>
      <c r="J1542" s="234"/>
      <c r="K1542" s="234"/>
      <c r="L1542" s="240"/>
      <c r="M1542" s="241"/>
      <c r="N1542" s="242"/>
      <c r="O1542" s="242"/>
      <c r="P1542" s="242"/>
      <c r="Q1542" s="242"/>
      <c r="R1542" s="242"/>
      <c r="S1542" s="242"/>
      <c r="T1542" s="243"/>
      <c r="U1542" s="13"/>
      <c r="V1542" s="13"/>
      <c r="W1542" s="13"/>
      <c r="X1542" s="13"/>
      <c r="Y1542" s="13"/>
      <c r="Z1542" s="13"/>
      <c r="AA1542" s="13"/>
      <c r="AB1542" s="13"/>
      <c r="AC1542" s="13"/>
      <c r="AD1542" s="13"/>
      <c r="AE1542" s="13"/>
      <c r="AT1542" s="244" t="s">
        <v>242</v>
      </c>
      <c r="AU1542" s="244" t="s">
        <v>86</v>
      </c>
      <c r="AV1542" s="13" t="s">
        <v>86</v>
      </c>
      <c r="AW1542" s="13" t="s">
        <v>37</v>
      </c>
      <c r="AX1542" s="13" t="s">
        <v>76</v>
      </c>
      <c r="AY1542" s="244" t="s">
        <v>231</v>
      </c>
    </row>
    <row r="1543" s="13" customFormat="1">
      <c r="A1543" s="13"/>
      <c r="B1543" s="233"/>
      <c r="C1543" s="234"/>
      <c r="D1543" s="235" t="s">
        <v>242</v>
      </c>
      <c r="E1543" s="236" t="s">
        <v>19</v>
      </c>
      <c r="F1543" s="237" t="s">
        <v>1476</v>
      </c>
      <c r="G1543" s="234"/>
      <c r="H1543" s="238">
        <v>158.59999999999999</v>
      </c>
      <c r="I1543" s="239"/>
      <c r="J1543" s="234"/>
      <c r="K1543" s="234"/>
      <c r="L1543" s="240"/>
      <c r="M1543" s="241"/>
      <c r="N1543" s="242"/>
      <c r="O1543" s="242"/>
      <c r="P1543" s="242"/>
      <c r="Q1543" s="242"/>
      <c r="R1543" s="242"/>
      <c r="S1543" s="242"/>
      <c r="T1543" s="243"/>
      <c r="U1543" s="13"/>
      <c r="V1543" s="13"/>
      <c r="W1543" s="13"/>
      <c r="X1543" s="13"/>
      <c r="Y1543" s="13"/>
      <c r="Z1543" s="13"/>
      <c r="AA1543" s="13"/>
      <c r="AB1543" s="13"/>
      <c r="AC1543" s="13"/>
      <c r="AD1543" s="13"/>
      <c r="AE1543" s="13"/>
      <c r="AT1543" s="244" t="s">
        <v>242</v>
      </c>
      <c r="AU1543" s="244" t="s">
        <v>86</v>
      </c>
      <c r="AV1543" s="13" t="s">
        <v>86</v>
      </c>
      <c r="AW1543" s="13" t="s">
        <v>37</v>
      </c>
      <c r="AX1543" s="13" t="s">
        <v>76</v>
      </c>
      <c r="AY1543" s="244" t="s">
        <v>231</v>
      </c>
    </row>
    <row r="1544" s="13" customFormat="1">
      <c r="A1544" s="13"/>
      <c r="B1544" s="233"/>
      <c r="C1544" s="234"/>
      <c r="D1544" s="235" t="s">
        <v>242</v>
      </c>
      <c r="E1544" s="236" t="s">
        <v>19</v>
      </c>
      <c r="F1544" s="237" t="s">
        <v>1477</v>
      </c>
      <c r="G1544" s="234"/>
      <c r="H1544" s="238">
        <v>-57.009999999999998</v>
      </c>
      <c r="I1544" s="239"/>
      <c r="J1544" s="234"/>
      <c r="K1544" s="234"/>
      <c r="L1544" s="240"/>
      <c r="M1544" s="241"/>
      <c r="N1544" s="242"/>
      <c r="O1544" s="242"/>
      <c r="P1544" s="242"/>
      <c r="Q1544" s="242"/>
      <c r="R1544" s="242"/>
      <c r="S1544" s="242"/>
      <c r="T1544" s="243"/>
      <c r="U1544" s="13"/>
      <c r="V1544" s="13"/>
      <c r="W1544" s="13"/>
      <c r="X1544" s="13"/>
      <c r="Y1544" s="13"/>
      <c r="Z1544" s="13"/>
      <c r="AA1544" s="13"/>
      <c r="AB1544" s="13"/>
      <c r="AC1544" s="13"/>
      <c r="AD1544" s="13"/>
      <c r="AE1544" s="13"/>
      <c r="AT1544" s="244" t="s">
        <v>242</v>
      </c>
      <c r="AU1544" s="244" t="s">
        <v>86</v>
      </c>
      <c r="AV1544" s="13" t="s">
        <v>86</v>
      </c>
      <c r="AW1544" s="13" t="s">
        <v>37</v>
      </c>
      <c r="AX1544" s="13" t="s">
        <v>76</v>
      </c>
      <c r="AY1544" s="244" t="s">
        <v>231</v>
      </c>
    </row>
    <row r="1545" s="16" customFormat="1">
      <c r="A1545" s="16"/>
      <c r="B1545" s="266"/>
      <c r="C1545" s="267"/>
      <c r="D1545" s="235" t="s">
        <v>242</v>
      </c>
      <c r="E1545" s="268" t="s">
        <v>19</v>
      </c>
      <c r="F1545" s="269" t="s">
        <v>530</v>
      </c>
      <c r="G1545" s="267"/>
      <c r="H1545" s="270">
        <v>309.82999999999998</v>
      </c>
      <c r="I1545" s="271"/>
      <c r="J1545" s="267"/>
      <c r="K1545" s="267"/>
      <c r="L1545" s="272"/>
      <c r="M1545" s="273"/>
      <c r="N1545" s="274"/>
      <c r="O1545" s="274"/>
      <c r="P1545" s="274"/>
      <c r="Q1545" s="274"/>
      <c r="R1545" s="274"/>
      <c r="S1545" s="274"/>
      <c r="T1545" s="275"/>
      <c r="U1545" s="16"/>
      <c r="V1545" s="16"/>
      <c r="W1545" s="16"/>
      <c r="X1545" s="16"/>
      <c r="Y1545" s="16"/>
      <c r="Z1545" s="16"/>
      <c r="AA1545" s="16"/>
      <c r="AB1545" s="16"/>
      <c r="AC1545" s="16"/>
      <c r="AD1545" s="16"/>
      <c r="AE1545" s="16"/>
      <c r="AT1545" s="276" t="s">
        <v>242</v>
      </c>
      <c r="AU1545" s="276" t="s">
        <v>86</v>
      </c>
      <c r="AV1545" s="16" t="s">
        <v>248</v>
      </c>
      <c r="AW1545" s="16" t="s">
        <v>37</v>
      </c>
      <c r="AX1545" s="16" t="s">
        <v>76</v>
      </c>
      <c r="AY1545" s="276" t="s">
        <v>231</v>
      </c>
    </row>
    <row r="1546" s="13" customFormat="1">
      <c r="A1546" s="13"/>
      <c r="B1546" s="233"/>
      <c r="C1546" s="234"/>
      <c r="D1546" s="235" t="s">
        <v>242</v>
      </c>
      <c r="E1546" s="236" t="s">
        <v>19</v>
      </c>
      <c r="F1546" s="237" t="s">
        <v>2235</v>
      </c>
      <c r="G1546" s="234"/>
      <c r="H1546" s="238">
        <v>242.38999999999999</v>
      </c>
      <c r="I1546" s="239"/>
      <c r="J1546" s="234"/>
      <c r="K1546" s="234"/>
      <c r="L1546" s="240"/>
      <c r="M1546" s="241"/>
      <c r="N1546" s="242"/>
      <c r="O1546" s="242"/>
      <c r="P1546" s="242"/>
      <c r="Q1546" s="242"/>
      <c r="R1546" s="242"/>
      <c r="S1546" s="242"/>
      <c r="T1546" s="243"/>
      <c r="U1546" s="13"/>
      <c r="V1546" s="13"/>
      <c r="W1546" s="13"/>
      <c r="X1546" s="13"/>
      <c r="Y1546" s="13"/>
      <c r="Z1546" s="13"/>
      <c r="AA1546" s="13"/>
      <c r="AB1546" s="13"/>
      <c r="AC1546" s="13"/>
      <c r="AD1546" s="13"/>
      <c r="AE1546" s="13"/>
      <c r="AT1546" s="244" t="s">
        <v>242</v>
      </c>
      <c r="AU1546" s="244" t="s">
        <v>86</v>
      </c>
      <c r="AV1546" s="13" t="s">
        <v>86</v>
      </c>
      <c r="AW1546" s="13" t="s">
        <v>37</v>
      </c>
      <c r="AX1546" s="13" t="s">
        <v>76</v>
      </c>
      <c r="AY1546" s="244" t="s">
        <v>231</v>
      </c>
    </row>
    <row r="1547" s="15" customFormat="1">
      <c r="A1547" s="15"/>
      <c r="B1547" s="255"/>
      <c r="C1547" s="256"/>
      <c r="D1547" s="235" t="s">
        <v>242</v>
      </c>
      <c r="E1547" s="257" t="s">
        <v>19</v>
      </c>
      <c r="F1547" s="258" t="s">
        <v>335</v>
      </c>
      <c r="G1547" s="256"/>
      <c r="H1547" s="259">
        <v>2072.4140000000002</v>
      </c>
      <c r="I1547" s="260"/>
      <c r="J1547" s="256"/>
      <c r="K1547" s="256"/>
      <c r="L1547" s="261"/>
      <c r="M1547" s="262"/>
      <c r="N1547" s="263"/>
      <c r="O1547" s="263"/>
      <c r="P1547" s="263"/>
      <c r="Q1547" s="263"/>
      <c r="R1547" s="263"/>
      <c r="S1547" s="263"/>
      <c r="T1547" s="264"/>
      <c r="U1547" s="15"/>
      <c r="V1547" s="15"/>
      <c r="W1547" s="15"/>
      <c r="X1547" s="15"/>
      <c r="Y1547" s="15"/>
      <c r="Z1547" s="15"/>
      <c r="AA1547" s="15"/>
      <c r="AB1547" s="15"/>
      <c r="AC1547" s="15"/>
      <c r="AD1547" s="15"/>
      <c r="AE1547" s="15"/>
      <c r="AT1547" s="265" t="s">
        <v>242</v>
      </c>
      <c r="AU1547" s="265" t="s">
        <v>86</v>
      </c>
      <c r="AV1547" s="15" t="s">
        <v>238</v>
      </c>
      <c r="AW1547" s="15" t="s">
        <v>37</v>
      </c>
      <c r="AX1547" s="15" t="s">
        <v>84</v>
      </c>
      <c r="AY1547" s="265" t="s">
        <v>231</v>
      </c>
    </row>
    <row r="1548" s="2" customFormat="1" ht="24.15" customHeight="1">
      <c r="A1548" s="41"/>
      <c r="B1548" s="42"/>
      <c r="C1548" s="215" t="s">
        <v>2236</v>
      </c>
      <c r="D1548" s="215" t="s">
        <v>233</v>
      </c>
      <c r="E1548" s="216" t="s">
        <v>2237</v>
      </c>
      <c r="F1548" s="217" t="s">
        <v>2238</v>
      </c>
      <c r="G1548" s="218" t="s">
        <v>236</v>
      </c>
      <c r="H1548" s="219">
        <v>59.369</v>
      </c>
      <c r="I1548" s="220"/>
      <c r="J1548" s="221">
        <f>ROUND(I1548*H1548,2)</f>
        <v>0</v>
      </c>
      <c r="K1548" s="217" t="s">
        <v>237</v>
      </c>
      <c r="L1548" s="47"/>
      <c r="M1548" s="222" t="s">
        <v>19</v>
      </c>
      <c r="N1548" s="223" t="s">
        <v>47</v>
      </c>
      <c r="O1548" s="87"/>
      <c r="P1548" s="224">
        <f>O1548*H1548</f>
        <v>0</v>
      </c>
      <c r="Q1548" s="224">
        <v>0</v>
      </c>
      <c r="R1548" s="224">
        <f>Q1548*H1548</f>
        <v>0</v>
      </c>
      <c r="S1548" s="224">
        <v>0</v>
      </c>
      <c r="T1548" s="225">
        <f>S1548*H1548</f>
        <v>0</v>
      </c>
      <c r="U1548" s="41"/>
      <c r="V1548" s="41"/>
      <c r="W1548" s="41"/>
      <c r="X1548" s="41"/>
      <c r="Y1548" s="41"/>
      <c r="Z1548" s="41"/>
      <c r="AA1548" s="41"/>
      <c r="AB1548" s="41"/>
      <c r="AC1548" s="41"/>
      <c r="AD1548" s="41"/>
      <c r="AE1548" s="41"/>
      <c r="AR1548" s="226" t="s">
        <v>336</v>
      </c>
      <c r="AT1548" s="226" t="s">
        <v>233</v>
      </c>
      <c r="AU1548" s="226" t="s">
        <v>86</v>
      </c>
      <c r="AY1548" s="20" t="s">
        <v>231</v>
      </c>
      <c r="BE1548" s="227">
        <f>IF(N1548="základní",J1548,0)</f>
        <v>0</v>
      </c>
      <c r="BF1548" s="227">
        <f>IF(N1548="snížená",J1548,0)</f>
        <v>0</v>
      </c>
      <c r="BG1548" s="227">
        <f>IF(N1548="zákl. přenesená",J1548,0)</f>
        <v>0</v>
      </c>
      <c r="BH1548" s="227">
        <f>IF(N1548="sníž. přenesená",J1548,0)</f>
        <v>0</v>
      </c>
      <c r="BI1548" s="227">
        <f>IF(N1548="nulová",J1548,0)</f>
        <v>0</v>
      </c>
      <c r="BJ1548" s="20" t="s">
        <v>84</v>
      </c>
      <c r="BK1548" s="227">
        <f>ROUND(I1548*H1548,2)</f>
        <v>0</v>
      </c>
      <c r="BL1548" s="20" t="s">
        <v>336</v>
      </c>
      <c r="BM1548" s="226" t="s">
        <v>2239</v>
      </c>
    </row>
    <row r="1549" s="2" customFormat="1">
      <c r="A1549" s="41"/>
      <c r="B1549" s="42"/>
      <c r="C1549" s="43"/>
      <c r="D1549" s="228" t="s">
        <v>240</v>
      </c>
      <c r="E1549" s="43"/>
      <c r="F1549" s="229" t="s">
        <v>2240</v>
      </c>
      <c r="G1549" s="43"/>
      <c r="H1549" s="43"/>
      <c r="I1549" s="230"/>
      <c r="J1549" s="43"/>
      <c r="K1549" s="43"/>
      <c r="L1549" s="47"/>
      <c r="M1549" s="231"/>
      <c r="N1549" s="232"/>
      <c r="O1549" s="87"/>
      <c r="P1549" s="87"/>
      <c r="Q1549" s="87"/>
      <c r="R1549" s="87"/>
      <c r="S1549" s="87"/>
      <c r="T1549" s="88"/>
      <c r="U1549" s="41"/>
      <c r="V1549" s="41"/>
      <c r="W1549" s="41"/>
      <c r="X1549" s="41"/>
      <c r="Y1549" s="41"/>
      <c r="Z1549" s="41"/>
      <c r="AA1549" s="41"/>
      <c r="AB1549" s="41"/>
      <c r="AC1549" s="41"/>
      <c r="AD1549" s="41"/>
      <c r="AE1549" s="41"/>
      <c r="AT1549" s="20" t="s">
        <v>240</v>
      </c>
      <c r="AU1549" s="20" t="s">
        <v>86</v>
      </c>
    </row>
    <row r="1550" s="13" customFormat="1">
      <c r="A1550" s="13"/>
      <c r="B1550" s="233"/>
      <c r="C1550" s="234"/>
      <c r="D1550" s="235" t="s">
        <v>242</v>
      </c>
      <c r="E1550" s="236" t="s">
        <v>19</v>
      </c>
      <c r="F1550" s="237" t="s">
        <v>2241</v>
      </c>
      <c r="G1550" s="234"/>
      <c r="H1550" s="238">
        <v>59.369</v>
      </c>
      <c r="I1550" s="239"/>
      <c r="J1550" s="234"/>
      <c r="K1550" s="234"/>
      <c r="L1550" s="240"/>
      <c r="M1550" s="241"/>
      <c r="N1550" s="242"/>
      <c r="O1550" s="242"/>
      <c r="P1550" s="242"/>
      <c r="Q1550" s="242"/>
      <c r="R1550" s="242"/>
      <c r="S1550" s="242"/>
      <c r="T1550" s="243"/>
      <c r="U1550" s="13"/>
      <c r="V1550" s="13"/>
      <c r="W1550" s="13"/>
      <c r="X1550" s="13"/>
      <c r="Y1550" s="13"/>
      <c r="Z1550" s="13"/>
      <c r="AA1550" s="13"/>
      <c r="AB1550" s="13"/>
      <c r="AC1550" s="13"/>
      <c r="AD1550" s="13"/>
      <c r="AE1550" s="13"/>
      <c r="AT1550" s="244" t="s">
        <v>242</v>
      </c>
      <c r="AU1550" s="244" t="s">
        <v>86</v>
      </c>
      <c r="AV1550" s="13" t="s">
        <v>86</v>
      </c>
      <c r="AW1550" s="13" t="s">
        <v>37</v>
      </c>
      <c r="AX1550" s="13" t="s">
        <v>84</v>
      </c>
      <c r="AY1550" s="244" t="s">
        <v>231</v>
      </c>
    </row>
    <row r="1551" s="2" customFormat="1" ht="24.15" customHeight="1">
      <c r="A1551" s="41"/>
      <c r="B1551" s="42"/>
      <c r="C1551" s="215" t="s">
        <v>2242</v>
      </c>
      <c r="D1551" s="215" t="s">
        <v>233</v>
      </c>
      <c r="E1551" s="216" t="s">
        <v>2243</v>
      </c>
      <c r="F1551" s="217" t="s">
        <v>2244</v>
      </c>
      <c r="G1551" s="218" t="s">
        <v>236</v>
      </c>
      <c r="H1551" s="219">
        <v>814.04999999999995</v>
      </c>
      <c r="I1551" s="220"/>
      <c r="J1551" s="221">
        <f>ROUND(I1551*H1551,2)</f>
        <v>0</v>
      </c>
      <c r="K1551" s="217" t="s">
        <v>237</v>
      </c>
      <c r="L1551" s="47"/>
      <c r="M1551" s="222" t="s">
        <v>19</v>
      </c>
      <c r="N1551" s="223" t="s">
        <v>47</v>
      </c>
      <c r="O1551" s="87"/>
      <c r="P1551" s="224">
        <f>O1551*H1551</f>
        <v>0</v>
      </c>
      <c r="Q1551" s="224">
        <v>0</v>
      </c>
      <c r="R1551" s="224">
        <f>Q1551*H1551</f>
        <v>0</v>
      </c>
      <c r="S1551" s="224">
        <v>0</v>
      </c>
      <c r="T1551" s="225">
        <f>S1551*H1551</f>
        <v>0</v>
      </c>
      <c r="U1551" s="41"/>
      <c r="V1551" s="41"/>
      <c r="W1551" s="41"/>
      <c r="X1551" s="41"/>
      <c r="Y1551" s="41"/>
      <c r="Z1551" s="41"/>
      <c r="AA1551" s="41"/>
      <c r="AB1551" s="41"/>
      <c r="AC1551" s="41"/>
      <c r="AD1551" s="41"/>
      <c r="AE1551" s="41"/>
      <c r="AR1551" s="226" t="s">
        <v>336</v>
      </c>
      <c r="AT1551" s="226" t="s">
        <v>233</v>
      </c>
      <c r="AU1551" s="226" t="s">
        <v>86</v>
      </c>
      <c r="AY1551" s="20" t="s">
        <v>231</v>
      </c>
      <c r="BE1551" s="227">
        <f>IF(N1551="základní",J1551,0)</f>
        <v>0</v>
      </c>
      <c r="BF1551" s="227">
        <f>IF(N1551="snížená",J1551,0)</f>
        <v>0</v>
      </c>
      <c r="BG1551" s="227">
        <f>IF(N1551="zákl. přenesená",J1551,0)</f>
        <v>0</v>
      </c>
      <c r="BH1551" s="227">
        <f>IF(N1551="sníž. přenesená",J1551,0)</f>
        <v>0</v>
      </c>
      <c r="BI1551" s="227">
        <f>IF(N1551="nulová",J1551,0)</f>
        <v>0</v>
      </c>
      <c r="BJ1551" s="20" t="s">
        <v>84</v>
      </c>
      <c r="BK1551" s="227">
        <f>ROUND(I1551*H1551,2)</f>
        <v>0</v>
      </c>
      <c r="BL1551" s="20" t="s">
        <v>336</v>
      </c>
      <c r="BM1551" s="226" t="s">
        <v>2245</v>
      </c>
    </row>
    <row r="1552" s="2" customFormat="1">
      <c r="A1552" s="41"/>
      <c r="B1552" s="42"/>
      <c r="C1552" s="43"/>
      <c r="D1552" s="228" t="s">
        <v>240</v>
      </c>
      <c r="E1552" s="43"/>
      <c r="F1552" s="229" t="s">
        <v>2246</v>
      </c>
      <c r="G1552" s="43"/>
      <c r="H1552" s="43"/>
      <c r="I1552" s="230"/>
      <c r="J1552" s="43"/>
      <c r="K1552" s="43"/>
      <c r="L1552" s="47"/>
      <c r="M1552" s="231"/>
      <c r="N1552" s="232"/>
      <c r="O1552" s="87"/>
      <c r="P1552" s="87"/>
      <c r="Q1552" s="87"/>
      <c r="R1552" s="87"/>
      <c r="S1552" s="87"/>
      <c r="T1552" s="88"/>
      <c r="U1552" s="41"/>
      <c r="V1552" s="41"/>
      <c r="W1552" s="41"/>
      <c r="X1552" s="41"/>
      <c r="Y1552" s="41"/>
      <c r="Z1552" s="41"/>
      <c r="AA1552" s="41"/>
      <c r="AB1552" s="41"/>
      <c r="AC1552" s="41"/>
      <c r="AD1552" s="41"/>
      <c r="AE1552" s="41"/>
      <c r="AT1552" s="20" t="s">
        <v>240</v>
      </c>
      <c r="AU1552" s="20" t="s">
        <v>86</v>
      </c>
    </row>
    <row r="1553" s="13" customFormat="1">
      <c r="A1553" s="13"/>
      <c r="B1553" s="233"/>
      <c r="C1553" s="234"/>
      <c r="D1553" s="235" t="s">
        <v>242</v>
      </c>
      <c r="E1553" s="236" t="s">
        <v>19</v>
      </c>
      <c r="F1553" s="237" t="s">
        <v>2247</v>
      </c>
      <c r="G1553" s="234"/>
      <c r="H1553" s="238">
        <v>814.04999999999995</v>
      </c>
      <c r="I1553" s="239"/>
      <c r="J1553" s="234"/>
      <c r="K1553" s="234"/>
      <c r="L1553" s="240"/>
      <c r="M1553" s="241"/>
      <c r="N1553" s="242"/>
      <c r="O1553" s="242"/>
      <c r="P1553" s="242"/>
      <c r="Q1553" s="242"/>
      <c r="R1553" s="242"/>
      <c r="S1553" s="242"/>
      <c r="T1553" s="243"/>
      <c r="U1553" s="13"/>
      <c r="V1553" s="13"/>
      <c r="W1553" s="13"/>
      <c r="X1553" s="13"/>
      <c r="Y1553" s="13"/>
      <c r="Z1553" s="13"/>
      <c r="AA1553" s="13"/>
      <c r="AB1553" s="13"/>
      <c r="AC1553" s="13"/>
      <c r="AD1553" s="13"/>
      <c r="AE1553" s="13"/>
      <c r="AT1553" s="244" t="s">
        <v>242</v>
      </c>
      <c r="AU1553" s="244" t="s">
        <v>86</v>
      </c>
      <c r="AV1553" s="13" t="s">
        <v>86</v>
      </c>
      <c r="AW1553" s="13" t="s">
        <v>37</v>
      </c>
      <c r="AX1553" s="13" t="s">
        <v>84</v>
      </c>
      <c r="AY1553" s="244" t="s">
        <v>231</v>
      </c>
    </row>
    <row r="1554" s="2" customFormat="1" ht="16.5" customHeight="1">
      <c r="A1554" s="41"/>
      <c r="B1554" s="42"/>
      <c r="C1554" s="277" t="s">
        <v>2248</v>
      </c>
      <c r="D1554" s="277" t="s">
        <v>605</v>
      </c>
      <c r="E1554" s="278" t="s">
        <v>2193</v>
      </c>
      <c r="F1554" s="279" t="s">
        <v>2194</v>
      </c>
      <c r="G1554" s="280" t="s">
        <v>236</v>
      </c>
      <c r="H1554" s="281">
        <v>854.75300000000004</v>
      </c>
      <c r="I1554" s="282"/>
      <c r="J1554" s="283">
        <f>ROUND(I1554*H1554,2)</f>
        <v>0</v>
      </c>
      <c r="K1554" s="279" t="s">
        <v>237</v>
      </c>
      <c r="L1554" s="284"/>
      <c r="M1554" s="285" t="s">
        <v>19</v>
      </c>
      <c r="N1554" s="286" t="s">
        <v>47</v>
      </c>
      <c r="O1554" s="87"/>
      <c r="P1554" s="224">
        <f>O1554*H1554</f>
        <v>0</v>
      </c>
      <c r="Q1554" s="224">
        <v>0</v>
      </c>
      <c r="R1554" s="224">
        <f>Q1554*H1554</f>
        <v>0</v>
      </c>
      <c r="S1554" s="224">
        <v>0</v>
      </c>
      <c r="T1554" s="225">
        <f>S1554*H1554</f>
        <v>0</v>
      </c>
      <c r="U1554" s="41"/>
      <c r="V1554" s="41"/>
      <c r="W1554" s="41"/>
      <c r="X1554" s="41"/>
      <c r="Y1554" s="41"/>
      <c r="Z1554" s="41"/>
      <c r="AA1554" s="41"/>
      <c r="AB1554" s="41"/>
      <c r="AC1554" s="41"/>
      <c r="AD1554" s="41"/>
      <c r="AE1554" s="41"/>
      <c r="AR1554" s="226" t="s">
        <v>442</v>
      </c>
      <c r="AT1554" s="226" t="s">
        <v>605</v>
      </c>
      <c r="AU1554" s="226" t="s">
        <v>86</v>
      </c>
      <c r="AY1554" s="20" t="s">
        <v>231</v>
      </c>
      <c r="BE1554" s="227">
        <f>IF(N1554="základní",J1554,0)</f>
        <v>0</v>
      </c>
      <c r="BF1554" s="227">
        <f>IF(N1554="snížená",J1554,0)</f>
        <v>0</v>
      </c>
      <c r="BG1554" s="227">
        <f>IF(N1554="zákl. přenesená",J1554,0)</f>
        <v>0</v>
      </c>
      <c r="BH1554" s="227">
        <f>IF(N1554="sníž. přenesená",J1554,0)</f>
        <v>0</v>
      </c>
      <c r="BI1554" s="227">
        <f>IF(N1554="nulová",J1554,0)</f>
        <v>0</v>
      </c>
      <c r="BJ1554" s="20" t="s">
        <v>84</v>
      </c>
      <c r="BK1554" s="227">
        <f>ROUND(I1554*H1554,2)</f>
        <v>0</v>
      </c>
      <c r="BL1554" s="20" t="s">
        <v>336</v>
      </c>
      <c r="BM1554" s="226" t="s">
        <v>2249</v>
      </c>
    </row>
    <row r="1555" s="13" customFormat="1">
      <c r="A1555" s="13"/>
      <c r="B1555" s="233"/>
      <c r="C1555" s="234"/>
      <c r="D1555" s="235" t="s">
        <v>242</v>
      </c>
      <c r="E1555" s="234"/>
      <c r="F1555" s="237" t="s">
        <v>2250</v>
      </c>
      <c r="G1555" s="234"/>
      <c r="H1555" s="238">
        <v>854.75300000000004</v>
      </c>
      <c r="I1555" s="239"/>
      <c r="J1555" s="234"/>
      <c r="K1555" s="234"/>
      <c r="L1555" s="240"/>
      <c r="M1555" s="241"/>
      <c r="N1555" s="242"/>
      <c r="O1555" s="242"/>
      <c r="P1555" s="242"/>
      <c r="Q1555" s="242"/>
      <c r="R1555" s="242"/>
      <c r="S1555" s="242"/>
      <c r="T1555" s="243"/>
      <c r="U1555" s="13"/>
      <c r="V1555" s="13"/>
      <c r="W1555" s="13"/>
      <c r="X1555" s="13"/>
      <c r="Y1555" s="13"/>
      <c r="Z1555" s="13"/>
      <c r="AA1555" s="13"/>
      <c r="AB1555" s="13"/>
      <c r="AC1555" s="13"/>
      <c r="AD1555" s="13"/>
      <c r="AE1555" s="13"/>
      <c r="AT1555" s="244" t="s">
        <v>242</v>
      </c>
      <c r="AU1555" s="244" t="s">
        <v>86</v>
      </c>
      <c r="AV1555" s="13" t="s">
        <v>86</v>
      </c>
      <c r="AW1555" s="13" t="s">
        <v>4</v>
      </c>
      <c r="AX1555" s="13" t="s">
        <v>84</v>
      </c>
      <c r="AY1555" s="244" t="s">
        <v>231</v>
      </c>
    </row>
    <row r="1556" s="2" customFormat="1" ht="33" customHeight="1">
      <c r="A1556" s="41"/>
      <c r="B1556" s="42"/>
      <c r="C1556" s="215" t="s">
        <v>2251</v>
      </c>
      <c r="D1556" s="215" t="s">
        <v>233</v>
      </c>
      <c r="E1556" s="216" t="s">
        <v>2252</v>
      </c>
      <c r="F1556" s="217" t="s">
        <v>2253</v>
      </c>
      <c r="G1556" s="218" t="s">
        <v>236</v>
      </c>
      <c r="H1556" s="219">
        <v>2185.2199999999998</v>
      </c>
      <c r="I1556" s="220"/>
      <c r="J1556" s="221">
        <f>ROUND(I1556*H1556,2)</f>
        <v>0</v>
      </c>
      <c r="K1556" s="217" t="s">
        <v>237</v>
      </c>
      <c r="L1556" s="47"/>
      <c r="M1556" s="222" t="s">
        <v>19</v>
      </c>
      <c r="N1556" s="223" t="s">
        <v>47</v>
      </c>
      <c r="O1556" s="87"/>
      <c r="P1556" s="224">
        <f>O1556*H1556</f>
        <v>0</v>
      </c>
      <c r="Q1556" s="224">
        <v>0.00020000000000000001</v>
      </c>
      <c r="R1556" s="224">
        <f>Q1556*H1556</f>
        <v>0.43704399999999999</v>
      </c>
      <c r="S1556" s="224">
        <v>0</v>
      </c>
      <c r="T1556" s="225">
        <f>S1556*H1556</f>
        <v>0</v>
      </c>
      <c r="U1556" s="41"/>
      <c r="V1556" s="41"/>
      <c r="W1556" s="41"/>
      <c r="X1556" s="41"/>
      <c r="Y1556" s="41"/>
      <c r="Z1556" s="41"/>
      <c r="AA1556" s="41"/>
      <c r="AB1556" s="41"/>
      <c r="AC1556" s="41"/>
      <c r="AD1556" s="41"/>
      <c r="AE1556" s="41"/>
      <c r="AR1556" s="226" t="s">
        <v>336</v>
      </c>
      <c r="AT1556" s="226" t="s">
        <v>233</v>
      </c>
      <c r="AU1556" s="226" t="s">
        <v>86</v>
      </c>
      <c r="AY1556" s="20" t="s">
        <v>231</v>
      </c>
      <c r="BE1556" s="227">
        <f>IF(N1556="základní",J1556,0)</f>
        <v>0</v>
      </c>
      <c r="BF1556" s="227">
        <f>IF(N1556="snížená",J1556,0)</f>
        <v>0</v>
      </c>
      <c r="BG1556" s="227">
        <f>IF(N1556="zákl. přenesená",J1556,0)</f>
        <v>0</v>
      </c>
      <c r="BH1556" s="227">
        <f>IF(N1556="sníž. přenesená",J1556,0)</f>
        <v>0</v>
      </c>
      <c r="BI1556" s="227">
        <f>IF(N1556="nulová",J1556,0)</f>
        <v>0</v>
      </c>
      <c r="BJ1556" s="20" t="s">
        <v>84</v>
      </c>
      <c r="BK1556" s="227">
        <f>ROUND(I1556*H1556,2)</f>
        <v>0</v>
      </c>
      <c r="BL1556" s="20" t="s">
        <v>336</v>
      </c>
      <c r="BM1556" s="226" t="s">
        <v>2254</v>
      </c>
    </row>
    <row r="1557" s="2" customFormat="1">
      <c r="A1557" s="41"/>
      <c r="B1557" s="42"/>
      <c r="C1557" s="43"/>
      <c r="D1557" s="228" t="s">
        <v>240</v>
      </c>
      <c r="E1557" s="43"/>
      <c r="F1557" s="229" t="s">
        <v>2255</v>
      </c>
      <c r="G1557" s="43"/>
      <c r="H1557" s="43"/>
      <c r="I1557" s="230"/>
      <c r="J1557" s="43"/>
      <c r="K1557" s="43"/>
      <c r="L1557" s="47"/>
      <c r="M1557" s="231"/>
      <c r="N1557" s="232"/>
      <c r="O1557" s="87"/>
      <c r="P1557" s="87"/>
      <c r="Q1557" s="87"/>
      <c r="R1557" s="87"/>
      <c r="S1557" s="87"/>
      <c r="T1557" s="88"/>
      <c r="U1557" s="41"/>
      <c r="V1557" s="41"/>
      <c r="W1557" s="41"/>
      <c r="X1557" s="41"/>
      <c r="Y1557" s="41"/>
      <c r="Z1557" s="41"/>
      <c r="AA1557" s="41"/>
      <c r="AB1557" s="41"/>
      <c r="AC1557" s="41"/>
      <c r="AD1557" s="41"/>
      <c r="AE1557" s="41"/>
      <c r="AT1557" s="20" t="s">
        <v>240</v>
      </c>
      <c r="AU1557" s="20" t="s">
        <v>86</v>
      </c>
    </row>
    <row r="1558" s="2" customFormat="1" ht="37.8" customHeight="1">
      <c r="A1558" s="41"/>
      <c r="B1558" s="42"/>
      <c r="C1558" s="215" t="s">
        <v>2256</v>
      </c>
      <c r="D1558" s="215" t="s">
        <v>233</v>
      </c>
      <c r="E1558" s="216" t="s">
        <v>2257</v>
      </c>
      <c r="F1558" s="217" t="s">
        <v>2258</v>
      </c>
      <c r="G1558" s="218" t="s">
        <v>236</v>
      </c>
      <c r="H1558" s="219">
        <v>2185.2199999999998</v>
      </c>
      <c r="I1558" s="220"/>
      <c r="J1558" s="221">
        <f>ROUND(I1558*H1558,2)</f>
        <v>0</v>
      </c>
      <c r="K1558" s="217" t="s">
        <v>237</v>
      </c>
      <c r="L1558" s="47"/>
      <c r="M1558" s="222" t="s">
        <v>19</v>
      </c>
      <c r="N1558" s="223" t="s">
        <v>47</v>
      </c>
      <c r="O1558" s="87"/>
      <c r="P1558" s="224">
        <f>O1558*H1558</f>
        <v>0</v>
      </c>
      <c r="Q1558" s="224">
        <v>0.00025999999999999998</v>
      </c>
      <c r="R1558" s="224">
        <f>Q1558*H1558</f>
        <v>0.56815719999999992</v>
      </c>
      <c r="S1558" s="224">
        <v>0</v>
      </c>
      <c r="T1558" s="225">
        <f>S1558*H1558</f>
        <v>0</v>
      </c>
      <c r="U1558" s="41"/>
      <c r="V1558" s="41"/>
      <c r="W1558" s="41"/>
      <c r="X1558" s="41"/>
      <c r="Y1558" s="41"/>
      <c r="Z1558" s="41"/>
      <c r="AA1558" s="41"/>
      <c r="AB1558" s="41"/>
      <c r="AC1558" s="41"/>
      <c r="AD1558" s="41"/>
      <c r="AE1558" s="41"/>
      <c r="AR1558" s="226" t="s">
        <v>336</v>
      </c>
      <c r="AT1558" s="226" t="s">
        <v>233</v>
      </c>
      <c r="AU1558" s="226" t="s">
        <v>86</v>
      </c>
      <c r="AY1558" s="20" t="s">
        <v>231</v>
      </c>
      <c r="BE1558" s="227">
        <f>IF(N1558="základní",J1558,0)</f>
        <v>0</v>
      </c>
      <c r="BF1558" s="227">
        <f>IF(N1558="snížená",J1558,0)</f>
        <v>0</v>
      </c>
      <c r="BG1558" s="227">
        <f>IF(N1558="zákl. přenesená",J1558,0)</f>
        <v>0</v>
      </c>
      <c r="BH1558" s="227">
        <f>IF(N1558="sníž. přenesená",J1558,0)</f>
        <v>0</v>
      </c>
      <c r="BI1558" s="227">
        <f>IF(N1558="nulová",J1558,0)</f>
        <v>0</v>
      </c>
      <c r="BJ1558" s="20" t="s">
        <v>84</v>
      </c>
      <c r="BK1558" s="227">
        <f>ROUND(I1558*H1558,2)</f>
        <v>0</v>
      </c>
      <c r="BL1558" s="20" t="s">
        <v>336</v>
      </c>
      <c r="BM1558" s="226" t="s">
        <v>2259</v>
      </c>
    </row>
    <row r="1559" s="2" customFormat="1">
      <c r="A1559" s="41"/>
      <c r="B1559" s="42"/>
      <c r="C1559" s="43"/>
      <c r="D1559" s="228" t="s">
        <v>240</v>
      </c>
      <c r="E1559" s="43"/>
      <c r="F1559" s="229" t="s">
        <v>2260</v>
      </c>
      <c r="G1559" s="43"/>
      <c r="H1559" s="43"/>
      <c r="I1559" s="230"/>
      <c r="J1559" s="43"/>
      <c r="K1559" s="43"/>
      <c r="L1559" s="47"/>
      <c r="M1559" s="231"/>
      <c r="N1559" s="232"/>
      <c r="O1559" s="87"/>
      <c r="P1559" s="87"/>
      <c r="Q1559" s="87"/>
      <c r="R1559" s="87"/>
      <c r="S1559" s="87"/>
      <c r="T1559" s="88"/>
      <c r="U1559" s="41"/>
      <c r="V1559" s="41"/>
      <c r="W1559" s="41"/>
      <c r="X1559" s="41"/>
      <c r="Y1559" s="41"/>
      <c r="Z1559" s="41"/>
      <c r="AA1559" s="41"/>
      <c r="AB1559" s="41"/>
      <c r="AC1559" s="41"/>
      <c r="AD1559" s="41"/>
      <c r="AE1559" s="41"/>
      <c r="AT1559" s="20" t="s">
        <v>240</v>
      </c>
      <c r="AU1559" s="20" t="s">
        <v>86</v>
      </c>
    </row>
    <row r="1560" s="2" customFormat="1" ht="37.8" customHeight="1">
      <c r="A1560" s="41"/>
      <c r="B1560" s="42"/>
      <c r="C1560" s="215" t="s">
        <v>2261</v>
      </c>
      <c r="D1560" s="215" t="s">
        <v>233</v>
      </c>
      <c r="E1560" s="216" t="s">
        <v>2262</v>
      </c>
      <c r="F1560" s="217" t="s">
        <v>2263</v>
      </c>
      <c r="G1560" s="218" t="s">
        <v>236</v>
      </c>
      <c r="H1560" s="219">
        <v>93.927000000000007</v>
      </c>
      <c r="I1560" s="220"/>
      <c r="J1560" s="221">
        <f>ROUND(I1560*H1560,2)</f>
        <v>0</v>
      </c>
      <c r="K1560" s="217" t="s">
        <v>237</v>
      </c>
      <c r="L1560" s="47"/>
      <c r="M1560" s="222" t="s">
        <v>19</v>
      </c>
      <c r="N1560" s="223" t="s">
        <v>47</v>
      </c>
      <c r="O1560" s="87"/>
      <c r="P1560" s="224">
        <f>O1560*H1560</f>
        <v>0</v>
      </c>
      <c r="Q1560" s="224">
        <v>1.0000000000000001E-05</v>
      </c>
      <c r="R1560" s="224">
        <f>Q1560*H1560</f>
        <v>0.00093927000000000019</v>
      </c>
      <c r="S1560" s="224">
        <v>0</v>
      </c>
      <c r="T1560" s="225">
        <f>S1560*H1560</f>
        <v>0</v>
      </c>
      <c r="U1560" s="41"/>
      <c r="V1560" s="41"/>
      <c r="W1560" s="41"/>
      <c r="X1560" s="41"/>
      <c r="Y1560" s="41"/>
      <c r="Z1560" s="41"/>
      <c r="AA1560" s="41"/>
      <c r="AB1560" s="41"/>
      <c r="AC1560" s="41"/>
      <c r="AD1560" s="41"/>
      <c r="AE1560" s="41"/>
      <c r="AR1560" s="226" t="s">
        <v>336</v>
      </c>
      <c r="AT1560" s="226" t="s">
        <v>233</v>
      </c>
      <c r="AU1560" s="226" t="s">
        <v>86</v>
      </c>
      <c r="AY1560" s="20" t="s">
        <v>231</v>
      </c>
      <c r="BE1560" s="227">
        <f>IF(N1560="základní",J1560,0)</f>
        <v>0</v>
      </c>
      <c r="BF1560" s="227">
        <f>IF(N1560="snížená",J1560,0)</f>
        <v>0</v>
      </c>
      <c r="BG1560" s="227">
        <f>IF(N1560="zákl. přenesená",J1560,0)</f>
        <v>0</v>
      </c>
      <c r="BH1560" s="227">
        <f>IF(N1560="sníž. přenesená",J1560,0)</f>
        <v>0</v>
      </c>
      <c r="BI1560" s="227">
        <f>IF(N1560="nulová",J1560,0)</f>
        <v>0</v>
      </c>
      <c r="BJ1560" s="20" t="s">
        <v>84</v>
      </c>
      <c r="BK1560" s="227">
        <f>ROUND(I1560*H1560,2)</f>
        <v>0</v>
      </c>
      <c r="BL1560" s="20" t="s">
        <v>336</v>
      </c>
      <c r="BM1560" s="226" t="s">
        <v>2264</v>
      </c>
    </row>
    <row r="1561" s="2" customFormat="1">
      <c r="A1561" s="41"/>
      <c r="B1561" s="42"/>
      <c r="C1561" s="43"/>
      <c r="D1561" s="228" t="s">
        <v>240</v>
      </c>
      <c r="E1561" s="43"/>
      <c r="F1561" s="229" t="s">
        <v>2265</v>
      </c>
      <c r="G1561" s="43"/>
      <c r="H1561" s="43"/>
      <c r="I1561" s="230"/>
      <c r="J1561" s="43"/>
      <c r="K1561" s="43"/>
      <c r="L1561" s="47"/>
      <c r="M1561" s="231"/>
      <c r="N1561" s="232"/>
      <c r="O1561" s="87"/>
      <c r="P1561" s="87"/>
      <c r="Q1561" s="87"/>
      <c r="R1561" s="87"/>
      <c r="S1561" s="87"/>
      <c r="T1561" s="88"/>
      <c r="U1561" s="41"/>
      <c r="V1561" s="41"/>
      <c r="W1561" s="41"/>
      <c r="X1561" s="41"/>
      <c r="Y1561" s="41"/>
      <c r="Z1561" s="41"/>
      <c r="AA1561" s="41"/>
      <c r="AB1561" s="41"/>
      <c r="AC1561" s="41"/>
      <c r="AD1561" s="41"/>
      <c r="AE1561" s="41"/>
      <c r="AT1561" s="20" t="s">
        <v>240</v>
      </c>
      <c r="AU1561" s="20" t="s">
        <v>86</v>
      </c>
    </row>
    <row r="1562" s="13" customFormat="1">
      <c r="A1562" s="13"/>
      <c r="B1562" s="233"/>
      <c r="C1562" s="234"/>
      <c r="D1562" s="235" t="s">
        <v>242</v>
      </c>
      <c r="E1562" s="236" t="s">
        <v>19</v>
      </c>
      <c r="F1562" s="237" t="s">
        <v>2266</v>
      </c>
      <c r="G1562" s="234"/>
      <c r="H1562" s="238">
        <v>93.927000000000007</v>
      </c>
      <c r="I1562" s="239"/>
      <c r="J1562" s="234"/>
      <c r="K1562" s="234"/>
      <c r="L1562" s="240"/>
      <c r="M1562" s="241"/>
      <c r="N1562" s="242"/>
      <c r="O1562" s="242"/>
      <c r="P1562" s="242"/>
      <c r="Q1562" s="242"/>
      <c r="R1562" s="242"/>
      <c r="S1562" s="242"/>
      <c r="T1562" s="243"/>
      <c r="U1562" s="13"/>
      <c r="V1562" s="13"/>
      <c r="W1562" s="13"/>
      <c r="X1562" s="13"/>
      <c r="Y1562" s="13"/>
      <c r="Z1562" s="13"/>
      <c r="AA1562" s="13"/>
      <c r="AB1562" s="13"/>
      <c r="AC1562" s="13"/>
      <c r="AD1562" s="13"/>
      <c r="AE1562" s="13"/>
      <c r="AT1562" s="244" t="s">
        <v>242</v>
      </c>
      <c r="AU1562" s="244" t="s">
        <v>86</v>
      </c>
      <c r="AV1562" s="13" t="s">
        <v>86</v>
      </c>
      <c r="AW1562" s="13" t="s">
        <v>37</v>
      </c>
      <c r="AX1562" s="13" t="s">
        <v>84</v>
      </c>
      <c r="AY1562" s="244" t="s">
        <v>231</v>
      </c>
    </row>
    <row r="1563" s="2" customFormat="1" ht="24.15" customHeight="1">
      <c r="A1563" s="41"/>
      <c r="B1563" s="42"/>
      <c r="C1563" s="215" t="s">
        <v>2267</v>
      </c>
      <c r="D1563" s="215" t="s">
        <v>233</v>
      </c>
      <c r="E1563" s="216" t="s">
        <v>2268</v>
      </c>
      <c r="F1563" s="217" t="s">
        <v>2269</v>
      </c>
      <c r="G1563" s="218" t="s">
        <v>236</v>
      </c>
      <c r="H1563" s="219">
        <v>155.86500000000001</v>
      </c>
      <c r="I1563" s="220"/>
      <c r="J1563" s="221">
        <f>ROUND(I1563*H1563,2)</f>
        <v>0</v>
      </c>
      <c r="K1563" s="217" t="s">
        <v>237</v>
      </c>
      <c r="L1563" s="47"/>
      <c r="M1563" s="222" t="s">
        <v>19</v>
      </c>
      <c r="N1563" s="223" t="s">
        <v>47</v>
      </c>
      <c r="O1563" s="87"/>
      <c r="P1563" s="224">
        <f>O1563*H1563</f>
        <v>0</v>
      </c>
      <c r="Q1563" s="224">
        <v>1.0000000000000001E-05</v>
      </c>
      <c r="R1563" s="224">
        <f>Q1563*H1563</f>
        <v>0.0015586500000000002</v>
      </c>
      <c r="S1563" s="224">
        <v>0</v>
      </c>
      <c r="T1563" s="225">
        <f>S1563*H1563</f>
        <v>0</v>
      </c>
      <c r="U1563" s="41"/>
      <c r="V1563" s="41"/>
      <c r="W1563" s="41"/>
      <c r="X1563" s="41"/>
      <c r="Y1563" s="41"/>
      <c r="Z1563" s="41"/>
      <c r="AA1563" s="41"/>
      <c r="AB1563" s="41"/>
      <c r="AC1563" s="41"/>
      <c r="AD1563" s="41"/>
      <c r="AE1563" s="41"/>
      <c r="AR1563" s="226" t="s">
        <v>336</v>
      </c>
      <c r="AT1563" s="226" t="s">
        <v>233</v>
      </c>
      <c r="AU1563" s="226" t="s">
        <v>86</v>
      </c>
      <c r="AY1563" s="20" t="s">
        <v>231</v>
      </c>
      <c r="BE1563" s="227">
        <f>IF(N1563="základní",J1563,0)</f>
        <v>0</v>
      </c>
      <c r="BF1563" s="227">
        <f>IF(N1563="snížená",J1563,0)</f>
        <v>0</v>
      </c>
      <c r="BG1563" s="227">
        <f>IF(N1563="zákl. přenesená",J1563,0)</f>
        <v>0</v>
      </c>
      <c r="BH1563" s="227">
        <f>IF(N1563="sníž. přenesená",J1563,0)</f>
        <v>0</v>
      </c>
      <c r="BI1563" s="227">
        <f>IF(N1563="nulová",J1563,0)</f>
        <v>0</v>
      </c>
      <c r="BJ1563" s="20" t="s">
        <v>84</v>
      </c>
      <c r="BK1563" s="227">
        <f>ROUND(I1563*H1563,2)</f>
        <v>0</v>
      </c>
      <c r="BL1563" s="20" t="s">
        <v>336</v>
      </c>
      <c r="BM1563" s="226" t="s">
        <v>2270</v>
      </c>
    </row>
    <row r="1564" s="2" customFormat="1">
      <c r="A1564" s="41"/>
      <c r="B1564" s="42"/>
      <c r="C1564" s="43"/>
      <c r="D1564" s="228" t="s">
        <v>240</v>
      </c>
      <c r="E1564" s="43"/>
      <c r="F1564" s="229" t="s">
        <v>2271</v>
      </c>
      <c r="G1564" s="43"/>
      <c r="H1564" s="43"/>
      <c r="I1564" s="230"/>
      <c r="J1564" s="43"/>
      <c r="K1564" s="43"/>
      <c r="L1564" s="47"/>
      <c r="M1564" s="231"/>
      <c r="N1564" s="232"/>
      <c r="O1564" s="87"/>
      <c r="P1564" s="87"/>
      <c r="Q1564" s="87"/>
      <c r="R1564" s="87"/>
      <c r="S1564" s="87"/>
      <c r="T1564" s="88"/>
      <c r="U1564" s="41"/>
      <c r="V1564" s="41"/>
      <c r="W1564" s="41"/>
      <c r="X1564" s="41"/>
      <c r="Y1564" s="41"/>
      <c r="Z1564" s="41"/>
      <c r="AA1564" s="41"/>
      <c r="AB1564" s="41"/>
      <c r="AC1564" s="41"/>
      <c r="AD1564" s="41"/>
      <c r="AE1564" s="41"/>
      <c r="AT1564" s="20" t="s">
        <v>240</v>
      </c>
      <c r="AU1564" s="20" t="s">
        <v>86</v>
      </c>
    </row>
    <row r="1565" s="13" customFormat="1">
      <c r="A1565" s="13"/>
      <c r="B1565" s="233"/>
      <c r="C1565" s="234"/>
      <c r="D1565" s="235" t="s">
        <v>242</v>
      </c>
      <c r="E1565" s="236" t="s">
        <v>19</v>
      </c>
      <c r="F1565" s="237" t="s">
        <v>2272</v>
      </c>
      <c r="G1565" s="234"/>
      <c r="H1565" s="238">
        <v>155.86500000000001</v>
      </c>
      <c r="I1565" s="239"/>
      <c r="J1565" s="234"/>
      <c r="K1565" s="234"/>
      <c r="L1565" s="240"/>
      <c r="M1565" s="241"/>
      <c r="N1565" s="242"/>
      <c r="O1565" s="242"/>
      <c r="P1565" s="242"/>
      <c r="Q1565" s="242"/>
      <c r="R1565" s="242"/>
      <c r="S1565" s="242"/>
      <c r="T1565" s="243"/>
      <c r="U1565" s="13"/>
      <c r="V1565" s="13"/>
      <c r="W1565" s="13"/>
      <c r="X1565" s="13"/>
      <c r="Y1565" s="13"/>
      <c r="Z1565" s="13"/>
      <c r="AA1565" s="13"/>
      <c r="AB1565" s="13"/>
      <c r="AC1565" s="13"/>
      <c r="AD1565" s="13"/>
      <c r="AE1565" s="13"/>
      <c r="AT1565" s="244" t="s">
        <v>242</v>
      </c>
      <c r="AU1565" s="244" t="s">
        <v>86</v>
      </c>
      <c r="AV1565" s="13" t="s">
        <v>86</v>
      </c>
      <c r="AW1565" s="13" t="s">
        <v>37</v>
      </c>
      <c r="AX1565" s="13" t="s">
        <v>84</v>
      </c>
      <c r="AY1565" s="244" t="s">
        <v>231</v>
      </c>
    </row>
    <row r="1566" s="2" customFormat="1" ht="24.15" customHeight="1">
      <c r="A1566" s="41"/>
      <c r="B1566" s="42"/>
      <c r="C1566" s="215" t="s">
        <v>2273</v>
      </c>
      <c r="D1566" s="215" t="s">
        <v>233</v>
      </c>
      <c r="E1566" s="216" t="s">
        <v>2274</v>
      </c>
      <c r="F1566" s="217" t="s">
        <v>2275</v>
      </c>
      <c r="G1566" s="218" t="s">
        <v>236</v>
      </c>
      <c r="H1566" s="219">
        <v>802.19000000000005</v>
      </c>
      <c r="I1566" s="220"/>
      <c r="J1566" s="221">
        <f>ROUND(I1566*H1566,2)</f>
        <v>0</v>
      </c>
      <c r="K1566" s="217" t="s">
        <v>237</v>
      </c>
      <c r="L1566" s="47"/>
      <c r="M1566" s="222" t="s">
        <v>19</v>
      </c>
      <c r="N1566" s="223" t="s">
        <v>47</v>
      </c>
      <c r="O1566" s="87"/>
      <c r="P1566" s="224">
        <f>O1566*H1566</f>
        <v>0</v>
      </c>
      <c r="Q1566" s="224">
        <v>1.0000000000000001E-05</v>
      </c>
      <c r="R1566" s="224">
        <f>Q1566*H1566</f>
        <v>0.0080219000000000019</v>
      </c>
      <c r="S1566" s="224">
        <v>0</v>
      </c>
      <c r="T1566" s="225">
        <f>S1566*H1566</f>
        <v>0</v>
      </c>
      <c r="U1566" s="41"/>
      <c r="V1566" s="41"/>
      <c r="W1566" s="41"/>
      <c r="X1566" s="41"/>
      <c r="Y1566" s="41"/>
      <c r="Z1566" s="41"/>
      <c r="AA1566" s="41"/>
      <c r="AB1566" s="41"/>
      <c r="AC1566" s="41"/>
      <c r="AD1566" s="41"/>
      <c r="AE1566" s="41"/>
      <c r="AR1566" s="226" t="s">
        <v>336</v>
      </c>
      <c r="AT1566" s="226" t="s">
        <v>233</v>
      </c>
      <c r="AU1566" s="226" t="s">
        <v>86</v>
      </c>
      <c r="AY1566" s="20" t="s">
        <v>231</v>
      </c>
      <c r="BE1566" s="227">
        <f>IF(N1566="základní",J1566,0)</f>
        <v>0</v>
      </c>
      <c r="BF1566" s="227">
        <f>IF(N1566="snížená",J1566,0)</f>
        <v>0</v>
      </c>
      <c r="BG1566" s="227">
        <f>IF(N1566="zákl. přenesená",J1566,0)</f>
        <v>0</v>
      </c>
      <c r="BH1566" s="227">
        <f>IF(N1566="sníž. přenesená",J1566,0)</f>
        <v>0</v>
      </c>
      <c r="BI1566" s="227">
        <f>IF(N1566="nulová",J1566,0)</f>
        <v>0</v>
      </c>
      <c r="BJ1566" s="20" t="s">
        <v>84</v>
      </c>
      <c r="BK1566" s="227">
        <f>ROUND(I1566*H1566,2)</f>
        <v>0</v>
      </c>
      <c r="BL1566" s="20" t="s">
        <v>336</v>
      </c>
      <c r="BM1566" s="226" t="s">
        <v>2276</v>
      </c>
    </row>
    <row r="1567" s="2" customFormat="1">
      <c r="A1567" s="41"/>
      <c r="B1567" s="42"/>
      <c r="C1567" s="43"/>
      <c r="D1567" s="228" t="s">
        <v>240</v>
      </c>
      <c r="E1567" s="43"/>
      <c r="F1567" s="229" t="s">
        <v>2277</v>
      </c>
      <c r="G1567" s="43"/>
      <c r="H1567" s="43"/>
      <c r="I1567" s="230"/>
      <c r="J1567" s="43"/>
      <c r="K1567" s="43"/>
      <c r="L1567" s="47"/>
      <c r="M1567" s="231"/>
      <c r="N1567" s="232"/>
      <c r="O1567" s="87"/>
      <c r="P1567" s="87"/>
      <c r="Q1567" s="87"/>
      <c r="R1567" s="87"/>
      <c r="S1567" s="87"/>
      <c r="T1567" s="88"/>
      <c r="U1567" s="41"/>
      <c r="V1567" s="41"/>
      <c r="W1567" s="41"/>
      <c r="X1567" s="41"/>
      <c r="Y1567" s="41"/>
      <c r="Z1567" s="41"/>
      <c r="AA1567" s="41"/>
      <c r="AB1567" s="41"/>
      <c r="AC1567" s="41"/>
      <c r="AD1567" s="41"/>
      <c r="AE1567" s="41"/>
      <c r="AT1567" s="20" t="s">
        <v>240</v>
      </c>
      <c r="AU1567" s="20" t="s">
        <v>86</v>
      </c>
    </row>
    <row r="1568" s="13" customFormat="1">
      <c r="A1568" s="13"/>
      <c r="B1568" s="233"/>
      <c r="C1568" s="234"/>
      <c r="D1568" s="235" t="s">
        <v>242</v>
      </c>
      <c r="E1568" s="236" t="s">
        <v>19</v>
      </c>
      <c r="F1568" s="237" t="s">
        <v>2278</v>
      </c>
      <c r="G1568" s="234"/>
      <c r="H1568" s="238">
        <v>802.19000000000005</v>
      </c>
      <c r="I1568" s="239"/>
      <c r="J1568" s="234"/>
      <c r="K1568" s="234"/>
      <c r="L1568" s="240"/>
      <c r="M1568" s="241"/>
      <c r="N1568" s="242"/>
      <c r="O1568" s="242"/>
      <c r="P1568" s="242"/>
      <c r="Q1568" s="242"/>
      <c r="R1568" s="242"/>
      <c r="S1568" s="242"/>
      <c r="T1568" s="243"/>
      <c r="U1568" s="13"/>
      <c r="V1568" s="13"/>
      <c r="W1568" s="13"/>
      <c r="X1568" s="13"/>
      <c r="Y1568" s="13"/>
      <c r="Z1568" s="13"/>
      <c r="AA1568" s="13"/>
      <c r="AB1568" s="13"/>
      <c r="AC1568" s="13"/>
      <c r="AD1568" s="13"/>
      <c r="AE1568" s="13"/>
      <c r="AT1568" s="244" t="s">
        <v>242</v>
      </c>
      <c r="AU1568" s="244" t="s">
        <v>86</v>
      </c>
      <c r="AV1568" s="13" t="s">
        <v>86</v>
      </c>
      <c r="AW1568" s="13" t="s">
        <v>37</v>
      </c>
      <c r="AX1568" s="13" t="s">
        <v>84</v>
      </c>
      <c r="AY1568" s="244" t="s">
        <v>231</v>
      </c>
    </row>
    <row r="1569" s="2" customFormat="1" ht="24.15" customHeight="1">
      <c r="A1569" s="41"/>
      <c r="B1569" s="42"/>
      <c r="C1569" s="215" t="s">
        <v>2279</v>
      </c>
      <c r="D1569" s="215" t="s">
        <v>233</v>
      </c>
      <c r="E1569" s="216" t="s">
        <v>2280</v>
      </c>
      <c r="F1569" s="217" t="s">
        <v>2281</v>
      </c>
      <c r="G1569" s="218" t="s">
        <v>236</v>
      </c>
      <c r="H1569" s="219">
        <v>11.859999999999999</v>
      </c>
      <c r="I1569" s="220"/>
      <c r="J1569" s="221">
        <f>ROUND(I1569*H1569,2)</f>
        <v>0</v>
      </c>
      <c r="K1569" s="217" t="s">
        <v>237</v>
      </c>
      <c r="L1569" s="47"/>
      <c r="M1569" s="222" t="s">
        <v>19</v>
      </c>
      <c r="N1569" s="223" t="s">
        <v>47</v>
      </c>
      <c r="O1569" s="87"/>
      <c r="P1569" s="224">
        <f>O1569*H1569</f>
        <v>0</v>
      </c>
      <c r="Q1569" s="224">
        <v>1.0000000000000001E-05</v>
      </c>
      <c r="R1569" s="224">
        <f>Q1569*H1569</f>
        <v>0.00011860000000000001</v>
      </c>
      <c r="S1569" s="224">
        <v>0</v>
      </c>
      <c r="T1569" s="225">
        <f>S1569*H1569</f>
        <v>0</v>
      </c>
      <c r="U1569" s="41"/>
      <c r="V1569" s="41"/>
      <c r="W1569" s="41"/>
      <c r="X1569" s="41"/>
      <c r="Y1569" s="41"/>
      <c r="Z1569" s="41"/>
      <c r="AA1569" s="41"/>
      <c r="AB1569" s="41"/>
      <c r="AC1569" s="41"/>
      <c r="AD1569" s="41"/>
      <c r="AE1569" s="41"/>
      <c r="AR1569" s="226" t="s">
        <v>336</v>
      </c>
      <c r="AT1569" s="226" t="s">
        <v>233</v>
      </c>
      <c r="AU1569" s="226" t="s">
        <v>86</v>
      </c>
      <c r="AY1569" s="20" t="s">
        <v>231</v>
      </c>
      <c r="BE1569" s="227">
        <f>IF(N1569="základní",J1569,0)</f>
        <v>0</v>
      </c>
      <c r="BF1569" s="227">
        <f>IF(N1569="snížená",J1569,0)</f>
        <v>0</v>
      </c>
      <c r="BG1569" s="227">
        <f>IF(N1569="zákl. přenesená",J1569,0)</f>
        <v>0</v>
      </c>
      <c r="BH1569" s="227">
        <f>IF(N1569="sníž. přenesená",J1569,0)</f>
        <v>0</v>
      </c>
      <c r="BI1569" s="227">
        <f>IF(N1569="nulová",J1569,0)</f>
        <v>0</v>
      </c>
      <c r="BJ1569" s="20" t="s">
        <v>84</v>
      </c>
      <c r="BK1569" s="227">
        <f>ROUND(I1569*H1569,2)</f>
        <v>0</v>
      </c>
      <c r="BL1569" s="20" t="s">
        <v>336</v>
      </c>
      <c r="BM1569" s="226" t="s">
        <v>2282</v>
      </c>
    </row>
    <row r="1570" s="2" customFormat="1">
      <c r="A1570" s="41"/>
      <c r="B1570" s="42"/>
      <c r="C1570" s="43"/>
      <c r="D1570" s="228" t="s">
        <v>240</v>
      </c>
      <c r="E1570" s="43"/>
      <c r="F1570" s="229" t="s">
        <v>2283</v>
      </c>
      <c r="G1570" s="43"/>
      <c r="H1570" s="43"/>
      <c r="I1570" s="230"/>
      <c r="J1570" s="43"/>
      <c r="K1570" s="43"/>
      <c r="L1570" s="47"/>
      <c r="M1570" s="231"/>
      <c r="N1570" s="232"/>
      <c r="O1570" s="87"/>
      <c r="P1570" s="87"/>
      <c r="Q1570" s="87"/>
      <c r="R1570" s="87"/>
      <c r="S1570" s="87"/>
      <c r="T1570" s="88"/>
      <c r="U1570" s="41"/>
      <c r="V1570" s="41"/>
      <c r="W1570" s="41"/>
      <c r="X1570" s="41"/>
      <c r="Y1570" s="41"/>
      <c r="Z1570" s="41"/>
      <c r="AA1570" s="41"/>
      <c r="AB1570" s="41"/>
      <c r="AC1570" s="41"/>
      <c r="AD1570" s="41"/>
      <c r="AE1570" s="41"/>
      <c r="AT1570" s="20" t="s">
        <v>240</v>
      </c>
      <c r="AU1570" s="20" t="s">
        <v>86</v>
      </c>
    </row>
    <row r="1571" s="13" customFormat="1">
      <c r="A1571" s="13"/>
      <c r="B1571" s="233"/>
      <c r="C1571" s="234"/>
      <c r="D1571" s="235" t="s">
        <v>242</v>
      </c>
      <c r="E1571" s="236" t="s">
        <v>19</v>
      </c>
      <c r="F1571" s="237" t="s">
        <v>2284</v>
      </c>
      <c r="G1571" s="234"/>
      <c r="H1571" s="238">
        <v>11.859999999999999</v>
      </c>
      <c r="I1571" s="239"/>
      <c r="J1571" s="234"/>
      <c r="K1571" s="234"/>
      <c r="L1571" s="240"/>
      <c r="M1571" s="241"/>
      <c r="N1571" s="242"/>
      <c r="O1571" s="242"/>
      <c r="P1571" s="242"/>
      <c r="Q1571" s="242"/>
      <c r="R1571" s="242"/>
      <c r="S1571" s="242"/>
      <c r="T1571" s="243"/>
      <c r="U1571" s="13"/>
      <c r="V1571" s="13"/>
      <c r="W1571" s="13"/>
      <c r="X1571" s="13"/>
      <c r="Y1571" s="13"/>
      <c r="Z1571" s="13"/>
      <c r="AA1571" s="13"/>
      <c r="AB1571" s="13"/>
      <c r="AC1571" s="13"/>
      <c r="AD1571" s="13"/>
      <c r="AE1571" s="13"/>
      <c r="AT1571" s="244" t="s">
        <v>242</v>
      </c>
      <c r="AU1571" s="244" t="s">
        <v>86</v>
      </c>
      <c r="AV1571" s="13" t="s">
        <v>86</v>
      </c>
      <c r="AW1571" s="13" t="s">
        <v>37</v>
      </c>
      <c r="AX1571" s="13" t="s">
        <v>84</v>
      </c>
      <c r="AY1571" s="244" t="s">
        <v>231</v>
      </c>
    </row>
    <row r="1572" s="12" customFormat="1" ht="22.8" customHeight="1">
      <c r="A1572" s="12"/>
      <c r="B1572" s="199"/>
      <c r="C1572" s="200"/>
      <c r="D1572" s="201" t="s">
        <v>75</v>
      </c>
      <c r="E1572" s="213" t="s">
        <v>2285</v>
      </c>
      <c r="F1572" s="213" t="s">
        <v>2286</v>
      </c>
      <c r="G1572" s="200"/>
      <c r="H1572" s="200"/>
      <c r="I1572" s="203"/>
      <c r="J1572" s="214">
        <f>BK1572</f>
        <v>0</v>
      </c>
      <c r="K1572" s="200"/>
      <c r="L1572" s="205"/>
      <c r="M1572" s="206"/>
      <c r="N1572" s="207"/>
      <c r="O1572" s="207"/>
      <c r="P1572" s="208">
        <f>SUM(P1573:P1582)</f>
        <v>0</v>
      </c>
      <c r="Q1572" s="207"/>
      <c r="R1572" s="208">
        <f>SUM(R1573:R1582)</f>
        <v>0</v>
      </c>
      <c r="S1572" s="207"/>
      <c r="T1572" s="209">
        <f>SUM(T1573:T1582)</f>
        <v>0</v>
      </c>
      <c r="U1572" s="12"/>
      <c r="V1572" s="12"/>
      <c r="W1572" s="12"/>
      <c r="X1572" s="12"/>
      <c r="Y1572" s="12"/>
      <c r="Z1572" s="12"/>
      <c r="AA1572" s="12"/>
      <c r="AB1572" s="12"/>
      <c r="AC1572" s="12"/>
      <c r="AD1572" s="12"/>
      <c r="AE1572" s="12"/>
      <c r="AR1572" s="210" t="s">
        <v>86</v>
      </c>
      <c r="AT1572" s="211" t="s">
        <v>75</v>
      </c>
      <c r="AU1572" s="211" t="s">
        <v>84</v>
      </c>
      <c r="AY1572" s="210" t="s">
        <v>231</v>
      </c>
      <c r="BK1572" s="212">
        <f>SUM(BK1573:BK1582)</f>
        <v>0</v>
      </c>
    </row>
    <row r="1573" s="2" customFormat="1" ht="16.5" customHeight="1">
      <c r="A1573" s="41"/>
      <c r="B1573" s="42"/>
      <c r="C1573" s="215" t="s">
        <v>2287</v>
      </c>
      <c r="D1573" s="215" t="s">
        <v>233</v>
      </c>
      <c r="E1573" s="216" t="s">
        <v>2288</v>
      </c>
      <c r="F1573" s="217" t="s">
        <v>2289</v>
      </c>
      <c r="G1573" s="218" t="s">
        <v>591</v>
      </c>
      <c r="H1573" s="219">
        <v>1</v>
      </c>
      <c r="I1573" s="220"/>
      <c r="J1573" s="221">
        <f>ROUND(I1573*H1573,2)</f>
        <v>0</v>
      </c>
      <c r="K1573" s="217" t="s">
        <v>19</v>
      </c>
      <c r="L1573" s="47"/>
      <c r="M1573" s="222" t="s">
        <v>19</v>
      </c>
      <c r="N1573" s="223" t="s">
        <v>47</v>
      </c>
      <c r="O1573" s="87"/>
      <c r="P1573" s="224">
        <f>O1573*H1573</f>
        <v>0</v>
      </c>
      <c r="Q1573" s="224">
        <v>0</v>
      </c>
      <c r="R1573" s="224">
        <f>Q1573*H1573</f>
        <v>0</v>
      </c>
      <c r="S1573" s="224">
        <v>0</v>
      </c>
      <c r="T1573" s="225">
        <f>S1573*H1573</f>
        <v>0</v>
      </c>
      <c r="U1573" s="41"/>
      <c r="V1573" s="41"/>
      <c r="W1573" s="41"/>
      <c r="X1573" s="41"/>
      <c r="Y1573" s="41"/>
      <c r="Z1573" s="41"/>
      <c r="AA1573" s="41"/>
      <c r="AB1573" s="41"/>
      <c r="AC1573" s="41"/>
      <c r="AD1573" s="41"/>
      <c r="AE1573" s="41"/>
      <c r="AR1573" s="226" t="s">
        <v>336</v>
      </c>
      <c r="AT1573" s="226" t="s">
        <v>233</v>
      </c>
      <c r="AU1573" s="226" t="s">
        <v>86</v>
      </c>
      <c r="AY1573" s="20" t="s">
        <v>231</v>
      </c>
      <c r="BE1573" s="227">
        <f>IF(N1573="základní",J1573,0)</f>
        <v>0</v>
      </c>
      <c r="BF1573" s="227">
        <f>IF(N1573="snížená",J1573,0)</f>
        <v>0</v>
      </c>
      <c r="BG1573" s="227">
        <f>IF(N1573="zákl. přenesená",J1573,0)</f>
        <v>0</v>
      </c>
      <c r="BH1573" s="227">
        <f>IF(N1573="sníž. přenesená",J1573,0)</f>
        <v>0</v>
      </c>
      <c r="BI1573" s="227">
        <f>IF(N1573="nulová",J1573,0)</f>
        <v>0</v>
      </c>
      <c r="BJ1573" s="20" t="s">
        <v>84</v>
      </c>
      <c r="BK1573" s="227">
        <f>ROUND(I1573*H1573,2)</f>
        <v>0</v>
      </c>
      <c r="BL1573" s="20" t="s">
        <v>336</v>
      </c>
      <c r="BM1573" s="226" t="s">
        <v>2290</v>
      </c>
    </row>
    <row r="1574" s="14" customFormat="1">
      <c r="A1574" s="14"/>
      <c r="B1574" s="245"/>
      <c r="C1574" s="246"/>
      <c r="D1574" s="235" t="s">
        <v>242</v>
      </c>
      <c r="E1574" s="247" t="s">
        <v>19</v>
      </c>
      <c r="F1574" s="248" t="s">
        <v>2291</v>
      </c>
      <c r="G1574" s="246"/>
      <c r="H1574" s="247" t="s">
        <v>19</v>
      </c>
      <c r="I1574" s="249"/>
      <c r="J1574" s="246"/>
      <c r="K1574" s="246"/>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242</v>
      </c>
      <c r="AU1574" s="254" t="s">
        <v>86</v>
      </c>
      <c r="AV1574" s="14" t="s">
        <v>84</v>
      </c>
      <c r="AW1574" s="14" t="s">
        <v>37</v>
      </c>
      <c r="AX1574" s="14" t="s">
        <v>76</v>
      </c>
      <c r="AY1574" s="254" t="s">
        <v>231</v>
      </c>
    </row>
    <row r="1575" s="14" customFormat="1">
      <c r="A1575" s="14"/>
      <c r="B1575" s="245"/>
      <c r="C1575" s="246"/>
      <c r="D1575" s="235" t="s">
        <v>242</v>
      </c>
      <c r="E1575" s="247" t="s">
        <v>19</v>
      </c>
      <c r="F1575" s="248" t="s">
        <v>2292</v>
      </c>
      <c r="G1575" s="246"/>
      <c r="H1575" s="247" t="s">
        <v>19</v>
      </c>
      <c r="I1575" s="249"/>
      <c r="J1575" s="246"/>
      <c r="K1575" s="246"/>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242</v>
      </c>
      <c r="AU1575" s="254" t="s">
        <v>86</v>
      </c>
      <c r="AV1575" s="14" t="s">
        <v>84</v>
      </c>
      <c r="AW1575" s="14" t="s">
        <v>37</v>
      </c>
      <c r="AX1575" s="14" t="s">
        <v>76</v>
      </c>
      <c r="AY1575" s="254" t="s">
        <v>231</v>
      </c>
    </row>
    <row r="1576" s="14" customFormat="1">
      <c r="A1576" s="14"/>
      <c r="B1576" s="245"/>
      <c r="C1576" s="246"/>
      <c r="D1576" s="235" t="s">
        <v>242</v>
      </c>
      <c r="E1576" s="247" t="s">
        <v>19</v>
      </c>
      <c r="F1576" s="248" t="s">
        <v>2293</v>
      </c>
      <c r="G1576" s="246"/>
      <c r="H1576" s="247" t="s">
        <v>19</v>
      </c>
      <c r="I1576" s="249"/>
      <c r="J1576" s="246"/>
      <c r="K1576" s="246"/>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242</v>
      </c>
      <c r="AU1576" s="254" t="s">
        <v>86</v>
      </c>
      <c r="AV1576" s="14" t="s">
        <v>84</v>
      </c>
      <c r="AW1576" s="14" t="s">
        <v>37</v>
      </c>
      <c r="AX1576" s="14" t="s">
        <v>76</v>
      </c>
      <c r="AY1576" s="254" t="s">
        <v>231</v>
      </c>
    </row>
    <row r="1577" s="14" customFormat="1">
      <c r="A1577" s="14"/>
      <c r="B1577" s="245"/>
      <c r="C1577" s="246"/>
      <c r="D1577" s="235" t="s">
        <v>242</v>
      </c>
      <c r="E1577" s="247" t="s">
        <v>19</v>
      </c>
      <c r="F1577" s="248" t="s">
        <v>2294</v>
      </c>
      <c r="G1577" s="246"/>
      <c r="H1577" s="247" t="s">
        <v>19</v>
      </c>
      <c r="I1577" s="249"/>
      <c r="J1577" s="246"/>
      <c r="K1577" s="246"/>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242</v>
      </c>
      <c r="AU1577" s="254" t="s">
        <v>86</v>
      </c>
      <c r="AV1577" s="14" t="s">
        <v>84</v>
      </c>
      <c r="AW1577" s="14" t="s">
        <v>37</v>
      </c>
      <c r="AX1577" s="14" t="s">
        <v>76</v>
      </c>
      <c r="AY1577" s="254" t="s">
        <v>231</v>
      </c>
    </row>
    <row r="1578" s="14" customFormat="1">
      <c r="A1578" s="14"/>
      <c r="B1578" s="245"/>
      <c r="C1578" s="246"/>
      <c r="D1578" s="235" t="s">
        <v>242</v>
      </c>
      <c r="E1578" s="247" t="s">
        <v>19</v>
      </c>
      <c r="F1578" s="248" t="s">
        <v>2295</v>
      </c>
      <c r="G1578" s="246"/>
      <c r="H1578" s="247" t="s">
        <v>19</v>
      </c>
      <c r="I1578" s="249"/>
      <c r="J1578" s="246"/>
      <c r="K1578" s="246"/>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242</v>
      </c>
      <c r="AU1578" s="254" t="s">
        <v>86</v>
      </c>
      <c r="AV1578" s="14" t="s">
        <v>84</v>
      </c>
      <c r="AW1578" s="14" t="s">
        <v>37</v>
      </c>
      <c r="AX1578" s="14" t="s">
        <v>76</v>
      </c>
      <c r="AY1578" s="254" t="s">
        <v>231</v>
      </c>
    </row>
    <row r="1579" s="14" customFormat="1">
      <c r="A1579" s="14"/>
      <c r="B1579" s="245"/>
      <c r="C1579" s="246"/>
      <c r="D1579" s="235" t="s">
        <v>242</v>
      </c>
      <c r="E1579" s="247" t="s">
        <v>19</v>
      </c>
      <c r="F1579" s="248" t="s">
        <v>2296</v>
      </c>
      <c r="G1579" s="246"/>
      <c r="H1579" s="247" t="s">
        <v>19</v>
      </c>
      <c r="I1579" s="249"/>
      <c r="J1579" s="246"/>
      <c r="K1579" s="246"/>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242</v>
      </c>
      <c r="AU1579" s="254" t="s">
        <v>86</v>
      </c>
      <c r="AV1579" s="14" t="s">
        <v>84</v>
      </c>
      <c r="AW1579" s="14" t="s">
        <v>37</v>
      </c>
      <c r="AX1579" s="14" t="s">
        <v>76</v>
      </c>
      <c r="AY1579" s="254" t="s">
        <v>231</v>
      </c>
    </row>
    <row r="1580" s="14" customFormat="1">
      <c r="A1580" s="14"/>
      <c r="B1580" s="245"/>
      <c r="C1580" s="246"/>
      <c r="D1580" s="235" t="s">
        <v>242</v>
      </c>
      <c r="E1580" s="247" t="s">
        <v>19</v>
      </c>
      <c r="F1580" s="248" t="s">
        <v>2297</v>
      </c>
      <c r="G1580" s="246"/>
      <c r="H1580" s="247" t="s">
        <v>19</v>
      </c>
      <c r="I1580" s="249"/>
      <c r="J1580" s="246"/>
      <c r="K1580" s="246"/>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242</v>
      </c>
      <c r="AU1580" s="254" t="s">
        <v>86</v>
      </c>
      <c r="AV1580" s="14" t="s">
        <v>84</v>
      </c>
      <c r="AW1580" s="14" t="s">
        <v>37</v>
      </c>
      <c r="AX1580" s="14" t="s">
        <v>76</v>
      </c>
      <c r="AY1580" s="254" t="s">
        <v>231</v>
      </c>
    </row>
    <row r="1581" s="14" customFormat="1">
      <c r="A1581" s="14"/>
      <c r="B1581" s="245"/>
      <c r="C1581" s="246"/>
      <c r="D1581" s="235" t="s">
        <v>242</v>
      </c>
      <c r="E1581" s="247" t="s">
        <v>19</v>
      </c>
      <c r="F1581" s="248" t="s">
        <v>2298</v>
      </c>
      <c r="G1581" s="246"/>
      <c r="H1581" s="247" t="s">
        <v>19</v>
      </c>
      <c r="I1581" s="249"/>
      <c r="J1581" s="246"/>
      <c r="K1581" s="246"/>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242</v>
      </c>
      <c r="AU1581" s="254" t="s">
        <v>86</v>
      </c>
      <c r="AV1581" s="14" t="s">
        <v>84</v>
      </c>
      <c r="AW1581" s="14" t="s">
        <v>37</v>
      </c>
      <c r="AX1581" s="14" t="s">
        <v>76</v>
      </c>
      <c r="AY1581" s="254" t="s">
        <v>231</v>
      </c>
    </row>
    <row r="1582" s="13" customFormat="1">
      <c r="A1582" s="13"/>
      <c r="B1582" s="233"/>
      <c r="C1582" s="234"/>
      <c r="D1582" s="235" t="s">
        <v>242</v>
      </c>
      <c r="E1582" s="236" t="s">
        <v>19</v>
      </c>
      <c r="F1582" s="237" t="s">
        <v>84</v>
      </c>
      <c r="G1582" s="234"/>
      <c r="H1582" s="238">
        <v>1</v>
      </c>
      <c r="I1582" s="239"/>
      <c r="J1582" s="234"/>
      <c r="K1582" s="234"/>
      <c r="L1582" s="240"/>
      <c r="M1582" s="288"/>
      <c r="N1582" s="289"/>
      <c r="O1582" s="289"/>
      <c r="P1582" s="289"/>
      <c r="Q1582" s="289"/>
      <c r="R1582" s="289"/>
      <c r="S1582" s="289"/>
      <c r="T1582" s="290"/>
      <c r="U1582" s="13"/>
      <c r="V1582" s="13"/>
      <c r="W1582" s="13"/>
      <c r="X1582" s="13"/>
      <c r="Y1582" s="13"/>
      <c r="Z1582" s="13"/>
      <c r="AA1582" s="13"/>
      <c r="AB1582" s="13"/>
      <c r="AC1582" s="13"/>
      <c r="AD1582" s="13"/>
      <c r="AE1582" s="13"/>
      <c r="AT1582" s="244" t="s">
        <v>242</v>
      </c>
      <c r="AU1582" s="244" t="s">
        <v>86</v>
      </c>
      <c r="AV1582" s="13" t="s">
        <v>86</v>
      </c>
      <c r="AW1582" s="13" t="s">
        <v>37</v>
      </c>
      <c r="AX1582" s="13" t="s">
        <v>84</v>
      </c>
      <c r="AY1582" s="244" t="s">
        <v>231</v>
      </c>
    </row>
    <row r="1583" s="2" customFormat="1" ht="6.96" customHeight="1">
      <c r="A1583" s="41"/>
      <c r="B1583" s="62"/>
      <c r="C1583" s="63"/>
      <c r="D1583" s="63"/>
      <c r="E1583" s="63"/>
      <c r="F1583" s="63"/>
      <c r="G1583" s="63"/>
      <c r="H1583" s="63"/>
      <c r="I1583" s="63"/>
      <c r="J1583" s="63"/>
      <c r="K1583" s="63"/>
      <c r="L1583" s="47"/>
      <c r="M1583" s="41"/>
      <c r="O1583" s="41"/>
      <c r="P1583" s="41"/>
      <c r="Q1583" s="41"/>
      <c r="R1583" s="41"/>
      <c r="S1583" s="41"/>
      <c r="T1583" s="41"/>
      <c r="U1583" s="41"/>
      <c r="V1583" s="41"/>
      <c r="W1583" s="41"/>
      <c r="X1583" s="41"/>
      <c r="Y1583" s="41"/>
      <c r="Z1583" s="41"/>
      <c r="AA1583" s="41"/>
      <c r="AB1583" s="41"/>
      <c r="AC1583" s="41"/>
      <c r="AD1583" s="41"/>
      <c r="AE1583" s="41"/>
    </row>
  </sheetData>
  <sheetProtection sheet="1" autoFilter="0" formatColumns="0" formatRows="0" objects="1" scenarios="1" spinCount="100000" saltValue="moiqEc+CuKXVS2kbfBBTM6obAmiRY7g0hz6bTrZAQ+mFKmRWEvf4qQWnzMzIWrL8FspIavB5cxzCghKs025fsQ==" hashValue="JcXw78D4XfzG+mMqkJgOwvDyRyGqmt32OsP/yME+svw9zPdsoUK00SozAv2I9sxttK7FuPEp/AhrPU5gTUPY4w==" algorithmName="SHA-512" password="C763"/>
  <autoFilter ref="C101:K1582"/>
  <mergeCells count="9">
    <mergeCell ref="E7:H7"/>
    <mergeCell ref="E9:H9"/>
    <mergeCell ref="E18:H18"/>
    <mergeCell ref="E27:H27"/>
    <mergeCell ref="E48:H48"/>
    <mergeCell ref="E50:H50"/>
    <mergeCell ref="E92:H92"/>
    <mergeCell ref="E94:H94"/>
    <mergeCell ref="L2:V2"/>
  </mergeCells>
  <hyperlinks>
    <hyperlink ref="F106" r:id="rId1" display="https://podminky.urs.cz/item/CS_URS_2023_01/111151103"/>
    <hyperlink ref="F109" r:id="rId2" display="https://podminky.urs.cz/item/CS_URS_2023_01/121151123"/>
    <hyperlink ref="F111" r:id="rId3" display="https://podminky.urs.cz/item/CS_URS_2023_01/122151104"/>
    <hyperlink ref="F114" r:id="rId4" display="https://podminky.urs.cz/item/CS_URS_2023_01/132151104"/>
    <hyperlink ref="F119" r:id="rId5" display="https://podminky.urs.cz/item/CS_URS_2023_01/162751119"/>
    <hyperlink ref="F122" r:id="rId6" display="https://podminky.urs.cz/item/CS_URS_2023_01/171152501"/>
    <hyperlink ref="F128" r:id="rId7" display="https://podminky.urs.cz/item/CS_URS_2023_01/271542211"/>
    <hyperlink ref="F131" r:id="rId8" display="https://podminky.urs.cz/item/CS_URS_2023_01/273321511"/>
    <hyperlink ref="F134" r:id="rId9" display="https://podminky.urs.cz/item/CS_URS_2023_01/273351121"/>
    <hyperlink ref="F137" r:id="rId10" display="https://podminky.urs.cz/item/CS_URS_2023_01/273351122"/>
    <hyperlink ref="F141" r:id="rId11" display="https://podminky.urs.cz/item/CS_URS_2023_01/273361821"/>
    <hyperlink ref="F159" r:id="rId12" display="https://podminky.urs.cz/item/CS_URS_2023_01/274321511"/>
    <hyperlink ref="F164" r:id="rId13" display="https://podminky.urs.cz/item/CS_URS_2023_01/274351121"/>
    <hyperlink ref="F169" r:id="rId14" display="https://podminky.urs.cz/item/CS_URS_2023_01/274351122"/>
    <hyperlink ref="F171" r:id="rId15" display="https://podminky.urs.cz/item/CS_URS_2023_01/274361821"/>
    <hyperlink ref="F180" r:id="rId16" display="https://podminky.urs.cz/item/CS_URS_2023_01/317168011"/>
    <hyperlink ref="F185" r:id="rId17" display="https://podminky.urs.cz/item/CS_URS_2023_01/317168012"/>
    <hyperlink ref="F188" r:id="rId18" display="https://podminky.urs.cz/item/CS_URS_2023_01/317168015"/>
    <hyperlink ref="F194" r:id="rId19" display="https://podminky.urs.cz/item/CS_URS_2023_01/317168017"/>
    <hyperlink ref="F199" r:id="rId20" display="https://podminky.urs.cz/item/CS_URS_2023_01/317168022"/>
    <hyperlink ref="F202" r:id="rId21" display="https://podminky.urs.cz/item/CS_URS_2023_01/317168025"/>
    <hyperlink ref="F205" r:id="rId22" display="https://podminky.urs.cz/item/CS_URS_2023_01/317168026"/>
    <hyperlink ref="F208" r:id="rId23" display="https://podminky.urs.cz/item/CS_URS_2023_01/317168051"/>
    <hyperlink ref="F211" r:id="rId24" display="https://podminky.urs.cz/item/CS_URS_2023_01/317168052"/>
    <hyperlink ref="F214" r:id="rId25" display="https://podminky.urs.cz/item/CS_URS_2023_01/317168054"/>
    <hyperlink ref="F217" r:id="rId26" display="https://podminky.urs.cz/item/CS_URS_2023_01/317168055"/>
    <hyperlink ref="F220" r:id="rId27" display="https://podminky.urs.cz/item/CS_URS_2023_01/317168056"/>
    <hyperlink ref="F223" r:id="rId28" display="https://podminky.urs.cz/item/CS_URS_2023_01/317168057"/>
    <hyperlink ref="F226" r:id="rId29" display="https://podminky.urs.cz/item/CS_URS_2023_01/317168057"/>
    <hyperlink ref="F229" r:id="rId30" display="https://podminky.urs.cz/item/CS_URS_2023_01/317168059"/>
    <hyperlink ref="F232" r:id="rId31" display="https://podminky.urs.cz/item/CS_URS_2023_01/317168060"/>
    <hyperlink ref="F235" r:id="rId32" display="https://podminky.urs.cz/item/CS_URS_2023_01/317168061"/>
    <hyperlink ref="F238" r:id="rId33" display="https://podminky.urs.cz/item/CS_URS_2023_01/317168443"/>
    <hyperlink ref="F241" r:id="rId34" display="https://podminky.urs.cz/item/CS_URS_2023_01/330321410"/>
    <hyperlink ref="F246" r:id="rId35" display="https://podminky.urs.cz/item/CS_URS_2023_01/331351115"/>
    <hyperlink ref="F249" r:id="rId36" display="https://podminky.urs.cz/item/CS_URS_2023_01/331351116"/>
    <hyperlink ref="F252" r:id="rId37" display="https://podminky.urs.cz/item/CS_URS_2023_01/331351315"/>
    <hyperlink ref="F255" r:id="rId38" display="https://podminky.urs.cz/item/CS_URS_2023_01/331351316"/>
    <hyperlink ref="F258" r:id="rId39" display="https://podminky.urs.cz/item/CS_URS_2023_01/331361821"/>
    <hyperlink ref="F265" r:id="rId40" display="https://podminky.urs.cz/item/CS_URS_2023_01/311234241"/>
    <hyperlink ref="F271" r:id="rId41" display="https://podminky.urs.cz/item/CS_URS_2023_01/311234281"/>
    <hyperlink ref="F280" r:id="rId42" display="https://podminky.urs.cz/item/CS_URS_2023_01/342244201"/>
    <hyperlink ref="F287" r:id="rId43" display="https://podminky.urs.cz/item/CS_URS_2023_01/342244211"/>
    <hyperlink ref="F294" r:id="rId44" display="https://podminky.urs.cz/item/CS_URS_2023_01/342244221"/>
    <hyperlink ref="F301" r:id="rId45" display="https://podminky.urs.cz/item/CS_URS_2023_01/342244311"/>
    <hyperlink ref="F308" r:id="rId46" display="https://podminky.urs.cz/item/CS_URS_2023_01/380356211"/>
    <hyperlink ref="F311" r:id="rId47" display="https://podminky.urs.cz/item/CS_URS_2023_01/380356212"/>
    <hyperlink ref="F313" r:id="rId48" display="https://podminky.urs.cz/item/CS_URS_2023_01/380361006"/>
    <hyperlink ref="F321" r:id="rId49" display="https://podminky.urs.cz/item/CS_URS_2023_01/411121125"/>
    <hyperlink ref="F331" r:id="rId50" display="https://podminky.urs.cz/item/CS_URS_2023_01/411121127"/>
    <hyperlink ref="F349" r:id="rId51" display="https://podminky.urs.cz/item/CS_URS_2023_01/413321414"/>
    <hyperlink ref="F362" r:id="rId52" display="https://podminky.urs.cz/item/CS_URS_2023_01/413351121"/>
    <hyperlink ref="F375" r:id="rId53" display="https://podminky.urs.cz/item/CS_URS_2023_01/413351122"/>
    <hyperlink ref="F377" r:id="rId54" display="https://podminky.urs.cz/item/CS_URS_2023_01/413352115"/>
    <hyperlink ref="F390" r:id="rId55" display="https://podminky.urs.cz/item/CS_URS_2023_01/413352116"/>
    <hyperlink ref="F392" r:id="rId56" display="https://podminky.urs.cz/item/CS_URS_2023_01/413361821"/>
    <hyperlink ref="F430" r:id="rId57" display="https://podminky.urs.cz/item/CS_URS_2023_01/417321515"/>
    <hyperlink ref="F435" r:id="rId58" display="https://podminky.urs.cz/item/CS_URS_2023_01/417351115"/>
    <hyperlink ref="F438" r:id="rId59" display="https://podminky.urs.cz/item/CS_URS_2023_01/417351116"/>
    <hyperlink ref="F440" r:id="rId60" display="https://podminky.urs.cz/item/CS_URS_2023_01/417361821"/>
    <hyperlink ref="F452" r:id="rId61" display="https://podminky.urs.cz/item/CS_URS_2023_01/430321001"/>
    <hyperlink ref="F457" r:id="rId62" display="https://podminky.urs.cz/item/CS_URS_2023_01/611131300"/>
    <hyperlink ref="F461" r:id="rId63" display="https://podminky.urs.cz/item/CS_URS_2023_01/611341321"/>
    <hyperlink ref="F463" r:id="rId64" display="https://podminky.urs.cz/item/CS_URS_2023_01/612131300"/>
    <hyperlink ref="F515" r:id="rId65" display="https://podminky.urs.cz/item/CS_URS_2023_01/612142001"/>
    <hyperlink ref="F517" r:id="rId66" display="https://podminky.urs.cz/item/CS_URS_2023_01/612323311"/>
    <hyperlink ref="F526" r:id="rId67" display="https://podminky.urs.cz/item/CS_URS_2023_01/612341321"/>
    <hyperlink ref="F528" r:id="rId68" display="https://podminky.urs.cz/item/CS_URS_2023_01/621221041"/>
    <hyperlink ref="F536" r:id="rId69" display="https://podminky.urs.cz/item/CS_URS_2023_01/621521012"/>
    <hyperlink ref="F539" r:id="rId70" display="https://podminky.urs.cz/item/CS_URS_2023_01/622131121"/>
    <hyperlink ref="F541" r:id="rId71" display="https://podminky.urs.cz/item/CS_URS_2023_01/622211041"/>
    <hyperlink ref="F548" r:id="rId72" display="https://podminky.urs.cz/item/CS_URS_2023_01/622521012"/>
    <hyperlink ref="F551" r:id="rId73" display="https://podminky.urs.cz/item/CS_URS_2023_01/622273001"/>
    <hyperlink ref="F558" r:id="rId74" display="https://podminky.urs.cz/item/CS_URS_2023_01/632441114"/>
    <hyperlink ref="F580" r:id="rId75" display="https://podminky.urs.cz/item/CS_URS_2023_01/632441119"/>
    <hyperlink ref="F609" r:id="rId76" display="https://podminky.urs.cz/item/CS_URS_2023_01/631311126"/>
    <hyperlink ref="F617" r:id="rId77" display="https://podminky.urs.cz/item/CS_URS_2023_01/631311136"/>
    <hyperlink ref="F623" r:id="rId78" display="https://podminky.urs.cz/item/CS_URS_2023_01/631319203"/>
    <hyperlink ref="F625" r:id="rId79" display="https://podminky.urs.cz/item/CS_URS_2023_01/633121112"/>
    <hyperlink ref="F628" r:id="rId80" display="https://podminky.urs.cz/item/CS_URS_2023_01/633991111"/>
    <hyperlink ref="F631" r:id="rId81" display="https://podminky.urs.cz/item/CS_URS_2023_01/634111113"/>
    <hyperlink ref="F680" r:id="rId82" display="https://podminky.urs.cz/item/CS_URS_2023_01/632481213"/>
    <hyperlink ref="F690" r:id="rId83" display="https://podminky.urs.cz/item/CS_URS_2023_01/634911114"/>
    <hyperlink ref="F693" r:id="rId84" display="https://podminky.urs.cz/item/CS_URS_2023_01/634113113"/>
    <hyperlink ref="F698" r:id="rId85" display="https://podminky.urs.cz/item/CS_URS_2023_01/631311113"/>
    <hyperlink ref="F701" r:id="rId86" display="https://podminky.urs.cz/item/CS_URS_2023_01/636311111"/>
    <hyperlink ref="F706" r:id="rId87" display="https://podminky.urs.cz/item/CS_URS_2023_01/642942111"/>
    <hyperlink ref="F711" r:id="rId88" display="https://podminky.urs.cz/item/CS_URS_2023_01/642942221"/>
    <hyperlink ref="F717" r:id="rId89" display="https://podminky.urs.cz/item/CS_URS_2023_01/642945111"/>
    <hyperlink ref="F723" r:id="rId90" display="https://podminky.urs.cz/item/CS_URS_2023_01/642946111"/>
    <hyperlink ref="F728" r:id="rId91" display="https://podminky.urs.cz/item/CS_URS_2023_01/919726122"/>
    <hyperlink ref="F733" r:id="rId92" display="https://podminky.urs.cz/item/CS_URS_2023_01/935932116"/>
    <hyperlink ref="F736" r:id="rId93" display="https://podminky.urs.cz/item/CS_URS_2023_01/935933112"/>
    <hyperlink ref="F740" r:id="rId94" display="https://podminky.urs.cz/item/CS_URS_2023_01/998011002"/>
    <hyperlink ref="F744" r:id="rId95" display="https://podminky.urs.cz/item/CS_URS_2023_01/711111001"/>
    <hyperlink ref="F749" r:id="rId96" display="https://podminky.urs.cz/item/CS_URS_2023_01/711112001"/>
    <hyperlink ref="F756" r:id="rId97" display="https://podminky.urs.cz/item/CS_URS_2023_01/711142559"/>
    <hyperlink ref="F763" r:id="rId98" display="https://podminky.urs.cz/item/CS_URS_2023_01/711141559"/>
    <hyperlink ref="F776" r:id="rId99" display="https://podminky.urs.cz/item/CS_URS_2023_01/998711202"/>
    <hyperlink ref="F779" r:id="rId100" display="https://podminky.urs.cz/item/CS_URS_2023_01/712363115"/>
    <hyperlink ref="F784" r:id="rId101" display="https://podminky.urs.cz/item/CS_URS_2023_01/712363607"/>
    <hyperlink ref="F787" r:id="rId102" display="https://podminky.urs.cz/item/CS_URS_2023_01/712363608"/>
    <hyperlink ref="F790" r:id="rId103" display="https://podminky.urs.cz/item/CS_URS_2023_01/712363609"/>
    <hyperlink ref="F802" r:id="rId104" display="https://podminky.urs.cz/item/CS_URS_2023_01/712771401"/>
    <hyperlink ref="F807" r:id="rId105" display="https://podminky.urs.cz/item/CS_URS_2023_01/712771521"/>
    <hyperlink ref="F812" r:id="rId106" display="https://podminky.urs.cz/item/CS_URS_2023_01/712771611"/>
    <hyperlink ref="F826" r:id="rId107" display="https://podminky.urs.cz/item/CS_URS_2023_01/998712202"/>
    <hyperlink ref="F829" r:id="rId108" display="https://podminky.urs.cz/item/CS_URS_2023_01/713121111"/>
    <hyperlink ref="F877" r:id="rId109" display="https://podminky.urs.cz/item/CS_URS_2023_01/713121121"/>
    <hyperlink ref="F890" r:id="rId110" display="https://podminky.urs.cz/item/CS_URS_2023_01/622221051"/>
    <hyperlink ref="F897" r:id="rId111" display="https://podminky.urs.cz/item/CS_URS_2023_01/713141152"/>
    <hyperlink ref="F914" r:id="rId112" display="https://podminky.urs.cz/item/CS_URS_2023_01/713141311"/>
    <hyperlink ref="F919" r:id="rId113" display="https://podminky.urs.cz/item/CS_URS_2023_01/998713202"/>
    <hyperlink ref="F922" r:id="rId114" display="https://podminky.urs.cz/item/CS_URS_2023_01/762332131"/>
    <hyperlink ref="F927" r:id="rId115" display="https://podminky.urs.cz/item/CS_URS_2023_01/762342316"/>
    <hyperlink ref="F932" r:id="rId116" display="https://podminky.urs.cz/item/CS_URS_2023_01/762421014"/>
    <hyperlink ref="F938" r:id="rId117" display="https://podminky.urs.cz/item/CS_URS_2023_01/763131411"/>
    <hyperlink ref="F944" r:id="rId118" display="https://podminky.urs.cz/item/CS_URS_2023_01/763131451"/>
    <hyperlink ref="F947" r:id="rId119" display="https://podminky.urs.cz/item/CS_URS_2023_01/763131766"/>
    <hyperlink ref="F951" r:id="rId120" display="https://podminky.urs.cz/item/CS_URS_2023_01/763431002"/>
    <hyperlink ref="F960" r:id="rId121" display="https://podminky.urs.cz/item/CS_URS_2023_01/763431041"/>
    <hyperlink ref="F966" r:id="rId122" display="https://podminky.urs.cz/item/CS_URS_2023_01/763431201"/>
    <hyperlink ref="F973" r:id="rId123" display="https://podminky.urs.cz/item/CS_URS_2023_01/998763402"/>
    <hyperlink ref="F976" r:id="rId124" display="https://podminky.urs.cz/item/CS_URS_2023_01/764011401"/>
    <hyperlink ref="F979" r:id="rId125" display="https://podminky.urs.cz/item/CS_URS_2023_01/764214609"/>
    <hyperlink ref="F984" r:id="rId126" display="https://podminky.urs.cz/item/CS_URS_2023_01/764214611"/>
    <hyperlink ref="F989" r:id="rId127" display="https://podminky.urs.cz/item/CS_URS_2023_01/764215646"/>
    <hyperlink ref="F991" r:id="rId128" display="https://podminky.urs.cz/item/CS_URS_2023_01/764216643"/>
    <hyperlink ref="F1000" r:id="rId129" display="https://podminky.urs.cz/item/CS_URS_2023_01/764216644"/>
    <hyperlink ref="F1010" r:id="rId130" display="https://podminky.urs.cz/item/CS_URS_2023_01/998764202"/>
    <hyperlink ref="F1013" r:id="rId131" display="https://podminky.urs.cz/item/CS_URS_2023_01/766622131"/>
    <hyperlink ref="F1032" r:id="rId132" display="https://podminky.urs.cz/item/CS_URS_2023_01/766622132"/>
    <hyperlink ref="F1045" r:id="rId133" display="https://podminky.urs.cz/item/CS_URS_2023_01/766622216"/>
    <hyperlink ref="F1055" r:id="rId134" display="https://podminky.urs.cz/item/CS_URS_2023_01/766660001"/>
    <hyperlink ref="F1062" r:id="rId135" display="https://podminky.urs.cz/item/CS_URS_2023_01/766660021"/>
    <hyperlink ref="F1069" r:id="rId136" display="https://podminky.urs.cz/item/CS_URS_2023_01/766660022"/>
    <hyperlink ref="F1074" r:id="rId137" display="https://podminky.urs.cz/item/CS_URS_2023_01/766660311"/>
    <hyperlink ref="F1079" r:id="rId138" display="https://podminky.urs.cz/item/CS_URS_2023_01/766660717"/>
    <hyperlink ref="F1083" r:id="rId139" display="https://podminky.urs.cz/item/CS_URS_2023_01/766694126"/>
    <hyperlink ref="F1104" r:id="rId140" display="https://podminky.urs.cz/item/CS_URS_2023_01/998766202"/>
    <hyperlink ref="F1108" r:id="rId141" display="https://podminky.urs.cz/item/CS_URS_2023_01/767640111"/>
    <hyperlink ref="F1113" r:id="rId142" display="https://podminky.urs.cz/item/CS_URS_2023_01/767640221"/>
    <hyperlink ref="F1126" r:id="rId143" display="https://podminky.urs.cz/item/CS_URS_2023_01/767640223"/>
    <hyperlink ref="F1151" r:id="rId144" display="https://podminky.urs.cz/item/CS_URS_2023_01/767163101"/>
    <hyperlink ref="F1160" r:id="rId145" display="https://podminky.urs.cz/item/CS_URS_2023_01/767163221"/>
    <hyperlink ref="F1171" r:id="rId146" display="https://podminky.urs.cz/item/CS_URS_2023_01/767531111"/>
    <hyperlink ref="F1181" r:id="rId147" display="https://podminky.urs.cz/item/CS_URS_2023_01/767651113"/>
    <hyperlink ref="F1185" r:id="rId148" display="https://podminky.urs.cz/item/CS_URS_2023_01/767995115"/>
    <hyperlink ref="F1212" r:id="rId149" display="https://podminky.urs.cz/item/CS_URS_2023_01/998767202"/>
    <hyperlink ref="F1215" r:id="rId150" display="https://podminky.urs.cz/item/CS_URS_2023_01/771111011"/>
    <hyperlink ref="F1218" r:id="rId151" display="https://podminky.urs.cz/item/CS_URS_2023_01/771121011"/>
    <hyperlink ref="F1246" r:id="rId152" display="https://podminky.urs.cz/item/CS_URS_2023_01/771274123"/>
    <hyperlink ref="F1251" r:id="rId153" display="https://podminky.urs.cz/item/CS_URS_2023_01/771274232"/>
    <hyperlink ref="F1256" r:id="rId154" display="https://podminky.urs.cz/item/CS_URS_2023_01/771474112"/>
    <hyperlink ref="F1272" r:id="rId155" display="https://podminky.urs.cz/item/CS_URS_2023_01/771474132"/>
    <hyperlink ref="F1277" r:id="rId156" display="https://podminky.urs.cz/item/CS_URS_2023_01/771591115"/>
    <hyperlink ref="F1304" r:id="rId157" display="https://podminky.urs.cz/item/CS_URS_2023_01/771591112"/>
    <hyperlink ref="F1317" r:id="rId158" display="https://podminky.urs.cz/item/CS_URS_2023_01/771574262"/>
    <hyperlink ref="F1376" r:id="rId159" display="https://podminky.urs.cz/item/CS_URS_2023_01/998771202"/>
    <hyperlink ref="F1379" r:id="rId160" display="https://podminky.urs.cz/item/CS_URS_2023_01/776111311"/>
    <hyperlink ref="F1398" r:id="rId161" display="https://podminky.urs.cz/item/CS_URS_2023_01/776121112"/>
    <hyperlink ref="F1401" r:id="rId162" display="https://podminky.urs.cz/item/CS_URS_2023_01/776141114"/>
    <hyperlink ref="F1404" r:id="rId163" display="https://podminky.urs.cz/item/CS_URS_2023_01/776231111"/>
    <hyperlink ref="F1409" r:id="rId164" display="https://podminky.urs.cz/item/CS_URS_2023_01/998776202"/>
    <hyperlink ref="F1412" r:id="rId165" display="https://podminky.urs.cz/item/CS_URS_2023_01/781111011"/>
    <hyperlink ref="F1420" r:id="rId166" display="https://podminky.urs.cz/item/CS_URS_2023_01/781121011"/>
    <hyperlink ref="F1422" r:id="rId167" display="https://podminky.urs.cz/item/CS_URS_2023_01/781131112"/>
    <hyperlink ref="F1424" r:id="rId168" display="https://podminky.urs.cz/item/CS_URS_2023_01/781131237"/>
    <hyperlink ref="F1434" r:id="rId169" display="https://podminky.urs.cz/item/CS_URS_2023_01/781131247"/>
    <hyperlink ref="F1440" r:id="rId170" display="https://podminky.urs.cz/item/CS_URS_2023_01/781474112"/>
    <hyperlink ref="F1451" r:id="rId171" display="https://podminky.urs.cz/item/CS_URS_2023_01/781495115"/>
    <hyperlink ref="F1456" r:id="rId172" display="https://podminky.urs.cz/item/CS_URS_2023_01/781495211"/>
    <hyperlink ref="F1458" r:id="rId173" display="https://podminky.urs.cz/item/CS_URS_2023_01/998781202"/>
    <hyperlink ref="F1461" r:id="rId174" display="https://podminky.urs.cz/item/CS_URS_2023_01/783000103"/>
    <hyperlink ref="F1473" r:id="rId175" display="https://podminky.urs.cz/item/CS_URS_2023_01/783301313"/>
    <hyperlink ref="F1483" r:id="rId176" display="https://podminky.urs.cz/item/CS_URS_2023_01/783301401"/>
    <hyperlink ref="F1485" r:id="rId177" display="https://podminky.urs.cz/item/CS_URS_2023_01/783324101"/>
    <hyperlink ref="F1487" r:id="rId178" display="https://podminky.urs.cz/item/CS_URS_2023_01/783325101"/>
    <hyperlink ref="F1489" r:id="rId179" display="https://podminky.urs.cz/item/CS_URS_2023_01/783327101"/>
    <hyperlink ref="F1492" r:id="rId180" display="https://podminky.urs.cz/item/CS_URS_2023_01/784111001"/>
    <hyperlink ref="F1549" r:id="rId181" display="https://podminky.urs.cz/item/CS_URS_2023_01/784111007"/>
    <hyperlink ref="F1552" r:id="rId182" display="https://podminky.urs.cz/item/CS_URS_2023_01/784171101"/>
    <hyperlink ref="F1557" r:id="rId183" display="https://podminky.urs.cz/item/CS_URS_2023_01/784181101"/>
    <hyperlink ref="F1559" r:id="rId184" display="https://podminky.urs.cz/item/CS_URS_2023_01/784211101"/>
    <hyperlink ref="F1561" r:id="rId185" display="https://podminky.urs.cz/item/CS_URS_2023_01/784191001"/>
    <hyperlink ref="F1564" r:id="rId186" display="https://podminky.urs.cz/item/CS_URS_2023_01/784191005"/>
    <hyperlink ref="F1567" r:id="rId187" display="https://podminky.urs.cz/item/CS_URS_2023_01/784191007"/>
    <hyperlink ref="F1570" r:id="rId188" display="https://podminky.urs.cz/item/CS_URS_2023_01/784191009"/>
  </hyperlinks>
  <pageMargins left="0.39375" right="0.39375" top="0.39375" bottom="0.39375" header="0" footer="0"/>
  <pageSetup paperSize="9" orientation="portrait" blackAndWhite="1" fitToHeight="100"/>
  <headerFooter>
    <oddFooter>&amp;CStrana &amp;P z &amp;N</oddFooter>
  </headerFooter>
  <drawing r:id="rId18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2299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ROUND((SUM(BE86:BE200)),  2)</f>
        <v>0</v>
      </c>
      <c r="G33" s="41"/>
      <c r="H33" s="41"/>
      <c r="I33" s="160">
        <v>0.20999999999999999</v>
      </c>
      <c r="J33" s="159">
        <f>ROUND(((SUM(BE86:BE200))*I33),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ROUND((SUM(BF86:BF200)),  2)</f>
        <v>0</v>
      </c>
      <c r="G34" s="41"/>
      <c r="H34" s="41"/>
      <c r="I34" s="160">
        <v>0.14999999999999999</v>
      </c>
      <c r="J34" s="159">
        <f>ROUND(((SUM(BF86:BF200))*I34),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ROUND((SUM(BG86:BG200)),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ROUND((SUM(BH86:BH200)),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ROUND((SUM(BI86:BI200)),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02 - Areálová komunikace a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J124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2300</v>
      </c>
      <c r="E63" s="185"/>
      <c r="F63" s="185"/>
      <c r="G63" s="185"/>
      <c r="H63" s="185"/>
      <c r="I63" s="185"/>
      <c r="J63" s="186">
        <f>J132</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199</v>
      </c>
      <c r="E64" s="185"/>
      <c r="F64" s="185"/>
      <c r="G64" s="185"/>
      <c r="H64" s="185"/>
      <c r="I64" s="185"/>
      <c r="J64" s="186">
        <f>J166</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2301</v>
      </c>
      <c r="E65" s="180"/>
      <c r="F65" s="180"/>
      <c r="G65" s="180"/>
      <c r="H65" s="180"/>
      <c r="I65" s="180"/>
      <c r="J65" s="181">
        <f>J179</f>
        <v>0</v>
      </c>
      <c r="K65" s="178"/>
      <c r="L65" s="182"/>
      <c r="S65" s="9"/>
      <c r="T65" s="9"/>
      <c r="U65" s="9"/>
      <c r="V65" s="9"/>
      <c r="W65" s="9"/>
      <c r="X65" s="9"/>
      <c r="Y65" s="9"/>
      <c r="Z65" s="9"/>
      <c r="AA65" s="9"/>
      <c r="AB65" s="9"/>
      <c r="AC65" s="9"/>
      <c r="AD65" s="9"/>
      <c r="AE65" s="9"/>
    </row>
    <row r="66" s="10" customFormat="1" ht="19.92" customHeight="1">
      <c r="A66" s="10"/>
      <c r="B66" s="183"/>
      <c r="C66" s="128"/>
      <c r="D66" s="184" t="s">
        <v>2302</v>
      </c>
      <c r="E66" s="185"/>
      <c r="F66" s="185"/>
      <c r="G66" s="185"/>
      <c r="H66" s="185"/>
      <c r="I66" s="185"/>
      <c r="J66" s="186">
        <f>J180</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186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 xml:space="preserve"> 02 - Areálová komunikace a zpevněné plochy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Královéhradecký kraj</v>
      </c>
      <c r="G82" s="43"/>
      <c r="H82" s="43"/>
      <c r="I82" s="35" t="s">
        <v>33</v>
      </c>
      <c r="J82" s="39" t="str">
        <f>E21</f>
        <v>PRISPO s.r.o.</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Michael Hlušek</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217</v>
      </c>
      <c r="D85" s="191" t="s">
        <v>61</v>
      </c>
      <c r="E85" s="191" t="s">
        <v>57</v>
      </c>
      <c r="F85" s="191" t="s">
        <v>58</v>
      </c>
      <c r="G85" s="191" t="s">
        <v>218</v>
      </c>
      <c r="H85" s="191" t="s">
        <v>219</v>
      </c>
      <c r="I85" s="191" t="s">
        <v>220</v>
      </c>
      <c r="J85" s="191" t="s">
        <v>191</v>
      </c>
      <c r="K85" s="192" t="s">
        <v>221</v>
      </c>
      <c r="L85" s="193"/>
      <c r="M85" s="95" t="s">
        <v>19</v>
      </c>
      <c r="N85" s="96" t="s">
        <v>46</v>
      </c>
      <c r="O85" s="96" t="s">
        <v>222</v>
      </c>
      <c r="P85" s="96" t="s">
        <v>223</v>
      </c>
      <c r="Q85" s="96" t="s">
        <v>224</v>
      </c>
      <c r="R85" s="96" t="s">
        <v>225</v>
      </c>
      <c r="S85" s="96" t="s">
        <v>226</v>
      </c>
      <c r="T85" s="97" t="s">
        <v>227</v>
      </c>
      <c r="U85" s="188"/>
      <c r="V85" s="188"/>
      <c r="W85" s="188"/>
      <c r="X85" s="188"/>
      <c r="Y85" s="188"/>
      <c r="Z85" s="188"/>
      <c r="AA85" s="188"/>
      <c r="AB85" s="188"/>
      <c r="AC85" s="188"/>
      <c r="AD85" s="188"/>
      <c r="AE85" s="188"/>
    </row>
    <row r="86" s="2" customFormat="1" ht="22.8" customHeight="1">
      <c r="A86" s="41"/>
      <c r="B86" s="42"/>
      <c r="C86" s="102" t="s">
        <v>228</v>
      </c>
      <c r="D86" s="43"/>
      <c r="E86" s="43"/>
      <c r="F86" s="43"/>
      <c r="G86" s="43"/>
      <c r="H86" s="43"/>
      <c r="I86" s="43"/>
      <c r="J86" s="194">
        <f>BK86</f>
        <v>0</v>
      </c>
      <c r="K86" s="43"/>
      <c r="L86" s="47"/>
      <c r="M86" s="98"/>
      <c r="N86" s="195"/>
      <c r="O86" s="99"/>
      <c r="P86" s="196">
        <f>P87+P179</f>
        <v>0</v>
      </c>
      <c r="Q86" s="99"/>
      <c r="R86" s="196">
        <f>R87+R179</f>
        <v>284.5027796</v>
      </c>
      <c r="S86" s="99"/>
      <c r="T86" s="197">
        <f>T87+T179</f>
        <v>0</v>
      </c>
      <c r="U86" s="41"/>
      <c r="V86" s="41"/>
      <c r="W86" s="41"/>
      <c r="X86" s="41"/>
      <c r="Y86" s="41"/>
      <c r="Z86" s="41"/>
      <c r="AA86" s="41"/>
      <c r="AB86" s="41"/>
      <c r="AC86" s="41"/>
      <c r="AD86" s="41"/>
      <c r="AE86" s="41"/>
      <c r="AT86" s="20" t="s">
        <v>75</v>
      </c>
      <c r="AU86" s="20" t="s">
        <v>192</v>
      </c>
      <c r="BK86" s="198">
        <f>BK87+BK179</f>
        <v>0</v>
      </c>
    </row>
    <row r="87" s="12" customFormat="1" ht="25.92" customHeight="1">
      <c r="A87" s="12"/>
      <c r="B87" s="199"/>
      <c r="C87" s="200"/>
      <c r="D87" s="201" t="s">
        <v>75</v>
      </c>
      <c r="E87" s="202" t="s">
        <v>229</v>
      </c>
      <c r="F87" s="202" t="s">
        <v>230</v>
      </c>
      <c r="G87" s="200"/>
      <c r="H87" s="200"/>
      <c r="I87" s="203"/>
      <c r="J87" s="204">
        <f>BK87</f>
        <v>0</v>
      </c>
      <c r="K87" s="200"/>
      <c r="L87" s="205"/>
      <c r="M87" s="206"/>
      <c r="N87" s="207"/>
      <c r="O87" s="207"/>
      <c r="P87" s="208">
        <f>P88+P124+P132+P166</f>
        <v>0</v>
      </c>
      <c r="Q87" s="207"/>
      <c r="R87" s="208">
        <f>R88+R124+R132+R166</f>
        <v>284.48277960000001</v>
      </c>
      <c r="S87" s="207"/>
      <c r="T87" s="209">
        <f>T88+T124+T132+T166</f>
        <v>0</v>
      </c>
      <c r="U87" s="12"/>
      <c r="V87" s="12"/>
      <c r="W87" s="12"/>
      <c r="X87" s="12"/>
      <c r="Y87" s="12"/>
      <c r="Z87" s="12"/>
      <c r="AA87" s="12"/>
      <c r="AB87" s="12"/>
      <c r="AC87" s="12"/>
      <c r="AD87" s="12"/>
      <c r="AE87" s="12"/>
      <c r="AR87" s="210" t="s">
        <v>84</v>
      </c>
      <c r="AT87" s="211" t="s">
        <v>75</v>
      </c>
      <c r="AU87" s="211" t="s">
        <v>76</v>
      </c>
      <c r="AY87" s="210" t="s">
        <v>231</v>
      </c>
      <c r="BK87" s="212">
        <f>BK88+BK124+BK132+BK166</f>
        <v>0</v>
      </c>
    </row>
    <row r="88" s="12" customFormat="1" ht="22.8" customHeight="1">
      <c r="A88" s="12"/>
      <c r="B88" s="199"/>
      <c r="C88" s="200"/>
      <c r="D88" s="201" t="s">
        <v>75</v>
      </c>
      <c r="E88" s="213" t="s">
        <v>84</v>
      </c>
      <c r="F88" s="213" t="s">
        <v>232</v>
      </c>
      <c r="G88" s="200"/>
      <c r="H88" s="200"/>
      <c r="I88" s="203"/>
      <c r="J88" s="214">
        <f>BK88</f>
        <v>0</v>
      </c>
      <c r="K88" s="200"/>
      <c r="L88" s="205"/>
      <c r="M88" s="206"/>
      <c r="N88" s="207"/>
      <c r="O88" s="207"/>
      <c r="P88" s="208">
        <f>SUM(P89:P123)</f>
        <v>0</v>
      </c>
      <c r="Q88" s="207"/>
      <c r="R88" s="208">
        <f>SUM(R89:R123)</f>
        <v>123.13508</v>
      </c>
      <c r="S88" s="207"/>
      <c r="T88" s="209">
        <f>SUM(T89:T123)</f>
        <v>0</v>
      </c>
      <c r="U88" s="12"/>
      <c r="V88" s="12"/>
      <c r="W88" s="12"/>
      <c r="X88" s="12"/>
      <c r="Y88" s="12"/>
      <c r="Z88" s="12"/>
      <c r="AA88" s="12"/>
      <c r="AB88" s="12"/>
      <c r="AC88" s="12"/>
      <c r="AD88" s="12"/>
      <c r="AE88" s="12"/>
      <c r="AR88" s="210" t="s">
        <v>84</v>
      </c>
      <c r="AT88" s="211" t="s">
        <v>75</v>
      </c>
      <c r="AU88" s="211" t="s">
        <v>84</v>
      </c>
      <c r="AY88" s="210" t="s">
        <v>231</v>
      </c>
      <c r="BK88" s="212">
        <f>SUM(BK89:BK123)</f>
        <v>0</v>
      </c>
    </row>
    <row r="89" s="2" customFormat="1" ht="24.15" customHeight="1">
      <c r="A89" s="41"/>
      <c r="B89" s="42"/>
      <c r="C89" s="215" t="s">
        <v>84</v>
      </c>
      <c r="D89" s="215" t="s">
        <v>233</v>
      </c>
      <c r="E89" s="216" t="s">
        <v>2303</v>
      </c>
      <c r="F89" s="217" t="s">
        <v>2304</v>
      </c>
      <c r="G89" s="218" t="s">
        <v>236</v>
      </c>
      <c r="H89" s="219">
        <v>2486</v>
      </c>
      <c r="I89" s="220"/>
      <c r="J89" s="221">
        <f>ROUND(I89*H89,2)</f>
        <v>0</v>
      </c>
      <c r="K89" s="217" t="s">
        <v>237</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238</v>
      </c>
      <c r="AT89" s="226" t="s">
        <v>233</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238</v>
      </c>
      <c r="BM89" s="226" t="s">
        <v>2305</v>
      </c>
    </row>
    <row r="90" s="2" customFormat="1">
      <c r="A90" s="41"/>
      <c r="B90" s="42"/>
      <c r="C90" s="43"/>
      <c r="D90" s="228" t="s">
        <v>240</v>
      </c>
      <c r="E90" s="43"/>
      <c r="F90" s="229" t="s">
        <v>2306</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240</v>
      </c>
      <c r="AU90" s="20" t="s">
        <v>86</v>
      </c>
    </row>
    <row r="91" s="13" customFormat="1">
      <c r="A91" s="13"/>
      <c r="B91" s="233"/>
      <c r="C91" s="234"/>
      <c r="D91" s="235" t="s">
        <v>242</v>
      </c>
      <c r="E91" s="236" t="s">
        <v>19</v>
      </c>
      <c r="F91" s="237" t="s">
        <v>2307</v>
      </c>
      <c r="G91" s="234"/>
      <c r="H91" s="238">
        <v>2486</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84</v>
      </c>
      <c r="AY91" s="244" t="s">
        <v>231</v>
      </c>
    </row>
    <row r="92" s="2" customFormat="1" ht="33" customHeight="1">
      <c r="A92" s="41"/>
      <c r="B92" s="42"/>
      <c r="C92" s="215" t="s">
        <v>86</v>
      </c>
      <c r="D92" s="215" t="s">
        <v>233</v>
      </c>
      <c r="E92" s="216" t="s">
        <v>249</v>
      </c>
      <c r="F92" s="217" t="s">
        <v>250</v>
      </c>
      <c r="G92" s="218" t="s">
        <v>251</v>
      </c>
      <c r="H92" s="219">
        <v>116.59999999999999</v>
      </c>
      <c r="I92" s="220"/>
      <c r="J92" s="221">
        <f>ROUND(I92*H92,2)</f>
        <v>0</v>
      </c>
      <c r="K92" s="217" t="s">
        <v>237</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2308</v>
      </c>
    </row>
    <row r="93" s="2" customFormat="1">
      <c r="A93" s="41"/>
      <c r="B93" s="42"/>
      <c r="C93" s="43"/>
      <c r="D93" s="228" t="s">
        <v>240</v>
      </c>
      <c r="E93" s="43"/>
      <c r="F93" s="229" t="s">
        <v>253</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240</v>
      </c>
      <c r="AU93" s="20" t="s">
        <v>86</v>
      </c>
    </row>
    <row r="94" s="13" customFormat="1">
      <c r="A94" s="13"/>
      <c r="B94" s="233"/>
      <c r="C94" s="234"/>
      <c r="D94" s="235" t="s">
        <v>242</v>
      </c>
      <c r="E94" s="236" t="s">
        <v>19</v>
      </c>
      <c r="F94" s="237" t="s">
        <v>2309</v>
      </c>
      <c r="G94" s="234"/>
      <c r="H94" s="238">
        <v>116.59999999999999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84</v>
      </c>
      <c r="AY94" s="244" t="s">
        <v>231</v>
      </c>
    </row>
    <row r="95" s="2" customFormat="1" ht="37.8" customHeight="1">
      <c r="A95" s="41"/>
      <c r="B95" s="42"/>
      <c r="C95" s="215" t="s">
        <v>248</v>
      </c>
      <c r="D95" s="215" t="s">
        <v>233</v>
      </c>
      <c r="E95" s="216" t="s">
        <v>2310</v>
      </c>
      <c r="F95" s="217" t="s">
        <v>2311</v>
      </c>
      <c r="G95" s="218" t="s">
        <v>251</v>
      </c>
      <c r="H95" s="219">
        <v>250.80000000000001</v>
      </c>
      <c r="I95" s="220"/>
      <c r="J95" s="221">
        <f>ROUND(I95*H95,2)</f>
        <v>0</v>
      </c>
      <c r="K95" s="217" t="s">
        <v>237</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2312</v>
      </c>
    </row>
    <row r="96" s="2" customFormat="1">
      <c r="A96" s="41"/>
      <c r="B96" s="42"/>
      <c r="C96" s="43"/>
      <c r="D96" s="228" t="s">
        <v>240</v>
      </c>
      <c r="E96" s="43"/>
      <c r="F96" s="229" t="s">
        <v>2313</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240</v>
      </c>
      <c r="AU96" s="20" t="s">
        <v>86</v>
      </c>
    </row>
    <row r="97" s="13" customFormat="1">
      <c r="A97" s="13"/>
      <c r="B97" s="233"/>
      <c r="C97" s="234"/>
      <c r="D97" s="235" t="s">
        <v>242</v>
      </c>
      <c r="E97" s="236" t="s">
        <v>19</v>
      </c>
      <c r="F97" s="237" t="s">
        <v>2314</v>
      </c>
      <c r="G97" s="234"/>
      <c r="H97" s="238">
        <v>250.80000000000001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84</v>
      </c>
      <c r="AY97" s="244" t="s">
        <v>231</v>
      </c>
    </row>
    <row r="98" s="2" customFormat="1" ht="37.8" customHeight="1">
      <c r="A98" s="41"/>
      <c r="B98" s="42"/>
      <c r="C98" s="215" t="s">
        <v>238</v>
      </c>
      <c r="D98" s="215" t="s">
        <v>233</v>
      </c>
      <c r="E98" s="216" t="s">
        <v>261</v>
      </c>
      <c r="F98" s="217" t="s">
        <v>262</v>
      </c>
      <c r="G98" s="218" t="s">
        <v>251</v>
      </c>
      <c r="H98" s="219">
        <v>882.79999999999995</v>
      </c>
      <c r="I98" s="220"/>
      <c r="J98" s="221">
        <f>ROUND(I98*H98,2)</f>
        <v>0</v>
      </c>
      <c r="K98" s="217" t="s">
        <v>237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2315</v>
      </c>
    </row>
    <row r="99" s="2" customFormat="1">
      <c r="A99" s="41"/>
      <c r="B99" s="42"/>
      <c r="C99" s="43"/>
      <c r="D99" s="228" t="s">
        <v>240</v>
      </c>
      <c r="E99" s="43"/>
      <c r="F99" s="229" t="s">
        <v>2316</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240</v>
      </c>
      <c r="AU99" s="20" t="s">
        <v>86</v>
      </c>
    </row>
    <row r="100" s="13" customFormat="1">
      <c r="A100" s="13"/>
      <c r="B100" s="233"/>
      <c r="C100" s="234"/>
      <c r="D100" s="235" t="s">
        <v>242</v>
      </c>
      <c r="E100" s="236" t="s">
        <v>19</v>
      </c>
      <c r="F100" s="237" t="s">
        <v>2317</v>
      </c>
      <c r="G100" s="234"/>
      <c r="H100" s="238">
        <v>882.79999999999995</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84</v>
      </c>
      <c r="AY100" s="244" t="s">
        <v>231</v>
      </c>
    </row>
    <row r="101" s="2" customFormat="1" ht="66.75" customHeight="1">
      <c r="A101" s="41"/>
      <c r="B101" s="42"/>
      <c r="C101" s="215" t="s">
        <v>260</v>
      </c>
      <c r="D101" s="215" t="s">
        <v>233</v>
      </c>
      <c r="E101" s="216" t="s">
        <v>266</v>
      </c>
      <c r="F101" s="217" t="s">
        <v>267</v>
      </c>
      <c r="G101" s="218" t="s">
        <v>251</v>
      </c>
      <c r="H101" s="219">
        <v>30015.200000000001</v>
      </c>
      <c r="I101" s="220"/>
      <c r="J101" s="221">
        <f>ROUND(I101*H101,2)</f>
        <v>0</v>
      </c>
      <c r="K101" s="217" t="s">
        <v>237</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2318</v>
      </c>
    </row>
    <row r="102" s="2" customFormat="1">
      <c r="A102" s="41"/>
      <c r="B102" s="42"/>
      <c r="C102" s="43"/>
      <c r="D102" s="228" t="s">
        <v>240</v>
      </c>
      <c r="E102" s="43"/>
      <c r="F102" s="229" t="s">
        <v>269</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240</v>
      </c>
      <c r="AU102" s="20" t="s">
        <v>86</v>
      </c>
    </row>
    <row r="103" s="13" customFormat="1">
      <c r="A103" s="13"/>
      <c r="B103" s="233"/>
      <c r="C103" s="234"/>
      <c r="D103" s="235" t="s">
        <v>242</v>
      </c>
      <c r="E103" s="236" t="s">
        <v>19</v>
      </c>
      <c r="F103" s="237" t="s">
        <v>2319</v>
      </c>
      <c r="G103" s="234"/>
      <c r="H103" s="238">
        <v>30015.200000000001</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84</v>
      </c>
      <c r="AY103" s="244" t="s">
        <v>231</v>
      </c>
    </row>
    <row r="104" s="2" customFormat="1" ht="44.25" customHeight="1">
      <c r="A104" s="41"/>
      <c r="B104" s="42"/>
      <c r="C104" s="215" t="s">
        <v>265</v>
      </c>
      <c r="D104" s="215" t="s">
        <v>233</v>
      </c>
      <c r="E104" s="216" t="s">
        <v>278</v>
      </c>
      <c r="F104" s="217" t="s">
        <v>279</v>
      </c>
      <c r="G104" s="218" t="s">
        <v>280</v>
      </c>
      <c r="H104" s="219">
        <v>1412.48</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2320</v>
      </c>
    </row>
    <row r="105" s="13" customFormat="1">
      <c r="A105" s="13"/>
      <c r="B105" s="233"/>
      <c r="C105" s="234"/>
      <c r="D105" s="235" t="s">
        <v>242</v>
      </c>
      <c r="E105" s="236" t="s">
        <v>19</v>
      </c>
      <c r="F105" s="237" t="s">
        <v>2321</v>
      </c>
      <c r="G105" s="234"/>
      <c r="H105" s="238">
        <v>1412.48</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86</v>
      </c>
      <c r="AV105" s="13" t="s">
        <v>86</v>
      </c>
      <c r="AW105" s="13" t="s">
        <v>37</v>
      </c>
      <c r="AX105" s="13" t="s">
        <v>84</v>
      </c>
      <c r="AY105" s="244" t="s">
        <v>231</v>
      </c>
    </row>
    <row r="106" s="2" customFormat="1" ht="37.8" customHeight="1">
      <c r="A106" s="41"/>
      <c r="B106" s="42"/>
      <c r="C106" s="215" t="s">
        <v>271</v>
      </c>
      <c r="D106" s="215" t="s">
        <v>233</v>
      </c>
      <c r="E106" s="216" t="s">
        <v>2322</v>
      </c>
      <c r="F106" s="217" t="s">
        <v>2323</v>
      </c>
      <c r="G106" s="218" t="s">
        <v>251</v>
      </c>
      <c r="H106" s="219">
        <v>250.80000000000001</v>
      </c>
      <c r="I106" s="220"/>
      <c r="J106" s="221">
        <f>ROUND(I106*H106,2)</f>
        <v>0</v>
      </c>
      <c r="K106" s="217" t="s">
        <v>237</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2324</v>
      </c>
    </row>
    <row r="107" s="2" customFormat="1">
      <c r="A107" s="41"/>
      <c r="B107" s="42"/>
      <c r="C107" s="43"/>
      <c r="D107" s="228" t="s">
        <v>240</v>
      </c>
      <c r="E107" s="43"/>
      <c r="F107" s="229" t="s">
        <v>2325</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240</v>
      </c>
      <c r="AU107" s="20" t="s">
        <v>86</v>
      </c>
    </row>
    <row r="108" s="2" customFormat="1" ht="37.8" customHeight="1">
      <c r="A108" s="41"/>
      <c r="B108" s="42"/>
      <c r="C108" s="215" t="s">
        <v>277</v>
      </c>
      <c r="D108" s="215" t="s">
        <v>233</v>
      </c>
      <c r="E108" s="216" t="s">
        <v>2326</v>
      </c>
      <c r="F108" s="217" t="s">
        <v>2327</v>
      </c>
      <c r="G108" s="218" t="s">
        <v>251</v>
      </c>
      <c r="H108" s="219">
        <v>100</v>
      </c>
      <c r="I108" s="220"/>
      <c r="J108" s="221">
        <f>ROUND(I108*H108,2)</f>
        <v>0</v>
      </c>
      <c r="K108" s="217" t="s">
        <v>237</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2328</v>
      </c>
    </row>
    <row r="109" s="2" customFormat="1">
      <c r="A109" s="41"/>
      <c r="B109" s="42"/>
      <c r="C109" s="43"/>
      <c r="D109" s="228" t="s">
        <v>240</v>
      </c>
      <c r="E109" s="43"/>
      <c r="F109" s="229" t="s">
        <v>2329</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240</v>
      </c>
      <c r="AU109" s="20" t="s">
        <v>86</v>
      </c>
    </row>
    <row r="110" s="13" customFormat="1">
      <c r="A110" s="13"/>
      <c r="B110" s="233"/>
      <c r="C110" s="234"/>
      <c r="D110" s="235" t="s">
        <v>242</v>
      </c>
      <c r="E110" s="236" t="s">
        <v>19</v>
      </c>
      <c r="F110" s="237" t="s">
        <v>2330</v>
      </c>
      <c r="G110" s="234"/>
      <c r="H110" s="238">
        <v>100</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86</v>
      </c>
      <c r="AV110" s="13" t="s">
        <v>86</v>
      </c>
      <c r="AW110" s="13" t="s">
        <v>37</v>
      </c>
      <c r="AX110" s="13" t="s">
        <v>84</v>
      </c>
      <c r="AY110" s="244" t="s">
        <v>231</v>
      </c>
    </row>
    <row r="111" s="2" customFormat="1" ht="37.8" customHeight="1">
      <c r="A111" s="41"/>
      <c r="B111" s="42"/>
      <c r="C111" s="215" t="s">
        <v>284</v>
      </c>
      <c r="D111" s="215" t="s">
        <v>233</v>
      </c>
      <c r="E111" s="216" t="s">
        <v>2331</v>
      </c>
      <c r="F111" s="217" t="s">
        <v>2332</v>
      </c>
      <c r="G111" s="218" t="s">
        <v>236</v>
      </c>
      <c r="H111" s="219">
        <v>754</v>
      </c>
      <c r="I111" s="220"/>
      <c r="J111" s="221">
        <f>ROUND(I111*H111,2)</f>
        <v>0</v>
      </c>
      <c r="K111" s="217" t="s">
        <v>237</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2333</v>
      </c>
    </row>
    <row r="112" s="2" customFormat="1">
      <c r="A112" s="41"/>
      <c r="B112" s="42"/>
      <c r="C112" s="43"/>
      <c r="D112" s="228" t="s">
        <v>240</v>
      </c>
      <c r="E112" s="43"/>
      <c r="F112" s="229" t="s">
        <v>2334</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240</v>
      </c>
      <c r="AU112" s="20" t="s">
        <v>86</v>
      </c>
    </row>
    <row r="113" s="13" customFormat="1">
      <c r="A113" s="13"/>
      <c r="B113" s="233"/>
      <c r="C113" s="234"/>
      <c r="D113" s="235" t="s">
        <v>242</v>
      </c>
      <c r="E113" s="236" t="s">
        <v>19</v>
      </c>
      <c r="F113" s="237" t="s">
        <v>2335</v>
      </c>
      <c r="G113" s="234"/>
      <c r="H113" s="238">
        <v>754</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242</v>
      </c>
      <c r="AU113" s="244" t="s">
        <v>86</v>
      </c>
      <c r="AV113" s="13" t="s">
        <v>86</v>
      </c>
      <c r="AW113" s="13" t="s">
        <v>37</v>
      </c>
      <c r="AX113" s="13" t="s">
        <v>84</v>
      </c>
      <c r="AY113" s="244" t="s">
        <v>231</v>
      </c>
    </row>
    <row r="114" s="2" customFormat="1" ht="37.8" customHeight="1">
      <c r="A114" s="41"/>
      <c r="B114" s="42"/>
      <c r="C114" s="215" t="s">
        <v>290</v>
      </c>
      <c r="D114" s="215" t="s">
        <v>233</v>
      </c>
      <c r="E114" s="216" t="s">
        <v>2336</v>
      </c>
      <c r="F114" s="217" t="s">
        <v>2337</v>
      </c>
      <c r="G114" s="218" t="s">
        <v>236</v>
      </c>
      <c r="H114" s="219">
        <v>754</v>
      </c>
      <c r="I114" s="220"/>
      <c r="J114" s="221">
        <f>ROUND(I114*H114,2)</f>
        <v>0</v>
      </c>
      <c r="K114" s="217" t="s">
        <v>237</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2338</v>
      </c>
    </row>
    <row r="115" s="2" customFormat="1">
      <c r="A115" s="41"/>
      <c r="B115" s="42"/>
      <c r="C115" s="43"/>
      <c r="D115" s="228" t="s">
        <v>240</v>
      </c>
      <c r="E115" s="43"/>
      <c r="F115" s="229" t="s">
        <v>2339</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240</v>
      </c>
      <c r="AU115" s="20" t="s">
        <v>86</v>
      </c>
    </row>
    <row r="116" s="13" customFormat="1">
      <c r="A116" s="13"/>
      <c r="B116" s="233"/>
      <c r="C116" s="234"/>
      <c r="D116" s="235" t="s">
        <v>242</v>
      </c>
      <c r="E116" s="236" t="s">
        <v>19</v>
      </c>
      <c r="F116" s="237" t="s">
        <v>2340</v>
      </c>
      <c r="G116" s="234"/>
      <c r="H116" s="238">
        <v>754</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242</v>
      </c>
      <c r="AU116" s="244" t="s">
        <v>86</v>
      </c>
      <c r="AV116" s="13" t="s">
        <v>86</v>
      </c>
      <c r="AW116" s="13" t="s">
        <v>37</v>
      </c>
      <c r="AX116" s="13" t="s">
        <v>84</v>
      </c>
      <c r="AY116" s="244" t="s">
        <v>231</v>
      </c>
    </row>
    <row r="117" s="2" customFormat="1" ht="16.5" customHeight="1">
      <c r="A117" s="41"/>
      <c r="B117" s="42"/>
      <c r="C117" s="277" t="s">
        <v>296</v>
      </c>
      <c r="D117" s="277" t="s">
        <v>605</v>
      </c>
      <c r="E117" s="278" t="s">
        <v>2341</v>
      </c>
      <c r="F117" s="279" t="s">
        <v>2342</v>
      </c>
      <c r="G117" s="280" t="s">
        <v>1902</v>
      </c>
      <c r="H117" s="281">
        <v>15.08</v>
      </c>
      <c r="I117" s="282"/>
      <c r="J117" s="283">
        <f>ROUND(I117*H117,2)</f>
        <v>0</v>
      </c>
      <c r="K117" s="279" t="s">
        <v>237</v>
      </c>
      <c r="L117" s="284"/>
      <c r="M117" s="285" t="s">
        <v>19</v>
      </c>
      <c r="N117" s="286" t="s">
        <v>47</v>
      </c>
      <c r="O117" s="87"/>
      <c r="P117" s="224">
        <f>O117*H117</f>
        <v>0</v>
      </c>
      <c r="Q117" s="224">
        <v>0.001</v>
      </c>
      <c r="R117" s="224">
        <f>Q117*H117</f>
        <v>0.01508</v>
      </c>
      <c r="S117" s="224">
        <v>0</v>
      </c>
      <c r="T117" s="225">
        <f>S117*H117</f>
        <v>0</v>
      </c>
      <c r="U117" s="41"/>
      <c r="V117" s="41"/>
      <c r="W117" s="41"/>
      <c r="X117" s="41"/>
      <c r="Y117" s="41"/>
      <c r="Z117" s="41"/>
      <c r="AA117" s="41"/>
      <c r="AB117" s="41"/>
      <c r="AC117" s="41"/>
      <c r="AD117" s="41"/>
      <c r="AE117" s="41"/>
      <c r="AR117" s="226" t="s">
        <v>277</v>
      </c>
      <c r="AT117" s="226" t="s">
        <v>605</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2343</v>
      </c>
    </row>
    <row r="118" s="13" customFormat="1">
      <c r="A118" s="13"/>
      <c r="B118" s="233"/>
      <c r="C118" s="234"/>
      <c r="D118" s="235" t="s">
        <v>242</v>
      </c>
      <c r="E118" s="234"/>
      <c r="F118" s="237" t="s">
        <v>2344</v>
      </c>
      <c r="G118" s="234"/>
      <c r="H118" s="238">
        <v>15.08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4</v>
      </c>
      <c r="AX118" s="13" t="s">
        <v>84</v>
      </c>
      <c r="AY118" s="244" t="s">
        <v>231</v>
      </c>
    </row>
    <row r="119" s="2" customFormat="1" ht="33" customHeight="1">
      <c r="A119" s="41"/>
      <c r="B119" s="42"/>
      <c r="C119" s="215" t="s">
        <v>302</v>
      </c>
      <c r="D119" s="215" t="s">
        <v>233</v>
      </c>
      <c r="E119" s="216" t="s">
        <v>2345</v>
      </c>
      <c r="F119" s="217" t="s">
        <v>2346</v>
      </c>
      <c r="G119" s="218" t="s">
        <v>236</v>
      </c>
      <c r="H119" s="219">
        <v>1021</v>
      </c>
      <c r="I119" s="220"/>
      <c r="J119" s="221">
        <f>ROUND(I119*H119,2)</f>
        <v>0</v>
      </c>
      <c r="K119" s="217" t="s">
        <v>237</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2347</v>
      </c>
    </row>
    <row r="120" s="2" customFormat="1">
      <c r="A120" s="41"/>
      <c r="B120" s="42"/>
      <c r="C120" s="43"/>
      <c r="D120" s="228" t="s">
        <v>240</v>
      </c>
      <c r="E120" s="43"/>
      <c r="F120" s="229" t="s">
        <v>2348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240</v>
      </c>
      <c r="AU120" s="20" t="s">
        <v>86</v>
      </c>
    </row>
    <row r="121" s="13" customFormat="1">
      <c r="A121" s="13"/>
      <c r="B121" s="233"/>
      <c r="C121" s="234"/>
      <c r="D121" s="235" t="s">
        <v>242</v>
      </c>
      <c r="E121" s="236" t="s">
        <v>19</v>
      </c>
      <c r="F121" s="237" t="s">
        <v>2349</v>
      </c>
      <c r="G121" s="234"/>
      <c r="H121" s="238">
        <v>1021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37</v>
      </c>
      <c r="AX121" s="13" t="s">
        <v>84</v>
      </c>
      <c r="AY121" s="244" t="s">
        <v>231</v>
      </c>
    </row>
    <row r="122" s="2" customFormat="1" ht="21.75" customHeight="1">
      <c r="A122" s="41"/>
      <c r="B122" s="42"/>
      <c r="C122" s="215" t="s">
        <v>307</v>
      </c>
      <c r="D122" s="215" t="s">
        <v>233</v>
      </c>
      <c r="E122" s="216" t="s">
        <v>2350</v>
      </c>
      <c r="F122" s="217" t="s">
        <v>2351</v>
      </c>
      <c r="G122" s="218" t="s">
        <v>251</v>
      </c>
      <c r="H122" s="219">
        <v>57</v>
      </c>
      <c r="I122" s="220"/>
      <c r="J122" s="221">
        <f>ROUND(I122*H122,2)</f>
        <v>0</v>
      </c>
      <c r="K122" s="217" t="s">
        <v>19</v>
      </c>
      <c r="L122" s="47"/>
      <c r="M122" s="222" t="s">
        <v>19</v>
      </c>
      <c r="N122" s="223" t="s">
        <v>47</v>
      </c>
      <c r="O122" s="87"/>
      <c r="P122" s="224">
        <f>O122*H122</f>
        <v>0</v>
      </c>
      <c r="Q122" s="224">
        <v>2.1600000000000001</v>
      </c>
      <c r="R122" s="224">
        <f>Q122*H122</f>
        <v>123.12000000000001</v>
      </c>
      <c r="S122" s="224">
        <v>0</v>
      </c>
      <c r="T122" s="225">
        <f>S122*H122</f>
        <v>0</v>
      </c>
      <c r="U122" s="41"/>
      <c r="V122" s="41"/>
      <c r="W122" s="41"/>
      <c r="X122" s="41"/>
      <c r="Y122" s="41"/>
      <c r="Z122" s="41"/>
      <c r="AA122" s="41"/>
      <c r="AB122" s="41"/>
      <c r="AC122" s="41"/>
      <c r="AD122" s="41"/>
      <c r="AE122" s="41"/>
      <c r="AR122" s="226" t="s">
        <v>238</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2352</v>
      </c>
    </row>
    <row r="123" s="13" customFormat="1">
      <c r="A123" s="13"/>
      <c r="B123" s="233"/>
      <c r="C123" s="234"/>
      <c r="D123" s="235" t="s">
        <v>242</v>
      </c>
      <c r="E123" s="236" t="s">
        <v>19</v>
      </c>
      <c r="F123" s="237" t="s">
        <v>2353</v>
      </c>
      <c r="G123" s="234"/>
      <c r="H123" s="238">
        <v>57</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86</v>
      </c>
      <c r="AV123" s="13" t="s">
        <v>86</v>
      </c>
      <c r="AW123" s="13" t="s">
        <v>37</v>
      </c>
      <c r="AX123" s="13" t="s">
        <v>84</v>
      </c>
      <c r="AY123" s="244" t="s">
        <v>231</v>
      </c>
    </row>
    <row r="124" s="12" customFormat="1" ht="22.8" customHeight="1">
      <c r="A124" s="12"/>
      <c r="B124" s="199"/>
      <c r="C124" s="200"/>
      <c r="D124" s="201" t="s">
        <v>75</v>
      </c>
      <c r="E124" s="213" t="s">
        <v>86</v>
      </c>
      <c r="F124" s="213" t="s">
        <v>283</v>
      </c>
      <c r="G124" s="200"/>
      <c r="H124" s="200"/>
      <c r="I124" s="203"/>
      <c r="J124" s="214">
        <f>BK124</f>
        <v>0</v>
      </c>
      <c r="K124" s="200"/>
      <c r="L124" s="205"/>
      <c r="M124" s="206"/>
      <c r="N124" s="207"/>
      <c r="O124" s="207"/>
      <c r="P124" s="208">
        <f>SUM(P125:P131)</f>
        <v>0</v>
      </c>
      <c r="Q124" s="207"/>
      <c r="R124" s="208">
        <f>SUM(R125:R131)</f>
        <v>34.3433986</v>
      </c>
      <c r="S124" s="207"/>
      <c r="T124" s="209">
        <f>SUM(T125:T131)</f>
        <v>0</v>
      </c>
      <c r="U124" s="12"/>
      <c r="V124" s="12"/>
      <c r="W124" s="12"/>
      <c r="X124" s="12"/>
      <c r="Y124" s="12"/>
      <c r="Z124" s="12"/>
      <c r="AA124" s="12"/>
      <c r="AB124" s="12"/>
      <c r="AC124" s="12"/>
      <c r="AD124" s="12"/>
      <c r="AE124" s="12"/>
      <c r="AR124" s="210" t="s">
        <v>84</v>
      </c>
      <c r="AT124" s="211" t="s">
        <v>75</v>
      </c>
      <c r="AU124" s="211" t="s">
        <v>84</v>
      </c>
      <c r="AY124" s="210" t="s">
        <v>231</v>
      </c>
      <c r="BK124" s="212">
        <f>SUM(BK125:BK131)</f>
        <v>0</v>
      </c>
    </row>
    <row r="125" s="2" customFormat="1" ht="55.5" customHeight="1">
      <c r="A125" s="41"/>
      <c r="B125" s="42"/>
      <c r="C125" s="215" t="s">
        <v>313</v>
      </c>
      <c r="D125" s="215" t="s">
        <v>233</v>
      </c>
      <c r="E125" s="216" t="s">
        <v>2354</v>
      </c>
      <c r="F125" s="217" t="s">
        <v>2355</v>
      </c>
      <c r="G125" s="218" t="s">
        <v>310</v>
      </c>
      <c r="H125" s="219">
        <v>125</v>
      </c>
      <c r="I125" s="220"/>
      <c r="J125" s="221">
        <f>ROUND(I125*H125,2)</f>
        <v>0</v>
      </c>
      <c r="K125" s="217" t="s">
        <v>19</v>
      </c>
      <c r="L125" s="47"/>
      <c r="M125" s="222" t="s">
        <v>19</v>
      </c>
      <c r="N125" s="223" t="s">
        <v>47</v>
      </c>
      <c r="O125" s="87"/>
      <c r="P125" s="224">
        <f>O125*H125</f>
        <v>0</v>
      </c>
      <c r="Q125" s="224">
        <v>0.27411000000000002</v>
      </c>
      <c r="R125" s="224">
        <f>Q125*H125</f>
        <v>34.263750000000002</v>
      </c>
      <c r="S125" s="224">
        <v>0</v>
      </c>
      <c r="T125" s="225">
        <f>S125*H125</f>
        <v>0</v>
      </c>
      <c r="U125" s="41"/>
      <c r="V125" s="41"/>
      <c r="W125" s="41"/>
      <c r="X125" s="41"/>
      <c r="Y125" s="41"/>
      <c r="Z125" s="41"/>
      <c r="AA125" s="41"/>
      <c r="AB125" s="41"/>
      <c r="AC125" s="41"/>
      <c r="AD125" s="41"/>
      <c r="AE125" s="41"/>
      <c r="AR125" s="226" t="s">
        <v>238</v>
      </c>
      <c r="AT125" s="226" t="s">
        <v>233</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2356</v>
      </c>
    </row>
    <row r="126" s="13" customFormat="1">
      <c r="A126" s="13"/>
      <c r="B126" s="233"/>
      <c r="C126" s="234"/>
      <c r="D126" s="235" t="s">
        <v>242</v>
      </c>
      <c r="E126" s="236" t="s">
        <v>19</v>
      </c>
      <c r="F126" s="237" t="s">
        <v>2357</v>
      </c>
      <c r="G126" s="234"/>
      <c r="H126" s="238">
        <v>125</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242</v>
      </c>
      <c r="AU126" s="244" t="s">
        <v>86</v>
      </c>
      <c r="AV126" s="13" t="s">
        <v>86</v>
      </c>
      <c r="AW126" s="13" t="s">
        <v>37</v>
      </c>
      <c r="AX126" s="13" t="s">
        <v>84</v>
      </c>
      <c r="AY126" s="244" t="s">
        <v>231</v>
      </c>
    </row>
    <row r="127" s="2" customFormat="1" ht="37.8" customHeight="1">
      <c r="A127" s="41"/>
      <c r="B127" s="42"/>
      <c r="C127" s="215" t="s">
        <v>8</v>
      </c>
      <c r="D127" s="215" t="s">
        <v>233</v>
      </c>
      <c r="E127" s="216" t="s">
        <v>2358</v>
      </c>
      <c r="F127" s="217" t="s">
        <v>2359</v>
      </c>
      <c r="G127" s="218" t="s">
        <v>236</v>
      </c>
      <c r="H127" s="219">
        <v>100</v>
      </c>
      <c r="I127" s="220"/>
      <c r="J127" s="221">
        <f>ROUND(I127*H127,2)</f>
        <v>0</v>
      </c>
      <c r="K127" s="217" t="s">
        <v>237</v>
      </c>
      <c r="L127" s="47"/>
      <c r="M127" s="222" t="s">
        <v>19</v>
      </c>
      <c r="N127" s="223" t="s">
        <v>47</v>
      </c>
      <c r="O127" s="87"/>
      <c r="P127" s="224">
        <f>O127*H127</f>
        <v>0</v>
      </c>
      <c r="Q127" s="224">
        <v>0.00010000000000000001</v>
      </c>
      <c r="R127" s="224">
        <f>Q127*H127</f>
        <v>0.01</v>
      </c>
      <c r="S127" s="224">
        <v>0</v>
      </c>
      <c r="T127" s="225">
        <f>S127*H127</f>
        <v>0</v>
      </c>
      <c r="U127" s="41"/>
      <c r="V127" s="41"/>
      <c r="W127" s="41"/>
      <c r="X127" s="41"/>
      <c r="Y127" s="41"/>
      <c r="Z127" s="41"/>
      <c r="AA127" s="41"/>
      <c r="AB127" s="41"/>
      <c r="AC127" s="41"/>
      <c r="AD127" s="41"/>
      <c r="AE127" s="41"/>
      <c r="AR127" s="226" t="s">
        <v>238</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2360</v>
      </c>
    </row>
    <row r="128" s="2" customFormat="1">
      <c r="A128" s="41"/>
      <c r="B128" s="42"/>
      <c r="C128" s="43"/>
      <c r="D128" s="228" t="s">
        <v>240</v>
      </c>
      <c r="E128" s="43"/>
      <c r="F128" s="229" t="s">
        <v>2361</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240</v>
      </c>
      <c r="AU128" s="20" t="s">
        <v>86</v>
      </c>
    </row>
    <row r="129" s="13" customFormat="1">
      <c r="A129" s="13"/>
      <c r="B129" s="233"/>
      <c r="C129" s="234"/>
      <c r="D129" s="235" t="s">
        <v>242</v>
      </c>
      <c r="E129" s="236" t="s">
        <v>19</v>
      </c>
      <c r="F129" s="237" t="s">
        <v>2362</v>
      </c>
      <c r="G129" s="234"/>
      <c r="H129" s="238">
        <v>100</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242</v>
      </c>
      <c r="AU129" s="244" t="s">
        <v>86</v>
      </c>
      <c r="AV129" s="13" t="s">
        <v>86</v>
      </c>
      <c r="AW129" s="13" t="s">
        <v>37</v>
      </c>
      <c r="AX129" s="13" t="s">
        <v>84</v>
      </c>
      <c r="AY129" s="244" t="s">
        <v>231</v>
      </c>
    </row>
    <row r="130" s="2" customFormat="1" ht="24.15" customHeight="1">
      <c r="A130" s="41"/>
      <c r="B130" s="42"/>
      <c r="C130" s="277" t="s">
        <v>336</v>
      </c>
      <c r="D130" s="277" t="s">
        <v>605</v>
      </c>
      <c r="E130" s="278" t="s">
        <v>2363</v>
      </c>
      <c r="F130" s="279" t="s">
        <v>2364</v>
      </c>
      <c r="G130" s="280" t="s">
        <v>236</v>
      </c>
      <c r="H130" s="281">
        <v>232.16200000000001</v>
      </c>
      <c r="I130" s="282"/>
      <c r="J130" s="283">
        <f>ROUND(I130*H130,2)</f>
        <v>0</v>
      </c>
      <c r="K130" s="279" t="s">
        <v>237</v>
      </c>
      <c r="L130" s="284"/>
      <c r="M130" s="285" t="s">
        <v>19</v>
      </c>
      <c r="N130" s="286" t="s">
        <v>47</v>
      </c>
      <c r="O130" s="87"/>
      <c r="P130" s="224">
        <f>O130*H130</f>
        <v>0</v>
      </c>
      <c r="Q130" s="224">
        <v>0.00029999999999999997</v>
      </c>
      <c r="R130" s="224">
        <f>Q130*H130</f>
        <v>0.069648599999999991</v>
      </c>
      <c r="S130" s="224">
        <v>0</v>
      </c>
      <c r="T130" s="225">
        <f>S130*H130</f>
        <v>0</v>
      </c>
      <c r="U130" s="41"/>
      <c r="V130" s="41"/>
      <c r="W130" s="41"/>
      <c r="X130" s="41"/>
      <c r="Y130" s="41"/>
      <c r="Z130" s="41"/>
      <c r="AA130" s="41"/>
      <c r="AB130" s="41"/>
      <c r="AC130" s="41"/>
      <c r="AD130" s="41"/>
      <c r="AE130" s="41"/>
      <c r="AR130" s="226" t="s">
        <v>277</v>
      </c>
      <c r="AT130" s="226" t="s">
        <v>605</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2365</v>
      </c>
    </row>
    <row r="131" s="13" customFormat="1">
      <c r="A131" s="13"/>
      <c r="B131" s="233"/>
      <c r="C131" s="234"/>
      <c r="D131" s="235" t="s">
        <v>242</v>
      </c>
      <c r="E131" s="234"/>
      <c r="F131" s="237" t="s">
        <v>2366</v>
      </c>
      <c r="G131" s="234"/>
      <c r="H131" s="238">
        <v>232.16200000000001</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4</v>
      </c>
      <c r="AX131" s="13" t="s">
        <v>84</v>
      </c>
      <c r="AY131" s="244" t="s">
        <v>231</v>
      </c>
    </row>
    <row r="132" s="12" customFormat="1" ht="22.8" customHeight="1">
      <c r="A132" s="12"/>
      <c r="B132" s="199"/>
      <c r="C132" s="200"/>
      <c r="D132" s="201" t="s">
        <v>75</v>
      </c>
      <c r="E132" s="213" t="s">
        <v>260</v>
      </c>
      <c r="F132" s="213" t="s">
        <v>2367</v>
      </c>
      <c r="G132" s="200"/>
      <c r="H132" s="200"/>
      <c r="I132" s="203"/>
      <c r="J132" s="214">
        <f>BK132</f>
        <v>0</v>
      </c>
      <c r="K132" s="200"/>
      <c r="L132" s="205"/>
      <c r="M132" s="206"/>
      <c r="N132" s="207"/>
      <c r="O132" s="207"/>
      <c r="P132" s="208">
        <f>SUM(P133:P165)</f>
        <v>0</v>
      </c>
      <c r="Q132" s="207"/>
      <c r="R132" s="208">
        <f>SUM(R133:R165)</f>
        <v>75.070380999999998</v>
      </c>
      <c r="S132" s="207"/>
      <c r="T132" s="209">
        <f>SUM(T133:T165)</f>
        <v>0</v>
      </c>
      <c r="U132" s="12"/>
      <c r="V132" s="12"/>
      <c r="W132" s="12"/>
      <c r="X132" s="12"/>
      <c r="Y132" s="12"/>
      <c r="Z132" s="12"/>
      <c r="AA132" s="12"/>
      <c r="AB132" s="12"/>
      <c r="AC132" s="12"/>
      <c r="AD132" s="12"/>
      <c r="AE132" s="12"/>
      <c r="AR132" s="210" t="s">
        <v>84</v>
      </c>
      <c r="AT132" s="211" t="s">
        <v>75</v>
      </c>
      <c r="AU132" s="211" t="s">
        <v>84</v>
      </c>
      <c r="AY132" s="210" t="s">
        <v>231</v>
      </c>
      <c r="BK132" s="212">
        <f>SUM(BK133:BK165)</f>
        <v>0</v>
      </c>
    </row>
    <row r="133" s="2" customFormat="1" ht="33" customHeight="1">
      <c r="A133" s="41"/>
      <c r="B133" s="42"/>
      <c r="C133" s="215" t="s">
        <v>343</v>
      </c>
      <c r="D133" s="215" t="s">
        <v>233</v>
      </c>
      <c r="E133" s="216" t="s">
        <v>2368</v>
      </c>
      <c r="F133" s="217" t="s">
        <v>2369</v>
      </c>
      <c r="G133" s="218" t="s">
        <v>236</v>
      </c>
      <c r="H133" s="219">
        <v>377</v>
      </c>
      <c r="I133" s="220"/>
      <c r="J133" s="221">
        <f>ROUND(I133*H133,2)</f>
        <v>0</v>
      </c>
      <c r="K133" s="217" t="s">
        <v>237</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2370</v>
      </c>
    </row>
    <row r="134" s="2" customFormat="1">
      <c r="A134" s="41"/>
      <c r="B134" s="42"/>
      <c r="C134" s="43"/>
      <c r="D134" s="228" t="s">
        <v>240</v>
      </c>
      <c r="E134" s="43"/>
      <c r="F134" s="229" t="s">
        <v>2371</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240</v>
      </c>
      <c r="AU134" s="20" t="s">
        <v>86</v>
      </c>
    </row>
    <row r="135" s="13" customFormat="1">
      <c r="A135" s="13"/>
      <c r="B135" s="233"/>
      <c r="C135" s="234"/>
      <c r="D135" s="235" t="s">
        <v>242</v>
      </c>
      <c r="E135" s="236" t="s">
        <v>19</v>
      </c>
      <c r="F135" s="237" t="s">
        <v>2372</v>
      </c>
      <c r="G135" s="234"/>
      <c r="H135" s="238">
        <v>377</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86</v>
      </c>
      <c r="AV135" s="13" t="s">
        <v>86</v>
      </c>
      <c r="AW135" s="13" t="s">
        <v>37</v>
      </c>
      <c r="AX135" s="13" t="s">
        <v>84</v>
      </c>
      <c r="AY135" s="244" t="s">
        <v>231</v>
      </c>
    </row>
    <row r="136" s="2" customFormat="1" ht="33" customHeight="1">
      <c r="A136" s="41"/>
      <c r="B136" s="42"/>
      <c r="C136" s="215" t="s">
        <v>350</v>
      </c>
      <c r="D136" s="215" t="s">
        <v>233</v>
      </c>
      <c r="E136" s="216" t="s">
        <v>2373</v>
      </c>
      <c r="F136" s="217" t="s">
        <v>2374</v>
      </c>
      <c r="G136" s="218" t="s">
        <v>236</v>
      </c>
      <c r="H136" s="219">
        <v>377</v>
      </c>
      <c r="I136" s="220"/>
      <c r="J136" s="221">
        <f>ROUND(I136*H136,2)</f>
        <v>0</v>
      </c>
      <c r="K136" s="217" t="s">
        <v>237</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238</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2375</v>
      </c>
    </row>
    <row r="137" s="2" customFormat="1">
      <c r="A137" s="41"/>
      <c r="B137" s="42"/>
      <c r="C137" s="43"/>
      <c r="D137" s="228" t="s">
        <v>240</v>
      </c>
      <c r="E137" s="43"/>
      <c r="F137" s="229" t="s">
        <v>2376</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240</v>
      </c>
      <c r="AU137" s="20" t="s">
        <v>86</v>
      </c>
    </row>
    <row r="138" s="2" customFormat="1" ht="62.7" customHeight="1">
      <c r="A138" s="41"/>
      <c r="B138" s="42"/>
      <c r="C138" s="215" t="s">
        <v>355</v>
      </c>
      <c r="D138" s="215" t="s">
        <v>233</v>
      </c>
      <c r="E138" s="216" t="s">
        <v>2377</v>
      </c>
      <c r="F138" s="217" t="s">
        <v>2378</v>
      </c>
      <c r="G138" s="218" t="s">
        <v>236</v>
      </c>
      <c r="H138" s="219">
        <v>377</v>
      </c>
      <c r="I138" s="220"/>
      <c r="J138" s="221">
        <f>ROUND(I138*H138,2)</f>
        <v>0</v>
      </c>
      <c r="K138" s="217" t="s">
        <v>237</v>
      </c>
      <c r="L138" s="47"/>
      <c r="M138" s="222" t="s">
        <v>19</v>
      </c>
      <c r="N138" s="223" t="s">
        <v>47</v>
      </c>
      <c r="O138" s="87"/>
      <c r="P138" s="224">
        <f>O138*H138</f>
        <v>0</v>
      </c>
      <c r="Q138" s="224">
        <v>0.098000000000000004</v>
      </c>
      <c r="R138" s="224">
        <f>Q138*H138</f>
        <v>36.945999999999998</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2379</v>
      </c>
    </row>
    <row r="139" s="2" customFormat="1">
      <c r="A139" s="41"/>
      <c r="B139" s="42"/>
      <c r="C139" s="43"/>
      <c r="D139" s="228" t="s">
        <v>240</v>
      </c>
      <c r="E139" s="43"/>
      <c r="F139" s="229" t="s">
        <v>2380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240</v>
      </c>
      <c r="AU139" s="20" t="s">
        <v>86</v>
      </c>
    </row>
    <row r="140" s="13" customFormat="1">
      <c r="A140" s="13"/>
      <c r="B140" s="233"/>
      <c r="C140" s="234"/>
      <c r="D140" s="235" t="s">
        <v>242</v>
      </c>
      <c r="E140" s="236" t="s">
        <v>19</v>
      </c>
      <c r="F140" s="237" t="s">
        <v>2381</v>
      </c>
      <c r="G140" s="234"/>
      <c r="H140" s="238">
        <v>377</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84</v>
      </c>
      <c r="AY140" s="244" t="s">
        <v>231</v>
      </c>
    </row>
    <row r="141" s="2" customFormat="1" ht="16.5" customHeight="1">
      <c r="A141" s="41"/>
      <c r="B141" s="42"/>
      <c r="C141" s="277" t="s">
        <v>366</v>
      </c>
      <c r="D141" s="277" t="s">
        <v>605</v>
      </c>
      <c r="E141" s="278" t="s">
        <v>2382</v>
      </c>
      <c r="F141" s="279" t="s">
        <v>2383</v>
      </c>
      <c r="G141" s="280" t="s">
        <v>236</v>
      </c>
      <c r="H141" s="281">
        <v>433.55000000000001</v>
      </c>
      <c r="I141" s="282"/>
      <c r="J141" s="283">
        <f>ROUND(I141*H141,2)</f>
        <v>0</v>
      </c>
      <c r="K141" s="279" t="s">
        <v>237</v>
      </c>
      <c r="L141" s="284"/>
      <c r="M141" s="285" t="s">
        <v>19</v>
      </c>
      <c r="N141" s="286" t="s">
        <v>47</v>
      </c>
      <c r="O141" s="87"/>
      <c r="P141" s="224">
        <f>O141*H141</f>
        <v>0</v>
      </c>
      <c r="Q141" s="224">
        <v>0.027</v>
      </c>
      <c r="R141" s="224">
        <f>Q141*H141</f>
        <v>11.70585</v>
      </c>
      <c r="S141" s="224">
        <v>0</v>
      </c>
      <c r="T141" s="225">
        <f>S141*H141</f>
        <v>0</v>
      </c>
      <c r="U141" s="41"/>
      <c r="V141" s="41"/>
      <c r="W141" s="41"/>
      <c r="X141" s="41"/>
      <c r="Y141" s="41"/>
      <c r="Z141" s="41"/>
      <c r="AA141" s="41"/>
      <c r="AB141" s="41"/>
      <c r="AC141" s="41"/>
      <c r="AD141" s="41"/>
      <c r="AE141" s="41"/>
      <c r="AR141" s="226" t="s">
        <v>277</v>
      </c>
      <c r="AT141" s="226" t="s">
        <v>605</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2384</v>
      </c>
    </row>
    <row r="142" s="13" customFormat="1">
      <c r="A142" s="13"/>
      <c r="B142" s="233"/>
      <c r="C142" s="234"/>
      <c r="D142" s="235" t="s">
        <v>242</v>
      </c>
      <c r="E142" s="234"/>
      <c r="F142" s="237" t="s">
        <v>2385</v>
      </c>
      <c r="G142" s="234"/>
      <c r="H142" s="238">
        <v>433.55000000000001</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242</v>
      </c>
      <c r="AU142" s="244" t="s">
        <v>86</v>
      </c>
      <c r="AV142" s="13" t="s">
        <v>86</v>
      </c>
      <c r="AW142" s="13" t="s">
        <v>4</v>
      </c>
      <c r="AX142" s="13" t="s">
        <v>84</v>
      </c>
      <c r="AY142" s="244" t="s">
        <v>231</v>
      </c>
    </row>
    <row r="143" s="2" customFormat="1" ht="33" customHeight="1">
      <c r="A143" s="41"/>
      <c r="B143" s="42"/>
      <c r="C143" s="215" t="s">
        <v>7</v>
      </c>
      <c r="D143" s="215" t="s">
        <v>233</v>
      </c>
      <c r="E143" s="216" t="s">
        <v>2386</v>
      </c>
      <c r="F143" s="217" t="s">
        <v>2387</v>
      </c>
      <c r="G143" s="218" t="s">
        <v>236</v>
      </c>
      <c r="H143" s="219">
        <v>545</v>
      </c>
      <c r="I143" s="220"/>
      <c r="J143" s="221">
        <f>ROUND(I143*H143,2)</f>
        <v>0</v>
      </c>
      <c r="K143" s="217" t="s">
        <v>237</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2388</v>
      </c>
    </row>
    <row r="144" s="2" customFormat="1">
      <c r="A144" s="41"/>
      <c r="B144" s="42"/>
      <c r="C144" s="43"/>
      <c r="D144" s="228" t="s">
        <v>240</v>
      </c>
      <c r="E144" s="43"/>
      <c r="F144" s="229" t="s">
        <v>2389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240</v>
      </c>
      <c r="AU144" s="20" t="s">
        <v>86</v>
      </c>
    </row>
    <row r="145" s="13" customFormat="1">
      <c r="A145" s="13"/>
      <c r="B145" s="233"/>
      <c r="C145" s="234"/>
      <c r="D145" s="235" t="s">
        <v>242</v>
      </c>
      <c r="E145" s="236" t="s">
        <v>19</v>
      </c>
      <c r="F145" s="237" t="s">
        <v>2390</v>
      </c>
      <c r="G145" s="234"/>
      <c r="H145" s="238">
        <v>545</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86</v>
      </c>
      <c r="AV145" s="13" t="s">
        <v>86</v>
      </c>
      <c r="AW145" s="13" t="s">
        <v>37</v>
      </c>
      <c r="AX145" s="13" t="s">
        <v>84</v>
      </c>
      <c r="AY145" s="244" t="s">
        <v>231</v>
      </c>
    </row>
    <row r="146" s="2" customFormat="1" ht="37.8" customHeight="1">
      <c r="A146" s="41"/>
      <c r="B146" s="42"/>
      <c r="C146" s="215" t="s">
        <v>379</v>
      </c>
      <c r="D146" s="215" t="s">
        <v>233</v>
      </c>
      <c r="E146" s="216" t="s">
        <v>2391</v>
      </c>
      <c r="F146" s="217" t="s">
        <v>2392</v>
      </c>
      <c r="G146" s="218" t="s">
        <v>236</v>
      </c>
      <c r="H146" s="219">
        <v>545</v>
      </c>
      <c r="I146" s="220"/>
      <c r="J146" s="221">
        <f>ROUND(I146*H146,2)</f>
        <v>0</v>
      </c>
      <c r="K146" s="217" t="s">
        <v>237</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2393</v>
      </c>
    </row>
    <row r="147" s="2" customFormat="1">
      <c r="A147" s="41"/>
      <c r="B147" s="42"/>
      <c r="C147" s="43"/>
      <c r="D147" s="228" t="s">
        <v>240</v>
      </c>
      <c r="E147" s="43"/>
      <c r="F147" s="229" t="s">
        <v>2394</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240</v>
      </c>
      <c r="AU147" s="20" t="s">
        <v>86</v>
      </c>
    </row>
    <row r="148" s="2" customFormat="1" ht="24.15" customHeight="1">
      <c r="A148" s="41"/>
      <c r="B148" s="42"/>
      <c r="C148" s="215" t="s">
        <v>387</v>
      </c>
      <c r="D148" s="215" t="s">
        <v>233</v>
      </c>
      <c r="E148" s="216" t="s">
        <v>2395</v>
      </c>
      <c r="F148" s="217" t="s">
        <v>2396</v>
      </c>
      <c r="G148" s="218" t="s">
        <v>236</v>
      </c>
      <c r="H148" s="219">
        <v>545</v>
      </c>
      <c r="I148" s="220"/>
      <c r="J148" s="221">
        <f>ROUND(I148*H148,2)</f>
        <v>0</v>
      </c>
      <c r="K148" s="217" t="s">
        <v>237</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2397</v>
      </c>
    </row>
    <row r="149" s="2" customFormat="1">
      <c r="A149" s="41"/>
      <c r="B149" s="42"/>
      <c r="C149" s="43"/>
      <c r="D149" s="228" t="s">
        <v>240</v>
      </c>
      <c r="E149" s="43"/>
      <c r="F149" s="229" t="s">
        <v>2398</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240</v>
      </c>
      <c r="AU149" s="20" t="s">
        <v>86</v>
      </c>
    </row>
    <row r="150" s="2" customFormat="1" ht="49.05" customHeight="1">
      <c r="A150" s="41"/>
      <c r="B150" s="42"/>
      <c r="C150" s="215" t="s">
        <v>394</v>
      </c>
      <c r="D150" s="215" t="s">
        <v>233</v>
      </c>
      <c r="E150" s="216" t="s">
        <v>2399</v>
      </c>
      <c r="F150" s="217" t="s">
        <v>2400</v>
      </c>
      <c r="G150" s="218" t="s">
        <v>236</v>
      </c>
      <c r="H150" s="219">
        <v>545</v>
      </c>
      <c r="I150" s="220"/>
      <c r="J150" s="221">
        <f>ROUND(I150*H150,2)</f>
        <v>0</v>
      </c>
      <c r="K150" s="217" t="s">
        <v>237</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238</v>
      </c>
      <c r="AT150" s="226" t="s">
        <v>233</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238</v>
      </c>
      <c r="BM150" s="226" t="s">
        <v>2401</v>
      </c>
    </row>
    <row r="151" s="2" customFormat="1">
      <c r="A151" s="41"/>
      <c r="B151" s="42"/>
      <c r="C151" s="43"/>
      <c r="D151" s="228" t="s">
        <v>240</v>
      </c>
      <c r="E151" s="43"/>
      <c r="F151" s="229" t="s">
        <v>2402</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240</v>
      </c>
      <c r="AU151" s="20" t="s">
        <v>86</v>
      </c>
    </row>
    <row r="152" s="2" customFormat="1" ht="24.15" customHeight="1">
      <c r="A152" s="41"/>
      <c r="B152" s="42"/>
      <c r="C152" s="215" t="s">
        <v>400</v>
      </c>
      <c r="D152" s="215" t="s">
        <v>233</v>
      </c>
      <c r="E152" s="216" t="s">
        <v>2403</v>
      </c>
      <c r="F152" s="217" t="s">
        <v>2404</v>
      </c>
      <c r="G152" s="218" t="s">
        <v>236</v>
      </c>
      <c r="H152" s="219">
        <v>545</v>
      </c>
      <c r="I152" s="220"/>
      <c r="J152" s="221">
        <f>ROUND(I152*H152,2)</f>
        <v>0</v>
      </c>
      <c r="K152" s="217" t="s">
        <v>237</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238</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2405</v>
      </c>
    </row>
    <row r="153" s="2" customFormat="1">
      <c r="A153" s="41"/>
      <c r="B153" s="42"/>
      <c r="C153" s="43"/>
      <c r="D153" s="228" t="s">
        <v>240</v>
      </c>
      <c r="E153" s="43"/>
      <c r="F153" s="229" t="s">
        <v>2406</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240</v>
      </c>
      <c r="AU153" s="20" t="s">
        <v>86</v>
      </c>
    </row>
    <row r="154" s="2" customFormat="1" ht="44.25" customHeight="1">
      <c r="A154" s="41"/>
      <c r="B154" s="42"/>
      <c r="C154" s="215" t="s">
        <v>406</v>
      </c>
      <c r="D154" s="215" t="s">
        <v>233</v>
      </c>
      <c r="E154" s="216" t="s">
        <v>2407</v>
      </c>
      <c r="F154" s="217" t="s">
        <v>2408</v>
      </c>
      <c r="G154" s="218" t="s">
        <v>236</v>
      </c>
      <c r="H154" s="219">
        <v>545</v>
      </c>
      <c r="I154" s="220"/>
      <c r="J154" s="221">
        <f>ROUND(I154*H154,2)</f>
        <v>0</v>
      </c>
      <c r="K154" s="217" t="s">
        <v>237</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2409</v>
      </c>
    </row>
    <row r="155" s="2" customFormat="1">
      <c r="A155" s="41"/>
      <c r="B155" s="42"/>
      <c r="C155" s="43"/>
      <c r="D155" s="228" t="s">
        <v>240</v>
      </c>
      <c r="E155" s="43"/>
      <c r="F155" s="229" t="s">
        <v>2410</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240</v>
      </c>
      <c r="AU155" s="20" t="s">
        <v>86</v>
      </c>
    </row>
    <row r="156" s="2" customFormat="1" ht="33" customHeight="1">
      <c r="A156" s="41"/>
      <c r="B156" s="42"/>
      <c r="C156" s="215" t="s">
        <v>412</v>
      </c>
      <c r="D156" s="215" t="s">
        <v>233</v>
      </c>
      <c r="E156" s="216" t="s">
        <v>2411</v>
      </c>
      <c r="F156" s="217" t="s">
        <v>2412</v>
      </c>
      <c r="G156" s="218" t="s">
        <v>236</v>
      </c>
      <c r="H156" s="219">
        <v>71.650000000000006</v>
      </c>
      <c r="I156" s="220"/>
      <c r="J156" s="221">
        <f>ROUND(I156*H156,2)</f>
        <v>0</v>
      </c>
      <c r="K156" s="217" t="s">
        <v>237</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238</v>
      </c>
      <c r="AT156" s="226" t="s">
        <v>233</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2413</v>
      </c>
    </row>
    <row r="157" s="2" customFormat="1">
      <c r="A157" s="41"/>
      <c r="B157" s="42"/>
      <c r="C157" s="43"/>
      <c r="D157" s="228" t="s">
        <v>240</v>
      </c>
      <c r="E157" s="43"/>
      <c r="F157" s="229" t="s">
        <v>2414</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240</v>
      </c>
      <c r="AU157" s="20" t="s">
        <v>86</v>
      </c>
    </row>
    <row r="158" s="13" customFormat="1">
      <c r="A158" s="13"/>
      <c r="B158" s="233"/>
      <c r="C158" s="234"/>
      <c r="D158" s="235" t="s">
        <v>242</v>
      </c>
      <c r="E158" s="236" t="s">
        <v>19</v>
      </c>
      <c r="F158" s="237" t="s">
        <v>2415</v>
      </c>
      <c r="G158" s="234"/>
      <c r="H158" s="238">
        <v>71.650000000000006</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84</v>
      </c>
      <c r="AY158" s="244" t="s">
        <v>231</v>
      </c>
    </row>
    <row r="159" s="2" customFormat="1" ht="78" customHeight="1">
      <c r="A159" s="41"/>
      <c r="B159" s="42"/>
      <c r="C159" s="215" t="s">
        <v>418</v>
      </c>
      <c r="D159" s="215" t="s">
        <v>233</v>
      </c>
      <c r="E159" s="216" t="s">
        <v>2416</v>
      </c>
      <c r="F159" s="217" t="s">
        <v>2417</v>
      </c>
      <c r="G159" s="218" t="s">
        <v>236</v>
      </c>
      <c r="H159" s="219">
        <v>71.650000000000006</v>
      </c>
      <c r="I159" s="220"/>
      <c r="J159" s="221">
        <f>ROUND(I159*H159,2)</f>
        <v>0</v>
      </c>
      <c r="K159" s="217" t="s">
        <v>237</v>
      </c>
      <c r="L159" s="47"/>
      <c r="M159" s="222" t="s">
        <v>19</v>
      </c>
      <c r="N159" s="223" t="s">
        <v>47</v>
      </c>
      <c r="O159" s="87"/>
      <c r="P159" s="224">
        <f>O159*H159</f>
        <v>0</v>
      </c>
      <c r="Q159" s="224">
        <v>0.11162</v>
      </c>
      <c r="R159" s="224">
        <f>Q159*H159</f>
        <v>7.997573</v>
      </c>
      <c r="S159" s="224">
        <v>0</v>
      </c>
      <c r="T159" s="225">
        <f>S159*H159</f>
        <v>0</v>
      </c>
      <c r="U159" s="41"/>
      <c r="V159" s="41"/>
      <c r="W159" s="41"/>
      <c r="X159" s="41"/>
      <c r="Y159" s="41"/>
      <c r="Z159" s="41"/>
      <c r="AA159" s="41"/>
      <c r="AB159" s="41"/>
      <c r="AC159" s="41"/>
      <c r="AD159" s="41"/>
      <c r="AE159" s="41"/>
      <c r="AR159" s="226" t="s">
        <v>238</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238</v>
      </c>
      <c r="BM159" s="226" t="s">
        <v>2418</v>
      </c>
    </row>
    <row r="160" s="2" customFormat="1">
      <c r="A160" s="41"/>
      <c r="B160" s="42"/>
      <c r="C160" s="43"/>
      <c r="D160" s="228" t="s">
        <v>240</v>
      </c>
      <c r="E160" s="43"/>
      <c r="F160" s="229" t="s">
        <v>2419</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240</v>
      </c>
      <c r="AU160" s="20" t="s">
        <v>86</v>
      </c>
    </row>
    <row r="161" s="2" customFormat="1" ht="16.5" customHeight="1">
      <c r="A161" s="41"/>
      <c r="B161" s="42"/>
      <c r="C161" s="277" t="s">
        <v>424</v>
      </c>
      <c r="D161" s="277" t="s">
        <v>605</v>
      </c>
      <c r="E161" s="278" t="s">
        <v>2420</v>
      </c>
      <c r="F161" s="279" t="s">
        <v>2421</v>
      </c>
      <c r="G161" s="280" t="s">
        <v>236</v>
      </c>
      <c r="H161" s="281">
        <v>89.888999999999996</v>
      </c>
      <c r="I161" s="282"/>
      <c r="J161" s="283">
        <f>ROUND(I161*H161,2)</f>
        <v>0</v>
      </c>
      <c r="K161" s="279" t="s">
        <v>237</v>
      </c>
      <c r="L161" s="284"/>
      <c r="M161" s="285" t="s">
        <v>19</v>
      </c>
      <c r="N161" s="286" t="s">
        <v>47</v>
      </c>
      <c r="O161" s="87"/>
      <c r="P161" s="224">
        <f>O161*H161</f>
        <v>0</v>
      </c>
      <c r="Q161" s="224">
        <v>0.152</v>
      </c>
      <c r="R161" s="224">
        <f>Q161*H161</f>
        <v>13.663127999999999</v>
      </c>
      <c r="S161" s="224">
        <v>0</v>
      </c>
      <c r="T161" s="225">
        <f>S161*H161</f>
        <v>0</v>
      </c>
      <c r="U161" s="41"/>
      <c r="V161" s="41"/>
      <c r="W161" s="41"/>
      <c r="X161" s="41"/>
      <c r="Y161" s="41"/>
      <c r="Z161" s="41"/>
      <c r="AA161" s="41"/>
      <c r="AB161" s="41"/>
      <c r="AC161" s="41"/>
      <c r="AD161" s="41"/>
      <c r="AE161" s="41"/>
      <c r="AR161" s="226" t="s">
        <v>277</v>
      </c>
      <c r="AT161" s="226" t="s">
        <v>605</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238</v>
      </c>
      <c r="BM161" s="226" t="s">
        <v>2422</v>
      </c>
    </row>
    <row r="162" s="13" customFormat="1">
      <c r="A162" s="13"/>
      <c r="B162" s="233"/>
      <c r="C162" s="234"/>
      <c r="D162" s="235" t="s">
        <v>242</v>
      </c>
      <c r="E162" s="234"/>
      <c r="F162" s="237" t="s">
        <v>2423</v>
      </c>
      <c r="G162" s="234"/>
      <c r="H162" s="238">
        <v>89.888999999999996</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4</v>
      </c>
      <c r="AX162" s="13" t="s">
        <v>84</v>
      </c>
      <c r="AY162" s="244" t="s">
        <v>231</v>
      </c>
    </row>
    <row r="163" s="2" customFormat="1" ht="24.15" customHeight="1">
      <c r="A163" s="41"/>
      <c r="B163" s="42"/>
      <c r="C163" s="215" t="s">
        <v>430</v>
      </c>
      <c r="D163" s="215" t="s">
        <v>233</v>
      </c>
      <c r="E163" s="216" t="s">
        <v>2424</v>
      </c>
      <c r="F163" s="217" t="s">
        <v>2425</v>
      </c>
      <c r="G163" s="218" t="s">
        <v>236</v>
      </c>
      <c r="H163" s="219">
        <v>25.899999999999999</v>
      </c>
      <c r="I163" s="220"/>
      <c r="J163" s="221">
        <f>ROUND(I163*H163,2)</f>
        <v>0</v>
      </c>
      <c r="K163" s="217" t="s">
        <v>237</v>
      </c>
      <c r="L163" s="47"/>
      <c r="M163" s="222" t="s">
        <v>19</v>
      </c>
      <c r="N163" s="223" t="s">
        <v>47</v>
      </c>
      <c r="O163" s="87"/>
      <c r="P163" s="224">
        <f>O163*H163</f>
        <v>0</v>
      </c>
      <c r="Q163" s="224">
        <v>0.1837</v>
      </c>
      <c r="R163" s="224">
        <f>Q163*H163</f>
        <v>4.7578300000000002</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2426</v>
      </c>
    </row>
    <row r="164" s="2" customFormat="1">
      <c r="A164" s="41"/>
      <c r="B164" s="42"/>
      <c r="C164" s="43"/>
      <c r="D164" s="228" t="s">
        <v>240</v>
      </c>
      <c r="E164" s="43"/>
      <c r="F164" s="229" t="s">
        <v>2427</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240</v>
      </c>
      <c r="AU164" s="20" t="s">
        <v>86</v>
      </c>
    </row>
    <row r="165" s="13" customFormat="1">
      <c r="A165" s="13"/>
      <c r="B165" s="233"/>
      <c r="C165" s="234"/>
      <c r="D165" s="235" t="s">
        <v>242</v>
      </c>
      <c r="E165" s="236" t="s">
        <v>19</v>
      </c>
      <c r="F165" s="237" t="s">
        <v>2428</v>
      </c>
      <c r="G165" s="234"/>
      <c r="H165" s="238">
        <v>25.899999999999999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84</v>
      </c>
      <c r="AY165" s="244" t="s">
        <v>231</v>
      </c>
    </row>
    <row r="166" s="12" customFormat="1" ht="22.8" customHeight="1">
      <c r="A166" s="12"/>
      <c r="B166" s="199"/>
      <c r="C166" s="200"/>
      <c r="D166" s="201" t="s">
        <v>75</v>
      </c>
      <c r="E166" s="213" t="s">
        <v>284</v>
      </c>
      <c r="F166" s="213" t="s">
        <v>1150</v>
      </c>
      <c r="G166" s="200"/>
      <c r="H166" s="200"/>
      <c r="I166" s="203"/>
      <c r="J166" s="214">
        <f>BK166</f>
        <v>0</v>
      </c>
      <c r="K166" s="200"/>
      <c r="L166" s="205"/>
      <c r="M166" s="206"/>
      <c r="N166" s="207"/>
      <c r="O166" s="207"/>
      <c r="P166" s="208">
        <f>SUM(P167:P178)</f>
        <v>0</v>
      </c>
      <c r="Q166" s="207"/>
      <c r="R166" s="208">
        <f>SUM(R167:R178)</f>
        <v>51.933920000000001</v>
      </c>
      <c r="S166" s="207"/>
      <c r="T166" s="209">
        <f>SUM(T167:T178)</f>
        <v>0</v>
      </c>
      <c r="U166" s="12"/>
      <c r="V166" s="12"/>
      <c r="W166" s="12"/>
      <c r="X166" s="12"/>
      <c r="Y166" s="12"/>
      <c r="Z166" s="12"/>
      <c r="AA166" s="12"/>
      <c r="AB166" s="12"/>
      <c r="AC166" s="12"/>
      <c r="AD166" s="12"/>
      <c r="AE166" s="12"/>
      <c r="AR166" s="210" t="s">
        <v>84</v>
      </c>
      <c r="AT166" s="211" t="s">
        <v>75</v>
      </c>
      <c r="AU166" s="211" t="s">
        <v>84</v>
      </c>
      <c r="AY166" s="210" t="s">
        <v>231</v>
      </c>
      <c r="BK166" s="212">
        <f>SUM(BK167:BK178)</f>
        <v>0</v>
      </c>
    </row>
    <row r="167" s="2" customFormat="1" ht="44.25" customHeight="1">
      <c r="A167" s="41"/>
      <c r="B167" s="42"/>
      <c r="C167" s="215" t="s">
        <v>436</v>
      </c>
      <c r="D167" s="215" t="s">
        <v>233</v>
      </c>
      <c r="E167" s="216" t="s">
        <v>2429</v>
      </c>
      <c r="F167" s="217" t="s">
        <v>2430</v>
      </c>
      <c r="G167" s="218" t="s">
        <v>310</v>
      </c>
      <c r="H167" s="219">
        <v>194</v>
      </c>
      <c r="I167" s="220"/>
      <c r="J167" s="221">
        <f>ROUND(I167*H167,2)</f>
        <v>0</v>
      </c>
      <c r="K167" s="217" t="s">
        <v>237</v>
      </c>
      <c r="L167" s="47"/>
      <c r="M167" s="222" t="s">
        <v>19</v>
      </c>
      <c r="N167" s="223" t="s">
        <v>47</v>
      </c>
      <c r="O167" s="87"/>
      <c r="P167" s="224">
        <f>O167*H167</f>
        <v>0</v>
      </c>
      <c r="Q167" s="224">
        <v>0.14321</v>
      </c>
      <c r="R167" s="224">
        <f>Q167*H167</f>
        <v>27.78274</v>
      </c>
      <c r="S167" s="224">
        <v>0</v>
      </c>
      <c r="T167" s="225">
        <f>S167*H167</f>
        <v>0</v>
      </c>
      <c r="U167" s="41"/>
      <c r="V167" s="41"/>
      <c r="W167" s="41"/>
      <c r="X167" s="41"/>
      <c r="Y167" s="41"/>
      <c r="Z167" s="41"/>
      <c r="AA167" s="41"/>
      <c r="AB167" s="41"/>
      <c r="AC167" s="41"/>
      <c r="AD167" s="41"/>
      <c r="AE167" s="41"/>
      <c r="AR167" s="226" t="s">
        <v>238</v>
      </c>
      <c r="AT167" s="226" t="s">
        <v>233</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2431</v>
      </c>
    </row>
    <row r="168" s="2" customFormat="1">
      <c r="A168" s="41"/>
      <c r="B168" s="42"/>
      <c r="C168" s="43"/>
      <c r="D168" s="228" t="s">
        <v>240</v>
      </c>
      <c r="E168" s="43"/>
      <c r="F168" s="229" t="s">
        <v>2432</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240</v>
      </c>
      <c r="AU168" s="20" t="s">
        <v>86</v>
      </c>
    </row>
    <row r="169" s="13" customFormat="1">
      <c r="A169" s="13"/>
      <c r="B169" s="233"/>
      <c r="C169" s="234"/>
      <c r="D169" s="235" t="s">
        <v>242</v>
      </c>
      <c r="E169" s="236" t="s">
        <v>19</v>
      </c>
      <c r="F169" s="237" t="s">
        <v>2433</v>
      </c>
      <c r="G169" s="234"/>
      <c r="H169" s="238">
        <v>194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86</v>
      </c>
      <c r="AV169" s="13" t="s">
        <v>86</v>
      </c>
      <c r="AW169" s="13" t="s">
        <v>37</v>
      </c>
      <c r="AX169" s="13" t="s">
        <v>84</v>
      </c>
      <c r="AY169" s="244" t="s">
        <v>231</v>
      </c>
    </row>
    <row r="170" s="2" customFormat="1" ht="24.15" customHeight="1">
      <c r="A170" s="41"/>
      <c r="B170" s="42"/>
      <c r="C170" s="277" t="s">
        <v>442</v>
      </c>
      <c r="D170" s="277" t="s">
        <v>605</v>
      </c>
      <c r="E170" s="278" t="s">
        <v>2434</v>
      </c>
      <c r="F170" s="279" t="s">
        <v>2435</v>
      </c>
      <c r="G170" s="280" t="s">
        <v>310</v>
      </c>
      <c r="H170" s="281">
        <v>52</v>
      </c>
      <c r="I170" s="282"/>
      <c r="J170" s="283">
        <f>ROUND(I170*H170,2)</f>
        <v>0</v>
      </c>
      <c r="K170" s="279" t="s">
        <v>237</v>
      </c>
      <c r="L170" s="284"/>
      <c r="M170" s="285" t="s">
        <v>19</v>
      </c>
      <c r="N170" s="286" t="s">
        <v>47</v>
      </c>
      <c r="O170" s="87"/>
      <c r="P170" s="224">
        <f>O170*H170</f>
        <v>0</v>
      </c>
      <c r="Q170" s="224">
        <v>0.048300000000000003</v>
      </c>
      <c r="R170" s="224">
        <f>Q170*H170</f>
        <v>2.5116000000000001</v>
      </c>
      <c r="S170" s="224">
        <v>0</v>
      </c>
      <c r="T170" s="225">
        <f>S170*H170</f>
        <v>0</v>
      </c>
      <c r="U170" s="41"/>
      <c r="V170" s="41"/>
      <c r="W170" s="41"/>
      <c r="X170" s="41"/>
      <c r="Y170" s="41"/>
      <c r="Z170" s="41"/>
      <c r="AA170" s="41"/>
      <c r="AB170" s="41"/>
      <c r="AC170" s="41"/>
      <c r="AD170" s="41"/>
      <c r="AE170" s="41"/>
      <c r="AR170" s="226" t="s">
        <v>277</v>
      </c>
      <c r="AT170" s="226" t="s">
        <v>605</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2436</v>
      </c>
    </row>
    <row r="171" s="2" customFormat="1" ht="16.5" customHeight="1">
      <c r="A171" s="41"/>
      <c r="B171" s="42"/>
      <c r="C171" s="277" t="s">
        <v>448</v>
      </c>
      <c r="D171" s="277" t="s">
        <v>605</v>
      </c>
      <c r="E171" s="278" t="s">
        <v>2437</v>
      </c>
      <c r="F171" s="279" t="s">
        <v>2438</v>
      </c>
      <c r="G171" s="280" t="s">
        <v>310</v>
      </c>
      <c r="H171" s="281">
        <v>142</v>
      </c>
      <c r="I171" s="282"/>
      <c r="J171" s="283">
        <f>ROUND(I171*H171,2)</f>
        <v>0</v>
      </c>
      <c r="K171" s="279" t="s">
        <v>237</v>
      </c>
      <c r="L171" s="284"/>
      <c r="M171" s="285" t="s">
        <v>19</v>
      </c>
      <c r="N171" s="286" t="s">
        <v>47</v>
      </c>
      <c r="O171" s="87"/>
      <c r="P171" s="224">
        <f>O171*H171</f>
        <v>0</v>
      </c>
      <c r="Q171" s="224">
        <v>0.080000000000000002</v>
      </c>
      <c r="R171" s="224">
        <f>Q171*H171</f>
        <v>11.359999999999999</v>
      </c>
      <c r="S171" s="224">
        <v>0</v>
      </c>
      <c r="T171" s="225">
        <f>S171*H171</f>
        <v>0</v>
      </c>
      <c r="U171" s="41"/>
      <c r="V171" s="41"/>
      <c r="W171" s="41"/>
      <c r="X171" s="41"/>
      <c r="Y171" s="41"/>
      <c r="Z171" s="41"/>
      <c r="AA171" s="41"/>
      <c r="AB171" s="41"/>
      <c r="AC171" s="41"/>
      <c r="AD171" s="41"/>
      <c r="AE171" s="41"/>
      <c r="AR171" s="226" t="s">
        <v>277</v>
      </c>
      <c r="AT171" s="226" t="s">
        <v>605</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238</v>
      </c>
      <c r="BM171" s="226" t="s">
        <v>2439</v>
      </c>
    </row>
    <row r="172" s="2" customFormat="1" ht="49.05" customHeight="1">
      <c r="A172" s="41"/>
      <c r="B172" s="42"/>
      <c r="C172" s="215" t="s">
        <v>451</v>
      </c>
      <c r="D172" s="215" t="s">
        <v>233</v>
      </c>
      <c r="E172" s="216" t="s">
        <v>2440</v>
      </c>
      <c r="F172" s="217" t="s">
        <v>2441</v>
      </c>
      <c r="G172" s="218" t="s">
        <v>310</v>
      </c>
      <c r="H172" s="219">
        <v>55</v>
      </c>
      <c r="I172" s="220"/>
      <c r="J172" s="221">
        <f>ROUND(I172*H172,2)</f>
        <v>0</v>
      </c>
      <c r="K172" s="217" t="s">
        <v>237</v>
      </c>
      <c r="L172" s="47"/>
      <c r="M172" s="222" t="s">
        <v>19</v>
      </c>
      <c r="N172" s="223" t="s">
        <v>47</v>
      </c>
      <c r="O172" s="87"/>
      <c r="P172" s="224">
        <f>O172*H172</f>
        <v>0</v>
      </c>
      <c r="Q172" s="224">
        <v>0.11934</v>
      </c>
      <c r="R172" s="224">
        <f>Q172*H172</f>
        <v>6.5636999999999999</v>
      </c>
      <c r="S172" s="224">
        <v>0</v>
      </c>
      <c r="T172" s="225">
        <f>S172*H172</f>
        <v>0</v>
      </c>
      <c r="U172" s="41"/>
      <c r="V172" s="41"/>
      <c r="W172" s="41"/>
      <c r="X172" s="41"/>
      <c r="Y172" s="41"/>
      <c r="Z172" s="41"/>
      <c r="AA172" s="41"/>
      <c r="AB172" s="41"/>
      <c r="AC172" s="41"/>
      <c r="AD172" s="41"/>
      <c r="AE172" s="41"/>
      <c r="AR172" s="226" t="s">
        <v>238</v>
      </c>
      <c r="AT172" s="226" t="s">
        <v>233</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238</v>
      </c>
      <c r="BM172" s="226" t="s">
        <v>2442</v>
      </c>
    </row>
    <row r="173" s="2" customFormat="1">
      <c r="A173" s="41"/>
      <c r="B173" s="42"/>
      <c r="C173" s="43"/>
      <c r="D173" s="228" t="s">
        <v>240</v>
      </c>
      <c r="E173" s="43"/>
      <c r="F173" s="229" t="s">
        <v>2443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240</v>
      </c>
      <c r="AU173" s="20" t="s">
        <v>86</v>
      </c>
    </row>
    <row r="174" s="13" customFormat="1">
      <c r="A174" s="13"/>
      <c r="B174" s="233"/>
      <c r="C174" s="234"/>
      <c r="D174" s="235" t="s">
        <v>242</v>
      </c>
      <c r="E174" s="236" t="s">
        <v>19</v>
      </c>
      <c r="F174" s="237" t="s">
        <v>2444</v>
      </c>
      <c r="G174" s="234"/>
      <c r="H174" s="238">
        <v>55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86</v>
      </c>
      <c r="AV174" s="13" t="s">
        <v>86</v>
      </c>
      <c r="AW174" s="13" t="s">
        <v>37</v>
      </c>
      <c r="AX174" s="13" t="s">
        <v>84</v>
      </c>
      <c r="AY174" s="244" t="s">
        <v>231</v>
      </c>
    </row>
    <row r="175" s="2" customFormat="1" ht="16.5" customHeight="1">
      <c r="A175" s="41"/>
      <c r="B175" s="42"/>
      <c r="C175" s="277" t="s">
        <v>457</v>
      </c>
      <c r="D175" s="277" t="s">
        <v>605</v>
      </c>
      <c r="E175" s="278" t="s">
        <v>2445</v>
      </c>
      <c r="F175" s="279" t="s">
        <v>2446</v>
      </c>
      <c r="G175" s="280" t="s">
        <v>310</v>
      </c>
      <c r="H175" s="281">
        <v>55</v>
      </c>
      <c r="I175" s="282"/>
      <c r="J175" s="283">
        <f>ROUND(I175*H175,2)</f>
        <v>0</v>
      </c>
      <c r="K175" s="279" t="s">
        <v>237</v>
      </c>
      <c r="L175" s="284"/>
      <c r="M175" s="285" t="s">
        <v>19</v>
      </c>
      <c r="N175" s="286" t="s">
        <v>47</v>
      </c>
      <c r="O175" s="87"/>
      <c r="P175" s="224">
        <f>O175*H175</f>
        <v>0</v>
      </c>
      <c r="Q175" s="224">
        <v>0.056120000000000003</v>
      </c>
      <c r="R175" s="224">
        <f>Q175*H175</f>
        <v>3.0866000000000002</v>
      </c>
      <c r="S175" s="224">
        <v>0</v>
      </c>
      <c r="T175" s="225">
        <f>S175*H175</f>
        <v>0</v>
      </c>
      <c r="U175" s="41"/>
      <c r="V175" s="41"/>
      <c r="W175" s="41"/>
      <c r="X175" s="41"/>
      <c r="Y175" s="41"/>
      <c r="Z175" s="41"/>
      <c r="AA175" s="41"/>
      <c r="AB175" s="41"/>
      <c r="AC175" s="41"/>
      <c r="AD175" s="41"/>
      <c r="AE175" s="41"/>
      <c r="AR175" s="226" t="s">
        <v>277</v>
      </c>
      <c r="AT175" s="226" t="s">
        <v>605</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2447</v>
      </c>
    </row>
    <row r="176" s="2" customFormat="1" ht="24.15" customHeight="1">
      <c r="A176" s="41"/>
      <c r="B176" s="42"/>
      <c r="C176" s="215" t="s">
        <v>463</v>
      </c>
      <c r="D176" s="215" t="s">
        <v>233</v>
      </c>
      <c r="E176" s="216" t="s">
        <v>2448</v>
      </c>
      <c r="F176" s="217" t="s">
        <v>2449</v>
      </c>
      <c r="G176" s="218" t="s">
        <v>236</v>
      </c>
      <c r="H176" s="219">
        <v>912</v>
      </c>
      <c r="I176" s="220"/>
      <c r="J176" s="221">
        <f>ROUND(I176*H176,2)</f>
        <v>0</v>
      </c>
      <c r="K176" s="217" t="s">
        <v>237</v>
      </c>
      <c r="L176" s="47"/>
      <c r="M176" s="222" t="s">
        <v>19</v>
      </c>
      <c r="N176" s="223" t="s">
        <v>47</v>
      </c>
      <c r="O176" s="87"/>
      <c r="P176" s="224">
        <f>O176*H176</f>
        <v>0</v>
      </c>
      <c r="Q176" s="224">
        <v>0.00068999999999999997</v>
      </c>
      <c r="R176" s="224">
        <f>Q176*H176</f>
        <v>0.62927999999999995</v>
      </c>
      <c r="S176" s="224">
        <v>0</v>
      </c>
      <c r="T176" s="225">
        <f>S176*H176</f>
        <v>0</v>
      </c>
      <c r="U176" s="41"/>
      <c r="V176" s="41"/>
      <c r="W176" s="41"/>
      <c r="X176" s="41"/>
      <c r="Y176" s="41"/>
      <c r="Z176" s="41"/>
      <c r="AA176" s="41"/>
      <c r="AB176" s="41"/>
      <c r="AC176" s="41"/>
      <c r="AD176" s="41"/>
      <c r="AE176" s="41"/>
      <c r="AR176" s="226" t="s">
        <v>238</v>
      </c>
      <c r="AT176" s="226" t="s">
        <v>233</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238</v>
      </c>
      <c r="BM176" s="226" t="s">
        <v>2450</v>
      </c>
    </row>
    <row r="177" s="2" customFormat="1">
      <c r="A177" s="41"/>
      <c r="B177" s="42"/>
      <c r="C177" s="43"/>
      <c r="D177" s="228" t="s">
        <v>240</v>
      </c>
      <c r="E177" s="43"/>
      <c r="F177" s="229" t="s">
        <v>2451</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240</v>
      </c>
      <c r="AU177" s="20" t="s">
        <v>86</v>
      </c>
    </row>
    <row r="178" s="13" customFormat="1">
      <c r="A178" s="13"/>
      <c r="B178" s="233"/>
      <c r="C178" s="234"/>
      <c r="D178" s="235" t="s">
        <v>242</v>
      </c>
      <c r="E178" s="236" t="s">
        <v>19</v>
      </c>
      <c r="F178" s="237" t="s">
        <v>2452</v>
      </c>
      <c r="G178" s="234"/>
      <c r="H178" s="238">
        <v>912</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84</v>
      </c>
      <c r="AY178" s="244" t="s">
        <v>231</v>
      </c>
    </row>
    <row r="179" s="12" customFormat="1" ht="25.92" customHeight="1">
      <c r="A179" s="12"/>
      <c r="B179" s="199"/>
      <c r="C179" s="200"/>
      <c r="D179" s="201" t="s">
        <v>75</v>
      </c>
      <c r="E179" s="202" t="s">
        <v>605</v>
      </c>
      <c r="F179" s="202" t="s">
        <v>2453</v>
      </c>
      <c r="G179" s="200"/>
      <c r="H179" s="200"/>
      <c r="I179" s="203"/>
      <c r="J179" s="204">
        <f>BK179</f>
        <v>0</v>
      </c>
      <c r="K179" s="200"/>
      <c r="L179" s="205"/>
      <c r="M179" s="206"/>
      <c r="N179" s="207"/>
      <c r="O179" s="207"/>
      <c r="P179" s="208">
        <f>P180</f>
        <v>0</v>
      </c>
      <c r="Q179" s="207"/>
      <c r="R179" s="208">
        <f>R180</f>
        <v>0.02</v>
      </c>
      <c r="S179" s="207"/>
      <c r="T179" s="209">
        <f>T180</f>
        <v>0</v>
      </c>
      <c r="U179" s="12"/>
      <c r="V179" s="12"/>
      <c r="W179" s="12"/>
      <c r="X179" s="12"/>
      <c r="Y179" s="12"/>
      <c r="Z179" s="12"/>
      <c r="AA179" s="12"/>
      <c r="AB179" s="12"/>
      <c r="AC179" s="12"/>
      <c r="AD179" s="12"/>
      <c r="AE179" s="12"/>
      <c r="AR179" s="210" t="s">
        <v>248</v>
      </c>
      <c r="AT179" s="211" t="s">
        <v>75</v>
      </c>
      <c r="AU179" s="211" t="s">
        <v>76</v>
      </c>
      <c r="AY179" s="210" t="s">
        <v>231</v>
      </c>
      <c r="BK179" s="212">
        <f>BK180</f>
        <v>0</v>
      </c>
    </row>
    <row r="180" s="12" customFormat="1" ht="22.8" customHeight="1">
      <c r="A180" s="12"/>
      <c r="B180" s="199"/>
      <c r="C180" s="200"/>
      <c r="D180" s="201" t="s">
        <v>75</v>
      </c>
      <c r="E180" s="213" t="s">
        <v>2454</v>
      </c>
      <c r="F180" s="213" t="s">
        <v>2455</v>
      </c>
      <c r="G180" s="200"/>
      <c r="H180" s="200"/>
      <c r="I180" s="203"/>
      <c r="J180" s="214">
        <f>BK180</f>
        <v>0</v>
      </c>
      <c r="K180" s="200"/>
      <c r="L180" s="205"/>
      <c r="M180" s="206"/>
      <c r="N180" s="207"/>
      <c r="O180" s="207"/>
      <c r="P180" s="208">
        <f>SUM(P181:P200)</f>
        <v>0</v>
      </c>
      <c r="Q180" s="207"/>
      <c r="R180" s="208">
        <f>SUM(R181:R200)</f>
        <v>0.02</v>
      </c>
      <c r="S180" s="207"/>
      <c r="T180" s="209">
        <f>SUM(T181:T200)</f>
        <v>0</v>
      </c>
      <c r="U180" s="12"/>
      <c r="V180" s="12"/>
      <c r="W180" s="12"/>
      <c r="X180" s="12"/>
      <c r="Y180" s="12"/>
      <c r="Z180" s="12"/>
      <c r="AA180" s="12"/>
      <c r="AB180" s="12"/>
      <c r="AC180" s="12"/>
      <c r="AD180" s="12"/>
      <c r="AE180" s="12"/>
      <c r="AR180" s="210" t="s">
        <v>248</v>
      </c>
      <c r="AT180" s="211" t="s">
        <v>75</v>
      </c>
      <c r="AU180" s="211" t="s">
        <v>84</v>
      </c>
      <c r="AY180" s="210" t="s">
        <v>231</v>
      </c>
      <c r="BK180" s="212">
        <f>SUM(BK181:BK200)</f>
        <v>0</v>
      </c>
    </row>
    <row r="181" s="2" customFormat="1" ht="24.15" customHeight="1">
      <c r="A181" s="41"/>
      <c r="B181" s="42"/>
      <c r="C181" s="215" t="s">
        <v>469</v>
      </c>
      <c r="D181" s="215" t="s">
        <v>233</v>
      </c>
      <c r="E181" s="216" t="s">
        <v>2456</v>
      </c>
      <c r="F181" s="217" t="s">
        <v>2457</v>
      </c>
      <c r="G181" s="218" t="s">
        <v>369</v>
      </c>
      <c r="H181" s="219">
        <v>3</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643</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643</v>
      </c>
      <c r="BM181" s="226" t="s">
        <v>2458</v>
      </c>
    </row>
    <row r="182" s="14" customFormat="1">
      <c r="A182" s="14"/>
      <c r="B182" s="245"/>
      <c r="C182" s="246"/>
      <c r="D182" s="235" t="s">
        <v>242</v>
      </c>
      <c r="E182" s="247" t="s">
        <v>19</v>
      </c>
      <c r="F182" s="248" t="s">
        <v>2459</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242</v>
      </c>
      <c r="AU182" s="254" t="s">
        <v>86</v>
      </c>
      <c r="AV182" s="14" t="s">
        <v>84</v>
      </c>
      <c r="AW182" s="14" t="s">
        <v>37</v>
      </c>
      <c r="AX182" s="14" t="s">
        <v>76</v>
      </c>
      <c r="AY182" s="254" t="s">
        <v>231</v>
      </c>
    </row>
    <row r="183" s="13" customFormat="1">
      <c r="A183" s="13"/>
      <c r="B183" s="233"/>
      <c r="C183" s="234"/>
      <c r="D183" s="235" t="s">
        <v>242</v>
      </c>
      <c r="E183" s="236" t="s">
        <v>19</v>
      </c>
      <c r="F183" s="237" t="s">
        <v>2460</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86</v>
      </c>
      <c r="AV183" s="13" t="s">
        <v>86</v>
      </c>
      <c r="AW183" s="13" t="s">
        <v>37</v>
      </c>
      <c r="AX183" s="13" t="s">
        <v>76</v>
      </c>
      <c r="AY183" s="244" t="s">
        <v>231</v>
      </c>
    </row>
    <row r="184" s="13" customFormat="1">
      <c r="A184" s="13"/>
      <c r="B184" s="233"/>
      <c r="C184" s="234"/>
      <c r="D184" s="235" t="s">
        <v>242</v>
      </c>
      <c r="E184" s="236" t="s">
        <v>19</v>
      </c>
      <c r="F184" s="237" t="s">
        <v>2461</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3" customFormat="1">
      <c r="A185" s="13"/>
      <c r="B185" s="233"/>
      <c r="C185" s="234"/>
      <c r="D185" s="235" t="s">
        <v>242</v>
      </c>
      <c r="E185" s="236" t="s">
        <v>19</v>
      </c>
      <c r="F185" s="237" t="s">
        <v>2462</v>
      </c>
      <c r="G185" s="234"/>
      <c r="H185" s="238">
        <v>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242</v>
      </c>
      <c r="AU185" s="244" t="s">
        <v>86</v>
      </c>
      <c r="AV185" s="13" t="s">
        <v>86</v>
      </c>
      <c r="AW185" s="13" t="s">
        <v>37</v>
      </c>
      <c r="AX185" s="13" t="s">
        <v>76</v>
      </c>
      <c r="AY185" s="244" t="s">
        <v>231</v>
      </c>
    </row>
    <row r="186" s="15" customFormat="1">
      <c r="A186" s="15"/>
      <c r="B186" s="255"/>
      <c r="C186" s="256"/>
      <c r="D186" s="235" t="s">
        <v>242</v>
      </c>
      <c r="E186" s="257" t="s">
        <v>19</v>
      </c>
      <c r="F186" s="258" t="s">
        <v>335</v>
      </c>
      <c r="G186" s="256"/>
      <c r="H186" s="259">
        <v>3</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242</v>
      </c>
      <c r="AU186" s="265" t="s">
        <v>86</v>
      </c>
      <c r="AV186" s="15" t="s">
        <v>238</v>
      </c>
      <c r="AW186" s="15" t="s">
        <v>37</v>
      </c>
      <c r="AX186" s="15" t="s">
        <v>84</v>
      </c>
      <c r="AY186" s="265" t="s">
        <v>231</v>
      </c>
    </row>
    <row r="187" s="2" customFormat="1" ht="24.15" customHeight="1">
      <c r="A187" s="41"/>
      <c r="B187" s="42"/>
      <c r="C187" s="215" t="s">
        <v>475</v>
      </c>
      <c r="D187" s="215" t="s">
        <v>233</v>
      </c>
      <c r="E187" s="216" t="s">
        <v>2463</v>
      </c>
      <c r="F187" s="217" t="s">
        <v>2457</v>
      </c>
      <c r="G187" s="218" t="s">
        <v>369</v>
      </c>
      <c r="H187" s="219">
        <v>4</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643</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643</v>
      </c>
      <c r="BM187" s="226" t="s">
        <v>2464</v>
      </c>
    </row>
    <row r="188" s="14" customFormat="1">
      <c r="A188" s="14"/>
      <c r="B188" s="245"/>
      <c r="C188" s="246"/>
      <c r="D188" s="235" t="s">
        <v>242</v>
      </c>
      <c r="E188" s="247" t="s">
        <v>19</v>
      </c>
      <c r="F188" s="248" t="s">
        <v>2459</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242</v>
      </c>
      <c r="AU188" s="254" t="s">
        <v>86</v>
      </c>
      <c r="AV188" s="14" t="s">
        <v>84</v>
      </c>
      <c r="AW188" s="14" t="s">
        <v>37</v>
      </c>
      <c r="AX188" s="14" t="s">
        <v>76</v>
      </c>
      <c r="AY188" s="254" t="s">
        <v>231</v>
      </c>
    </row>
    <row r="189" s="13" customFormat="1">
      <c r="A189" s="13"/>
      <c r="B189" s="233"/>
      <c r="C189" s="234"/>
      <c r="D189" s="235" t="s">
        <v>242</v>
      </c>
      <c r="E189" s="236" t="s">
        <v>19</v>
      </c>
      <c r="F189" s="237" t="s">
        <v>2465</v>
      </c>
      <c r="G189" s="234"/>
      <c r="H189" s="238">
        <v>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86</v>
      </c>
      <c r="AV189" s="13" t="s">
        <v>86</v>
      </c>
      <c r="AW189" s="13" t="s">
        <v>37</v>
      </c>
      <c r="AX189" s="13" t="s">
        <v>76</v>
      </c>
      <c r="AY189" s="244" t="s">
        <v>231</v>
      </c>
    </row>
    <row r="190" s="13" customFormat="1">
      <c r="A190" s="13"/>
      <c r="B190" s="233"/>
      <c r="C190" s="234"/>
      <c r="D190" s="235" t="s">
        <v>242</v>
      </c>
      <c r="E190" s="236" t="s">
        <v>19</v>
      </c>
      <c r="F190" s="237" t="s">
        <v>2461</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242</v>
      </c>
      <c r="AU190" s="244" t="s">
        <v>86</v>
      </c>
      <c r="AV190" s="13" t="s">
        <v>86</v>
      </c>
      <c r="AW190" s="13" t="s">
        <v>37</v>
      </c>
      <c r="AX190" s="13" t="s">
        <v>76</v>
      </c>
      <c r="AY190" s="244" t="s">
        <v>231</v>
      </c>
    </row>
    <row r="191" s="13" customFormat="1">
      <c r="A191" s="13"/>
      <c r="B191" s="233"/>
      <c r="C191" s="234"/>
      <c r="D191" s="235" t="s">
        <v>242</v>
      </c>
      <c r="E191" s="236" t="s">
        <v>19</v>
      </c>
      <c r="F191" s="237" t="s">
        <v>2462</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242</v>
      </c>
      <c r="AU191" s="244" t="s">
        <v>86</v>
      </c>
      <c r="AV191" s="13" t="s">
        <v>86</v>
      </c>
      <c r="AW191" s="13" t="s">
        <v>37</v>
      </c>
      <c r="AX191" s="13" t="s">
        <v>76</v>
      </c>
      <c r="AY191" s="244" t="s">
        <v>231</v>
      </c>
    </row>
    <row r="192" s="15" customFormat="1">
      <c r="A192" s="15"/>
      <c r="B192" s="255"/>
      <c r="C192" s="256"/>
      <c r="D192" s="235" t="s">
        <v>242</v>
      </c>
      <c r="E192" s="257" t="s">
        <v>19</v>
      </c>
      <c r="F192" s="258" t="s">
        <v>335</v>
      </c>
      <c r="G192" s="256"/>
      <c r="H192" s="259">
        <v>4</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242</v>
      </c>
      <c r="AU192" s="265" t="s">
        <v>86</v>
      </c>
      <c r="AV192" s="15" t="s">
        <v>238</v>
      </c>
      <c r="AW192" s="15" t="s">
        <v>37</v>
      </c>
      <c r="AX192" s="15" t="s">
        <v>84</v>
      </c>
      <c r="AY192" s="265" t="s">
        <v>231</v>
      </c>
    </row>
    <row r="193" s="2" customFormat="1" ht="24.15" customHeight="1">
      <c r="A193" s="41"/>
      <c r="B193" s="42"/>
      <c r="C193" s="277" t="s">
        <v>482</v>
      </c>
      <c r="D193" s="277" t="s">
        <v>605</v>
      </c>
      <c r="E193" s="278" t="s">
        <v>2466</v>
      </c>
      <c r="F193" s="279" t="s">
        <v>2467</v>
      </c>
      <c r="G193" s="280" t="s">
        <v>369</v>
      </c>
      <c r="H193" s="281">
        <v>1</v>
      </c>
      <c r="I193" s="282"/>
      <c r="J193" s="283">
        <f>ROUND(I193*H193,2)</f>
        <v>0</v>
      </c>
      <c r="K193" s="279" t="s">
        <v>19</v>
      </c>
      <c r="L193" s="284"/>
      <c r="M193" s="285" t="s">
        <v>19</v>
      </c>
      <c r="N193" s="286" t="s">
        <v>47</v>
      </c>
      <c r="O193" s="87"/>
      <c r="P193" s="224">
        <f>O193*H193</f>
        <v>0</v>
      </c>
      <c r="Q193" s="224">
        <v>0.0050000000000000001</v>
      </c>
      <c r="R193" s="224">
        <f>Q193*H193</f>
        <v>0.0050000000000000001</v>
      </c>
      <c r="S193" s="224">
        <v>0</v>
      </c>
      <c r="T193" s="225">
        <f>S193*H193</f>
        <v>0</v>
      </c>
      <c r="U193" s="41"/>
      <c r="V193" s="41"/>
      <c r="W193" s="41"/>
      <c r="X193" s="41"/>
      <c r="Y193" s="41"/>
      <c r="Z193" s="41"/>
      <c r="AA193" s="41"/>
      <c r="AB193" s="41"/>
      <c r="AC193" s="41"/>
      <c r="AD193" s="41"/>
      <c r="AE193" s="41"/>
      <c r="AR193" s="226" t="s">
        <v>1187</v>
      </c>
      <c r="AT193" s="226" t="s">
        <v>605</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1187</v>
      </c>
      <c r="BM193" s="226" t="s">
        <v>2468</v>
      </c>
    </row>
    <row r="194" s="13" customFormat="1">
      <c r="A194" s="13"/>
      <c r="B194" s="233"/>
      <c r="C194" s="234"/>
      <c r="D194" s="235" t="s">
        <v>242</v>
      </c>
      <c r="E194" s="236" t="s">
        <v>19</v>
      </c>
      <c r="F194" s="237" t="s">
        <v>2469</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86</v>
      </c>
      <c r="AV194" s="13" t="s">
        <v>86</v>
      </c>
      <c r="AW194" s="13" t="s">
        <v>37</v>
      </c>
      <c r="AX194" s="13" t="s">
        <v>84</v>
      </c>
      <c r="AY194" s="244" t="s">
        <v>231</v>
      </c>
    </row>
    <row r="195" s="2" customFormat="1" ht="24.15" customHeight="1">
      <c r="A195" s="41"/>
      <c r="B195" s="42"/>
      <c r="C195" s="277" t="s">
        <v>488</v>
      </c>
      <c r="D195" s="277" t="s">
        <v>605</v>
      </c>
      <c r="E195" s="278" t="s">
        <v>2470</v>
      </c>
      <c r="F195" s="279" t="s">
        <v>2467</v>
      </c>
      <c r="G195" s="280" t="s">
        <v>369</v>
      </c>
      <c r="H195" s="281">
        <v>1</v>
      </c>
      <c r="I195" s="282"/>
      <c r="J195" s="283">
        <f>ROUND(I195*H195,2)</f>
        <v>0</v>
      </c>
      <c r="K195" s="279" t="s">
        <v>19</v>
      </c>
      <c r="L195" s="284"/>
      <c r="M195" s="285" t="s">
        <v>19</v>
      </c>
      <c r="N195" s="286" t="s">
        <v>47</v>
      </c>
      <c r="O195" s="87"/>
      <c r="P195" s="224">
        <f>O195*H195</f>
        <v>0</v>
      </c>
      <c r="Q195" s="224">
        <v>0.0050000000000000001</v>
      </c>
      <c r="R195" s="224">
        <f>Q195*H195</f>
        <v>0.0050000000000000001</v>
      </c>
      <c r="S195" s="224">
        <v>0</v>
      </c>
      <c r="T195" s="225">
        <f>S195*H195</f>
        <v>0</v>
      </c>
      <c r="U195" s="41"/>
      <c r="V195" s="41"/>
      <c r="W195" s="41"/>
      <c r="X195" s="41"/>
      <c r="Y195" s="41"/>
      <c r="Z195" s="41"/>
      <c r="AA195" s="41"/>
      <c r="AB195" s="41"/>
      <c r="AC195" s="41"/>
      <c r="AD195" s="41"/>
      <c r="AE195" s="41"/>
      <c r="AR195" s="226" t="s">
        <v>1187</v>
      </c>
      <c r="AT195" s="226" t="s">
        <v>605</v>
      </c>
      <c r="AU195" s="226" t="s">
        <v>86</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1187</v>
      </c>
      <c r="BM195" s="226" t="s">
        <v>2471</v>
      </c>
    </row>
    <row r="196" s="13" customFormat="1">
      <c r="A196" s="13"/>
      <c r="B196" s="233"/>
      <c r="C196" s="234"/>
      <c r="D196" s="235" t="s">
        <v>242</v>
      </c>
      <c r="E196" s="236" t="s">
        <v>19</v>
      </c>
      <c r="F196" s="237" t="s">
        <v>2472</v>
      </c>
      <c r="G196" s="234"/>
      <c r="H196" s="238">
        <v>1</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242</v>
      </c>
      <c r="AU196" s="244" t="s">
        <v>86</v>
      </c>
      <c r="AV196" s="13" t="s">
        <v>86</v>
      </c>
      <c r="AW196" s="13" t="s">
        <v>37</v>
      </c>
      <c r="AX196" s="13" t="s">
        <v>84</v>
      </c>
      <c r="AY196" s="244" t="s">
        <v>231</v>
      </c>
    </row>
    <row r="197" s="2" customFormat="1" ht="16.5" customHeight="1">
      <c r="A197" s="41"/>
      <c r="B197" s="42"/>
      <c r="C197" s="277" t="s">
        <v>493</v>
      </c>
      <c r="D197" s="277" t="s">
        <v>605</v>
      </c>
      <c r="E197" s="278" t="s">
        <v>2473</v>
      </c>
      <c r="F197" s="279" t="s">
        <v>2474</v>
      </c>
      <c r="G197" s="280" t="s">
        <v>369</v>
      </c>
      <c r="H197" s="281">
        <v>1</v>
      </c>
      <c r="I197" s="282"/>
      <c r="J197" s="283">
        <f>ROUND(I197*H197,2)</f>
        <v>0</v>
      </c>
      <c r="K197" s="279" t="s">
        <v>19</v>
      </c>
      <c r="L197" s="284"/>
      <c r="M197" s="285" t="s">
        <v>19</v>
      </c>
      <c r="N197" s="286" t="s">
        <v>47</v>
      </c>
      <c r="O197" s="87"/>
      <c r="P197" s="224">
        <f>O197*H197</f>
        <v>0</v>
      </c>
      <c r="Q197" s="224">
        <v>0.0050000000000000001</v>
      </c>
      <c r="R197" s="224">
        <f>Q197*H197</f>
        <v>0.0050000000000000001</v>
      </c>
      <c r="S197" s="224">
        <v>0</v>
      </c>
      <c r="T197" s="225">
        <f>S197*H197</f>
        <v>0</v>
      </c>
      <c r="U197" s="41"/>
      <c r="V197" s="41"/>
      <c r="W197" s="41"/>
      <c r="X197" s="41"/>
      <c r="Y197" s="41"/>
      <c r="Z197" s="41"/>
      <c r="AA197" s="41"/>
      <c r="AB197" s="41"/>
      <c r="AC197" s="41"/>
      <c r="AD197" s="41"/>
      <c r="AE197" s="41"/>
      <c r="AR197" s="226" t="s">
        <v>1187</v>
      </c>
      <c r="AT197" s="226" t="s">
        <v>605</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1187</v>
      </c>
      <c r="BM197" s="226" t="s">
        <v>2475</v>
      </c>
    </row>
    <row r="198" s="13" customFormat="1">
      <c r="A198" s="13"/>
      <c r="B198" s="233"/>
      <c r="C198" s="234"/>
      <c r="D198" s="235" t="s">
        <v>242</v>
      </c>
      <c r="E198" s="236" t="s">
        <v>19</v>
      </c>
      <c r="F198" s="237" t="s">
        <v>2469</v>
      </c>
      <c r="G198" s="234"/>
      <c r="H198" s="238">
        <v>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242</v>
      </c>
      <c r="AU198" s="244" t="s">
        <v>86</v>
      </c>
      <c r="AV198" s="13" t="s">
        <v>86</v>
      </c>
      <c r="AW198" s="13" t="s">
        <v>37</v>
      </c>
      <c r="AX198" s="13" t="s">
        <v>84</v>
      </c>
      <c r="AY198" s="244" t="s">
        <v>231</v>
      </c>
    </row>
    <row r="199" s="2" customFormat="1" ht="16.5" customHeight="1">
      <c r="A199" s="41"/>
      <c r="B199" s="42"/>
      <c r="C199" s="277" t="s">
        <v>499</v>
      </c>
      <c r="D199" s="277" t="s">
        <v>605</v>
      </c>
      <c r="E199" s="278" t="s">
        <v>2476</v>
      </c>
      <c r="F199" s="279" t="s">
        <v>2474</v>
      </c>
      <c r="G199" s="280" t="s">
        <v>369</v>
      </c>
      <c r="H199" s="281">
        <v>1</v>
      </c>
      <c r="I199" s="282"/>
      <c r="J199" s="283">
        <f>ROUND(I199*H199,2)</f>
        <v>0</v>
      </c>
      <c r="K199" s="279" t="s">
        <v>19</v>
      </c>
      <c r="L199" s="284"/>
      <c r="M199" s="285" t="s">
        <v>19</v>
      </c>
      <c r="N199" s="286" t="s">
        <v>47</v>
      </c>
      <c r="O199" s="87"/>
      <c r="P199" s="224">
        <f>O199*H199</f>
        <v>0</v>
      </c>
      <c r="Q199" s="224">
        <v>0.0050000000000000001</v>
      </c>
      <c r="R199" s="224">
        <f>Q199*H199</f>
        <v>0.0050000000000000001</v>
      </c>
      <c r="S199" s="224">
        <v>0</v>
      </c>
      <c r="T199" s="225">
        <f>S199*H199</f>
        <v>0</v>
      </c>
      <c r="U199" s="41"/>
      <c r="V199" s="41"/>
      <c r="W199" s="41"/>
      <c r="X199" s="41"/>
      <c r="Y199" s="41"/>
      <c r="Z199" s="41"/>
      <c r="AA199" s="41"/>
      <c r="AB199" s="41"/>
      <c r="AC199" s="41"/>
      <c r="AD199" s="41"/>
      <c r="AE199" s="41"/>
      <c r="AR199" s="226" t="s">
        <v>1187</v>
      </c>
      <c r="AT199" s="226" t="s">
        <v>605</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1187</v>
      </c>
      <c r="BM199" s="226" t="s">
        <v>2477</v>
      </c>
    </row>
    <row r="200" s="13" customFormat="1">
      <c r="A200" s="13"/>
      <c r="B200" s="233"/>
      <c r="C200" s="234"/>
      <c r="D200" s="235" t="s">
        <v>242</v>
      </c>
      <c r="E200" s="236" t="s">
        <v>19</v>
      </c>
      <c r="F200" s="237" t="s">
        <v>2469</v>
      </c>
      <c r="G200" s="234"/>
      <c r="H200" s="238">
        <v>1</v>
      </c>
      <c r="I200" s="239"/>
      <c r="J200" s="234"/>
      <c r="K200" s="234"/>
      <c r="L200" s="240"/>
      <c r="M200" s="288"/>
      <c r="N200" s="289"/>
      <c r="O200" s="289"/>
      <c r="P200" s="289"/>
      <c r="Q200" s="289"/>
      <c r="R200" s="289"/>
      <c r="S200" s="289"/>
      <c r="T200" s="290"/>
      <c r="U200" s="13"/>
      <c r="V200" s="13"/>
      <c r="W200" s="13"/>
      <c r="X200" s="13"/>
      <c r="Y200" s="13"/>
      <c r="Z200" s="13"/>
      <c r="AA200" s="13"/>
      <c r="AB200" s="13"/>
      <c r="AC200" s="13"/>
      <c r="AD200" s="13"/>
      <c r="AE200" s="13"/>
      <c r="AT200" s="244" t="s">
        <v>242</v>
      </c>
      <c r="AU200" s="244" t="s">
        <v>86</v>
      </c>
      <c r="AV200" s="13" t="s">
        <v>86</v>
      </c>
      <c r="AW200" s="13" t="s">
        <v>37</v>
      </c>
      <c r="AX200" s="13" t="s">
        <v>84</v>
      </c>
      <c r="AY200" s="244" t="s">
        <v>231</v>
      </c>
    </row>
    <row r="201" s="2" customFormat="1" ht="6.96" customHeight="1">
      <c r="A201" s="41"/>
      <c r="B201" s="62"/>
      <c r="C201" s="63"/>
      <c r="D201" s="63"/>
      <c r="E201" s="63"/>
      <c r="F201" s="63"/>
      <c r="G201" s="63"/>
      <c r="H201" s="63"/>
      <c r="I201" s="63"/>
      <c r="J201" s="63"/>
      <c r="K201" s="63"/>
      <c r="L201" s="47"/>
      <c r="M201" s="41"/>
      <c r="O201" s="41"/>
      <c r="P201" s="41"/>
      <c r="Q201" s="41"/>
      <c r="R201" s="41"/>
      <c r="S201" s="41"/>
      <c r="T201" s="41"/>
      <c r="U201" s="41"/>
      <c r="V201" s="41"/>
      <c r="W201" s="41"/>
      <c r="X201" s="41"/>
      <c r="Y201" s="41"/>
      <c r="Z201" s="41"/>
      <c r="AA201" s="41"/>
      <c r="AB201" s="41"/>
      <c r="AC201" s="41"/>
      <c r="AD201" s="41"/>
      <c r="AE201" s="41"/>
    </row>
  </sheetData>
  <sheetProtection sheet="1" autoFilter="0" formatColumns="0" formatRows="0" objects="1" scenarios="1" spinCount="100000" saltValue="tvpWIw4g/crqVUUPOHfl64OqWWA8NWoTbt1poCqGp5l45+NG4SIOF8pZ6AYTECpeBmNOge3axsJP9sAqoNdhKA==" hashValue="rX3edA8Ztlv/hN3aaPUks/vizXo6Gcx7yqc/i0yqnqd4wNsPDstmUc08QqGakIANRl3Z9z7Fx1YlRR0YBTB+kw==" algorithmName="SHA-512" password="C763"/>
  <autoFilter ref="C85:K200"/>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1/121151127"/>
    <hyperlink ref="F93" r:id="rId2" display="https://podminky.urs.cz/item/CS_URS_2023_01/122151104"/>
    <hyperlink ref="F96" r:id="rId3" display="https://podminky.urs.cz/item/CS_URS_2023_01/162251102"/>
    <hyperlink ref="F99" r:id="rId4" display="https://podminky.urs.cz/item/CS_URS_2023_01/162751117"/>
    <hyperlink ref="F102" r:id="rId5" display="https://podminky.urs.cz/item/CS_URS_2023_01/162751119"/>
    <hyperlink ref="F107" r:id="rId6" display="https://podminky.urs.cz/item/CS_URS_2023_01/171251201"/>
    <hyperlink ref="F109" r:id="rId7" display="https://podminky.urs.cz/item/CS_URS_2023_01/171251101"/>
    <hyperlink ref="F112" r:id="rId8" display="https://podminky.urs.cz/item/CS_URS_2023_01/181351113"/>
    <hyperlink ref="F115" r:id="rId9" display="https://podminky.urs.cz/item/CS_URS_2023_01/181451131"/>
    <hyperlink ref="F120" r:id="rId10" display="https://podminky.urs.cz/item/CS_URS_2023_01/181951112"/>
    <hyperlink ref="F128" r:id="rId11" display="https://podminky.urs.cz/item/CS_URS_2023_01/213141111"/>
    <hyperlink ref="F134" r:id="rId12" display="https://podminky.urs.cz/item/CS_URS_2023_01/564871116"/>
    <hyperlink ref="F137" r:id="rId13" display="https://podminky.urs.cz/item/CS_URS_2023_01/564871111"/>
    <hyperlink ref="F139" r:id="rId14" display="https://podminky.urs.cz/item/CS_URS_2023_01/596412213"/>
    <hyperlink ref="F144" r:id="rId15" display="https://podminky.urs.cz/item/CS_URS_2023_01/564861111"/>
    <hyperlink ref="F147" r:id="rId16" display="https://podminky.urs.cz/item/CS_URS_2023_01/564952111"/>
    <hyperlink ref="F149" r:id="rId17" display="https://podminky.urs.cz/item/CS_URS_2023_01/573191111"/>
    <hyperlink ref="F151" r:id="rId18" display="https://podminky.urs.cz/item/CS_URS_2023_01/565165111"/>
    <hyperlink ref="F153" r:id="rId19" display="https://podminky.urs.cz/item/CS_URS_2023_01/573211108"/>
    <hyperlink ref="F155" r:id="rId20" display="https://podminky.urs.cz/item/CS_URS_2023_01/577134111"/>
    <hyperlink ref="F157" r:id="rId21" display="https://podminky.urs.cz/item/CS_URS_2023_01/564851011"/>
    <hyperlink ref="F160" r:id="rId22" display="https://podminky.urs.cz/item/CS_URS_2023_01/596212211"/>
    <hyperlink ref="F164" r:id="rId23" display="https://podminky.urs.cz/item/CS_URS_2023_01/637121111"/>
    <hyperlink ref="F168" r:id="rId24" display="https://podminky.urs.cz/item/CS_URS_2023_01/916131112"/>
    <hyperlink ref="F173" r:id="rId25" display="https://podminky.urs.cz/item/CS_URS_2023_01/916231112"/>
    <hyperlink ref="F177" r:id="rId26" display="https://podminky.urs.cz/item/CS_URS_2023_01/919726123"/>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2478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ROUND((SUM(BE87:BE188)),  2)</f>
        <v>0</v>
      </c>
      <c r="G33" s="41"/>
      <c r="H33" s="41"/>
      <c r="I33" s="160">
        <v>0.20999999999999999</v>
      </c>
      <c r="J33" s="159">
        <f>ROUND(((SUM(BE87:BE188))*I33),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ROUND((SUM(BF87:BF188)),  2)</f>
        <v>0</v>
      </c>
      <c r="G34" s="41"/>
      <c r="H34" s="41"/>
      <c r="I34" s="160">
        <v>0.14999999999999999</v>
      </c>
      <c r="J34" s="159">
        <f>ROUND(((SUM(BF87:BF188))*I34),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ROUND((SUM(BG87:BG188)),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ROUND((SUM(BH87:BH188)),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ROUND((SUM(BI87:BI188)),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03 - Oplocení a areálové objekty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J102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196</v>
      </c>
      <c r="E63" s="185"/>
      <c r="F63" s="185"/>
      <c r="G63" s="185"/>
      <c r="H63" s="185"/>
      <c r="I63" s="185"/>
      <c r="J63" s="186">
        <f>J108</f>
        <v>0</v>
      </c>
      <c r="K63" s="128"/>
      <c r="L63" s="187"/>
      <c r="S63" s="10"/>
      <c r="T63" s="10"/>
      <c r="U63" s="10"/>
      <c r="V63" s="10"/>
      <c r="W63" s="10"/>
      <c r="X63" s="10"/>
      <c r="Y63" s="10"/>
      <c r="Z63" s="10"/>
      <c r="AA63" s="10"/>
      <c r="AB63" s="10"/>
      <c r="AC63" s="10"/>
      <c r="AD63" s="10"/>
      <c r="AE63" s="10"/>
    </row>
    <row r="64" s="9" customFormat="1" ht="24.96" customHeight="1">
      <c r="A64" s="9"/>
      <c r="B64" s="177"/>
      <c r="C64" s="178"/>
      <c r="D64" s="179" t="s">
        <v>201</v>
      </c>
      <c r="E64" s="180"/>
      <c r="F64" s="180"/>
      <c r="G64" s="180"/>
      <c r="H64" s="180"/>
      <c r="I64" s="180"/>
      <c r="J64" s="181">
        <f>J128</f>
        <v>0</v>
      </c>
      <c r="K64" s="178"/>
      <c r="L64" s="182"/>
      <c r="S64" s="9"/>
      <c r="T64" s="9"/>
      <c r="U64" s="9"/>
      <c r="V64" s="9"/>
      <c r="W64" s="9"/>
      <c r="X64" s="9"/>
      <c r="Y64" s="9"/>
      <c r="Z64" s="9"/>
      <c r="AA64" s="9"/>
      <c r="AB64" s="9"/>
      <c r="AC64" s="9"/>
      <c r="AD64" s="9"/>
      <c r="AE64" s="9"/>
    </row>
    <row r="65" s="10" customFormat="1" ht="19.92" customHeight="1">
      <c r="A65" s="10"/>
      <c r="B65" s="183"/>
      <c r="C65" s="128"/>
      <c r="D65" s="184" t="s">
        <v>2479</v>
      </c>
      <c r="E65" s="185"/>
      <c r="F65" s="185"/>
      <c r="G65" s="185"/>
      <c r="H65" s="185"/>
      <c r="I65" s="185"/>
      <c r="J65" s="186">
        <f>J129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208</v>
      </c>
      <c r="E66" s="185"/>
      <c r="F66" s="185"/>
      <c r="G66" s="185"/>
      <c r="H66" s="185"/>
      <c r="I66" s="185"/>
      <c r="J66" s="186">
        <f>J133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209</v>
      </c>
      <c r="E67" s="185"/>
      <c r="F67" s="185"/>
      <c r="G67" s="185"/>
      <c r="H67" s="185"/>
      <c r="I67" s="185"/>
      <c r="J67" s="186">
        <f>J141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 xml:space="preserve"> 03 - Oplocení a areálové objekty</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P88+P128</f>
        <v>0</v>
      </c>
      <c r="Q87" s="99"/>
      <c r="R87" s="196">
        <f>R88+R128</f>
        <v>21.589419840000001</v>
      </c>
      <c r="S87" s="99"/>
      <c r="T87" s="197">
        <f>T88+T128</f>
        <v>0</v>
      </c>
      <c r="U87" s="41"/>
      <c r="V87" s="41"/>
      <c r="W87" s="41"/>
      <c r="X87" s="41"/>
      <c r="Y87" s="41"/>
      <c r="Z87" s="41"/>
      <c r="AA87" s="41"/>
      <c r="AB87" s="41"/>
      <c r="AC87" s="41"/>
      <c r="AD87" s="41"/>
      <c r="AE87" s="41"/>
      <c r="AT87" s="20" t="s">
        <v>75</v>
      </c>
      <c r="AU87" s="20" t="s">
        <v>192</v>
      </c>
      <c r="BK87" s="198">
        <f>BK88+BK128</f>
        <v>0</v>
      </c>
    </row>
    <row r="88" s="12" customFormat="1" ht="25.92" customHeight="1">
      <c r="A88" s="12"/>
      <c r="B88" s="199"/>
      <c r="C88" s="200"/>
      <c r="D88" s="201" t="s">
        <v>75</v>
      </c>
      <c r="E88" s="202" t="s">
        <v>229</v>
      </c>
      <c r="F88" s="202" t="s">
        <v>230</v>
      </c>
      <c r="G88" s="200"/>
      <c r="H88" s="200"/>
      <c r="I88" s="203"/>
      <c r="J88" s="204">
        <f>BK88</f>
        <v>0</v>
      </c>
      <c r="K88" s="200"/>
      <c r="L88" s="205"/>
      <c r="M88" s="206"/>
      <c r="N88" s="207"/>
      <c r="O88" s="207"/>
      <c r="P88" s="208">
        <f>P89+P102+P108</f>
        <v>0</v>
      </c>
      <c r="Q88" s="207"/>
      <c r="R88" s="208">
        <f>R89+R102+R108</f>
        <v>20.691619840000001</v>
      </c>
      <c r="S88" s="207"/>
      <c r="T88" s="209">
        <f>T89+T102+T108</f>
        <v>0</v>
      </c>
      <c r="U88" s="12"/>
      <c r="V88" s="12"/>
      <c r="W88" s="12"/>
      <c r="X88" s="12"/>
      <c r="Y88" s="12"/>
      <c r="Z88" s="12"/>
      <c r="AA88" s="12"/>
      <c r="AB88" s="12"/>
      <c r="AC88" s="12"/>
      <c r="AD88" s="12"/>
      <c r="AE88" s="12"/>
      <c r="AR88" s="210" t="s">
        <v>84</v>
      </c>
      <c r="AT88" s="211" t="s">
        <v>75</v>
      </c>
      <c r="AU88" s="211" t="s">
        <v>76</v>
      </c>
      <c r="AY88" s="210" t="s">
        <v>231</v>
      </c>
      <c r="BK88" s="212">
        <f>BK89+BK102+BK108</f>
        <v>0</v>
      </c>
    </row>
    <row r="89" s="12" customFormat="1" ht="22.8" customHeight="1">
      <c r="A89" s="12"/>
      <c r="B89" s="199"/>
      <c r="C89" s="200"/>
      <c r="D89" s="201" t="s">
        <v>75</v>
      </c>
      <c r="E89" s="213" t="s">
        <v>84</v>
      </c>
      <c r="F89" s="213" t="s">
        <v>232</v>
      </c>
      <c r="G89" s="200"/>
      <c r="H89" s="200"/>
      <c r="I89" s="203"/>
      <c r="J89" s="214">
        <f>BK89</f>
        <v>0</v>
      </c>
      <c r="K89" s="200"/>
      <c r="L89" s="205"/>
      <c r="M89" s="206"/>
      <c r="N89" s="207"/>
      <c r="O89" s="207"/>
      <c r="P89" s="208">
        <f>SUM(P90:P101)</f>
        <v>0</v>
      </c>
      <c r="Q89" s="207"/>
      <c r="R89" s="208">
        <f>SUM(R90:R101)</f>
        <v>0</v>
      </c>
      <c r="S89" s="207"/>
      <c r="T89" s="209">
        <f>SUM(T90:T101)</f>
        <v>0</v>
      </c>
      <c r="U89" s="12"/>
      <c r="V89" s="12"/>
      <c r="W89" s="12"/>
      <c r="X89" s="12"/>
      <c r="Y89" s="12"/>
      <c r="Z89" s="12"/>
      <c r="AA89" s="12"/>
      <c r="AB89" s="12"/>
      <c r="AC89" s="12"/>
      <c r="AD89" s="12"/>
      <c r="AE89" s="12"/>
      <c r="AR89" s="210" t="s">
        <v>84</v>
      </c>
      <c r="AT89" s="211" t="s">
        <v>75</v>
      </c>
      <c r="AU89" s="211" t="s">
        <v>84</v>
      </c>
      <c r="AY89" s="210" t="s">
        <v>231</v>
      </c>
      <c r="BK89" s="212">
        <f>SUM(BK90:BK101)</f>
        <v>0</v>
      </c>
    </row>
    <row r="90" s="2" customFormat="1" ht="33" customHeight="1">
      <c r="A90" s="41"/>
      <c r="B90" s="42"/>
      <c r="C90" s="215" t="s">
        <v>84</v>
      </c>
      <c r="D90" s="215" t="s">
        <v>233</v>
      </c>
      <c r="E90" s="216" t="s">
        <v>2480</v>
      </c>
      <c r="F90" s="217" t="s">
        <v>2481</v>
      </c>
      <c r="G90" s="218" t="s">
        <v>251</v>
      </c>
      <c r="H90" s="219">
        <v>4.7720000000000002</v>
      </c>
      <c r="I90" s="220"/>
      <c r="J90" s="221">
        <f>ROUND(I90*H90,2)</f>
        <v>0</v>
      </c>
      <c r="K90" s="217" t="s">
        <v>237</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2482</v>
      </c>
    </row>
    <row r="91" s="2" customFormat="1">
      <c r="A91" s="41"/>
      <c r="B91" s="42"/>
      <c r="C91" s="43"/>
      <c r="D91" s="228" t="s">
        <v>240</v>
      </c>
      <c r="E91" s="43"/>
      <c r="F91" s="229" t="s">
        <v>2483</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240</v>
      </c>
      <c r="AU91" s="20" t="s">
        <v>86</v>
      </c>
    </row>
    <row r="92" s="13" customFormat="1">
      <c r="A92" s="13"/>
      <c r="B92" s="233"/>
      <c r="C92" s="234"/>
      <c r="D92" s="235" t="s">
        <v>242</v>
      </c>
      <c r="E92" s="236" t="s">
        <v>19</v>
      </c>
      <c r="F92" s="237" t="s">
        <v>2484</v>
      </c>
      <c r="G92" s="234"/>
      <c r="H92" s="238">
        <v>0.47999999999999998</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242</v>
      </c>
      <c r="AU92" s="244" t="s">
        <v>86</v>
      </c>
      <c r="AV92" s="13" t="s">
        <v>86</v>
      </c>
      <c r="AW92" s="13" t="s">
        <v>37</v>
      </c>
      <c r="AX92" s="13" t="s">
        <v>76</v>
      </c>
      <c r="AY92" s="244" t="s">
        <v>231</v>
      </c>
    </row>
    <row r="93" s="13" customFormat="1">
      <c r="A93" s="13"/>
      <c r="B93" s="233"/>
      <c r="C93" s="234"/>
      <c r="D93" s="235" t="s">
        <v>242</v>
      </c>
      <c r="E93" s="236" t="s">
        <v>19</v>
      </c>
      <c r="F93" s="237" t="s">
        <v>2485</v>
      </c>
      <c r="G93" s="234"/>
      <c r="H93" s="238">
        <v>0.57599999999999996</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242</v>
      </c>
      <c r="AU93" s="244" t="s">
        <v>86</v>
      </c>
      <c r="AV93" s="13" t="s">
        <v>86</v>
      </c>
      <c r="AW93" s="13" t="s">
        <v>37</v>
      </c>
      <c r="AX93" s="13" t="s">
        <v>76</v>
      </c>
      <c r="AY93" s="244" t="s">
        <v>231</v>
      </c>
    </row>
    <row r="94" s="13" customFormat="1">
      <c r="A94" s="13"/>
      <c r="B94" s="233"/>
      <c r="C94" s="234"/>
      <c r="D94" s="235" t="s">
        <v>242</v>
      </c>
      <c r="E94" s="236" t="s">
        <v>19</v>
      </c>
      <c r="F94" s="237" t="s">
        <v>2486</v>
      </c>
      <c r="G94" s="234"/>
      <c r="H94" s="238">
        <v>3.7160000000000002</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335</v>
      </c>
      <c r="G95" s="256"/>
      <c r="H95" s="259">
        <v>4.7720000000000002</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37.8" customHeight="1">
      <c r="A96" s="41"/>
      <c r="B96" s="42"/>
      <c r="C96" s="215" t="s">
        <v>86</v>
      </c>
      <c r="D96" s="215" t="s">
        <v>233</v>
      </c>
      <c r="E96" s="216" t="s">
        <v>261</v>
      </c>
      <c r="F96" s="217" t="s">
        <v>262</v>
      </c>
      <c r="G96" s="218" t="s">
        <v>251</v>
      </c>
      <c r="H96" s="219">
        <v>4.7720000000000002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2487</v>
      </c>
    </row>
    <row r="97" s="13" customFormat="1">
      <c r="A97" s="13"/>
      <c r="B97" s="233"/>
      <c r="C97" s="234"/>
      <c r="D97" s="235" t="s">
        <v>242</v>
      </c>
      <c r="E97" s="236" t="s">
        <v>19</v>
      </c>
      <c r="F97" s="237" t="s">
        <v>2488</v>
      </c>
      <c r="G97" s="234"/>
      <c r="H97" s="238">
        <v>4.7720000000000002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84</v>
      </c>
      <c r="AY97" s="244" t="s">
        <v>231</v>
      </c>
    </row>
    <row r="98" s="2" customFormat="1" ht="66.75" customHeight="1">
      <c r="A98" s="41"/>
      <c r="B98" s="42"/>
      <c r="C98" s="215" t="s">
        <v>248</v>
      </c>
      <c r="D98" s="215" t="s">
        <v>233</v>
      </c>
      <c r="E98" s="216" t="s">
        <v>266</v>
      </c>
      <c r="F98" s="217" t="s">
        <v>267</v>
      </c>
      <c r="G98" s="218" t="s">
        <v>251</v>
      </c>
      <c r="H98" s="219">
        <v>162.24799999999999</v>
      </c>
      <c r="I98" s="220"/>
      <c r="J98" s="221">
        <f>ROUND(I98*H98,2)</f>
        <v>0</v>
      </c>
      <c r="K98" s="217" t="s">
        <v>237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2489</v>
      </c>
    </row>
    <row r="99" s="2" customFormat="1">
      <c r="A99" s="41"/>
      <c r="B99" s="42"/>
      <c r="C99" s="43"/>
      <c r="D99" s="228" t="s">
        <v>240</v>
      </c>
      <c r="E99" s="43"/>
      <c r="F99" s="229" t="s">
        <v>269</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240</v>
      </c>
      <c r="AU99" s="20" t="s">
        <v>86</v>
      </c>
    </row>
    <row r="100" s="13" customFormat="1">
      <c r="A100" s="13"/>
      <c r="B100" s="233"/>
      <c r="C100" s="234"/>
      <c r="D100" s="235" t="s">
        <v>242</v>
      </c>
      <c r="E100" s="236" t="s">
        <v>19</v>
      </c>
      <c r="F100" s="237" t="s">
        <v>2490</v>
      </c>
      <c r="G100" s="234"/>
      <c r="H100" s="238">
        <v>162.24799999999999</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84</v>
      </c>
      <c r="AY100" s="244" t="s">
        <v>231</v>
      </c>
    </row>
    <row r="101" s="2" customFormat="1" ht="44.25" customHeight="1">
      <c r="A101" s="41"/>
      <c r="B101" s="42"/>
      <c r="C101" s="215" t="s">
        <v>238</v>
      </c>
      <c r="D101" s="215" t="s">
        <v>233</v>
      </c>
      <c r="E101" s="216" t="s">
        <v>278</v>
      </c>
      <c r="F101" s="217" t="s">
        <v>279</v>
      </c>
      <c r="G101" s="218" t="s">
        <v>280</v>
      </c>
      <c r="H101" s="219">
        <v>21.588999999999999</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2491</v>
      </c>
    </row>
    <row r="102" s="12" customFormat="1" ht="22.8" customHeight="1">
      <c r="A102" s="12"/>
      <c r="B102" s="199"/>
      <c r="C102" s="200"/>
      <c r="D102" s="201" t="s">
        <v>75</v>
      </c>
      <c r="E102" s="213" t="s">
        <v>86</v>
      </c>
      <c r="F102" s="213" t="s">
        <v>283</v>
      </c>
      <c r="G102" s="200"/>
      <c r="H102" s="200"/>
      <c r="I102" s="203"/>
      <c r="J102" s="214">
        <f>BK102</f>
        <v>0</v>
      </c>
      <c r="K102" s="200"/>
      <c r="L102" s="205"/>
      <c r="M102" s="206"/>
      <c r="N102" s="207"/>
      <c r="O102" s="207"/>
      <c r="P102" s="208">
        <f>SUM(P103:P107)</f>
        <v>0</v>
      </c>
      <c r="Q102" s="207"/>
      <c r="R102" s="208">
        <f>SUM(R103:R107)</f>
        <v>2.6105798400000002</v>
      </c>
      <c r="S102" s="207"/>
      <c r="T102" s="209">
        <f>SUM(T103:T107)</f>
        <v>0</v>
      </c>
      <c r="U102" s="12"/>
      <c r="V102" s="12"/>
      <c r="W102" s="12"/>
      <c r="X102" s="12"/>
      <c r="Y102" s="12"/>
      <c r="Z102" s="12"/>
      <c r="AA102" s="12"/>
      <c r="AB102" s="12"/>
      <c r="AC102" s="12"/>
      <c r="AD102" s="12"/>
      <c r="AE102" s="12"/>
      <c r="AR102" s="210" t="s">
        <v>84</v>
      </c>
      <c r="AT102" s="211" t="s">
        <v>75</v>
      </c>
      <c r="AU102" s="211" t="s">
        <v>84</v>
      </c>
      <c r="AY102" s="210" t="s">
        <v>231</v>
      </c>
      <c r="BK102" s="212">
        <f>SUM(BK103:BK107)</f>
        <v>0</v>
      </c>
    </row>
    <row r="103" s="2" customFormat="1" ht="24.15" customHeight="1">
      <c r="A103" s="41"/>
      <c r="B103" s="42"/>
      <c r="C103" s="215" t="s">
        <v>260</v>
      </c>
      <c r="D103" s="215" t="s">
        <v>233</v>
      </c>
      <c r="E103" s="216" t="s">
        <v>2492</v>
      </c>
      <c r="F103" s="217" t="s">
        <v>2493</v>
      </c>
      <c r="G103" s="218" t="s">
        <v>251</v>
      </c>
      <c r="H103" s="219">
        <v>1.0560000000000001</v>
      </c>
      <c r="I103" s="220"/>
      <c r="J103" s="221">
        <f>ROUND(I103*H103,2)</f>
        <v>0</v>
      </c>
      <c r="K103" s="217" t="s">
        <v>237</v>
      </c>
      <c r="L103" s="47"/>
      <c r="M103" s="222" t="s">
        <v>19</v>
      </c>
      <c r="N103" s="223" t="s">
        <v>47</v>
      </c>
      <c r="O103" s="87"/>
      <c r="P103" s="224">
        <f>O103*H103</f>
        <v>0</v>
      </c>
      <c r="Q103" s="224">
        <v>2.47214</v>
      </c>
      <c r="R103" s="224">
        <f>Q103*H103</f>
        <v>2.6105798400000002</v>
      </c>
      <c r="S103" s="224">
        <v>0</v>
      </c>
      <c r="T103" s="225">
        <f>S103*H103</f>
        <v>0</v>
      </c>
      <c r="U103" s="41"/>
      <c r="V103" s="41"/>
      <c r="W103" s="41"/>
      <c r="X103" s="41"/>
      <c r="Y103" s="41"/>
      <c r="Z103" s="41"/>
      <c r="AA103" s="41"/>
      <c r="AB103" s="41"/>
      <c r="AC103" s="41"/>
      <c r="AD103" s="41"/>
      <c r="AE103" s="41"/>
      <c r="AR103" s="226" t="s">
        <v>238</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2494</v>
      </c>
    </row>
    <row r="104" s="2" customFormat="1">
      <c r="A104" s="41"/>
      <c r="B104" s="42"/>
      <c r="C104" s="43"/>
      <c r="D104" s="228" t="s">
        <v>240</v>
      </c>
      <c r="E104" s="43"/>
      <c r="F104" s="229" t="s">
        <v>2495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240</v>
      </c>
      <c r="AU104" s="20" t="s">
        <v>86</v>
      </c>
    </row>
    <row r="105" s="13" customFormat="1">
      <c r="A105" s="13"/>
      <c r="B105" s="233"/>
      <c r="C105" s="234"/>
      <c r="D105" s="235" t="s">
        <v>242</v>
      </c>
      <c r="E105" s="236" t="s">
        <v>19</v>
      </c>
      <c r="F105" s="237" t="s">
        <v>2484</v>
      </c>
      <c r="G105" s="234"/>
      <c r="H105" s="238">
        <v>0.47999999999999998</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86</v>
      </c>
      <c r="AV105" s="13" t="s">
        <v>86</v>
      </c>
      <c r="AW105" s="13" t="s">
        <v>37</v>
      </c>
      <c r="AX105" s="13" t="s">
        <v>76</v>
      </c>
      <c r="AY105" s="244" t="s">
        <v>231</v>
      </c>
    </row>
    <row r="106" s="13" customFormat="1">
      <c r="A106" s="13"/>
      <c r="B106" s="233"/>
      <c r="C106" s="234"/>
      <c r="D106" s="235" t="s">
        <v>242</v>
      </c>
      <c r="E106" s="236" t="s">
        <v>19</v>
      </c>
      <c r="F106" s="237" t="s">
        <v>2485</v>
      </c>
      <c r="G106" s="234"/>
      <c r="H106" s="238">
        <v>0.57599999999999996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242</v>
      </c>
      <c r="AU106" s="244" t="s">
        <v>86</v>
      </c>
      <c r="AV106" s="13" t="s">
        <v>86</v>
      </c>
      <c r="AW106" s="13" t="s">
        <v>37</v>
      </c>
      <c r="AX106" s="13" t="s">
        <v>76</v>
      </c>
      <c r="AY106" s="244" t="s">
        <v>231</v>
      </c>
    </row>
    <row r="107" s="15" customFormat="1">
      <c r="A107" s="15"/>
      <c r="B107" s="255"/>
      <c r="C107" s="256"/>
      <c r="D107" s="235" t="s">
        <v>242</v>
      </c>
      <c r="E107" s="257" t="s">
        <v>19</v>
      </c>
      <c r="F107" s="258" t="s">
        <v>335</v>
      </c>
      <c r="G107" s="256"/>
      <c r="H107" s="259">
        <v>1.0560000000000001</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242</v>
      </c>
      <c r="AU107" s="265" t="s">
        <v>86</v>
      </c>
      <c r="AV107" s="15" t="s">
        <v>238</v>
      </c>
      <c r="AW107" s="15" t="s">
        <v>37</v>
      </c>
      <c r="AX107" s="15" t="s">
        <v>84</v>
      </c>
      <c r="AY107" s="265" t="s">
        <v>231</v>
      </c>
    </row>
    <row r="108" s="12" customFormat="1" ht="22.8" customHeight="1">
      <c r="A108" s="12"/>
      <c r="B108" s="199"/>
      <c r="C108" s="200"/>
      <c r="D108" s="201" t="s">
        <v>75</v>
      </c>
      <c r="E108" s="213" t="s">
        <v>248</v>
      </c>
      <c r="F108" s="213" t="s">
        <v>365</v>
      </c>
      <c r="G108" s="200"/>
      <c r="H108" s="200"/>
      <c r="I108" s="203"/>
      <c r="J108" s="214">
        <f>BK108</f>
        <v>0</v>
      </c>
      <c r="K108" s="200"/>
      <c r="L108" s="205"/>
      <c r="M108" s="206"/>
      <c r="N108" s="207"/>
      <c r="O108" s="207"/>
      <c r="P108" s="208">
        <f>SUM(P109:P127)</f>
        <v>0</v>
      </c>
      <c r="Q108" s="207"/>
      <c r="R108" s="208">
        <f>SUM(R109:R127)</f>
        <v>18.081040000000002</v>
      </c>
      <c r="S108" s="207"/>
      <c r="T108" s="209">
        <f>SUM(T109:T127)</f>
        <v>0</v>
      </c>
      <c r="U108" s="12"/>
      <c r="V108" s="12"/>
      <c r="W108" s="12"/>
      <c r="X108" s="12"/>
      <c r="Y108" s="12"/>
      <c r="Z108" s="12"/>
      <c r="AA108" s="12"/>
      <c r="AB108" s="12"/>
      <c r="AC108" s="12"/>
      <c r="AD108" s="12"/>
      <c r="AE108" s="12"/>
      <c r="AR108" s="210" t="s">
        <v>84</v>
      </c>
      <c r="AT108" s="211" t="s">
        <v>75</v>
      </c>
      <c r="AU108" s="211" t="s">
        <v>84</v>
      </c>
      <c r="AY108" s="210" t="s">
        <v>231</v>
      </c>
      <c r="BK108" s="212">
        <f>SUM(BK109:BK127)</f>
        <v>0</v>
      </c>
    </row>
    <row r="109" s="2" customFormat="1" ht="44.25" customHeight="1">
      <c r="A109" s="41"/>
      <c r="B109" s="42"/>
      <c r="C109" s="215" t="s">
        <v>265</v>
      </c>
      <c r="D109" s="215" t="s">
        <v>233</v>
      </c>
      <c r="E109" s="216" t="s">
        <v>2496</v>
      </c>
      <c r="F109" s="217" t="s">
        <v>2497</v>
      </c>
      <c r="G109" s="218" t="s">
        <v>369</v>
      </c>
      <c r="H109" s="219">
        <v>56</v>
      </c>
      <c r="I109" s="220"/>
      <c r="J109" s="221">
        <f>ROUND(I109*H109,2)</f>
        <v>0</v>
      </c>
      <c r="K109" s="217" t="s">
        <v>237</v>
      </c>
      <c r="L109" s="47"/>
      <c r="M109" s="222" t="s">
        <v>19</v>
      </c>
      <c r="N109" s="223" t="s">
        <v>47</v>
      </c>
      <c r="O109" s="87"/>
      <c r="P109" s="224">
        <f>O109*H109</f>
        <v>0</v>
      </c>
      <c r="Q109" s="224">
        <v>0.17488999999999999</v>
      </c>
      <c r="R109" s="224">
        <f>Q109*H109</f>
        <v>9.7938399999999994</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2498</v>
      </c>
    </row>
    <row r="110" s="2" customFormat="1">
      <c r="A110" s="41"/>
      <c r="B110" s="42"/>
      <c r="C110" s="43"/>
      <c r="D110" s="228" t="s">
        <v>240</v>
      </c>
      <c r="E110" s="43"/>
      <c r="F110" s="229" t="s">
        <v>2499</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240</v>
      </c>
      <c r="AU110" s="20" t="s">
        <v>86</v>
      </c>
    </row>
    <row r="111" s="13" customFormat="1">
      <c r="A111" s="13"/>
      <c r="B111" s="233"/>
      <c r="C111" s="234"/>
      <c r="D111" s="235" t="s">
        <v>242</v>
      </c>
      <c r="E111" s="236" t="s">
        <v>19</v>
      </c>
      <c r="F111" s="237" t="s">
        <v>2500</v>
      </c>
      <c r="G111" s="234"/>
      <c r="H111" s="238">
        <v>56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84</v>
      </c>
      <c r="AY111" s="244" t="s">
        <v>231</v>
      </c>
    </row>
    <row r="112" s="2" customFormat="1" ht="16.5" customHeight="1">
      <c r="A112" s="41"/>
      <c r="B112" s="42"/>
      <c r="C112" s="277" t="s">
        <v>271</v>
      </c>
      <c r="D112" s="277" t="s">
        <v>605</v>
      </c>
      <c r="E112" s="278" t="s">
        <v>2501</v>
      </c>
      <c r="F112" s="279" t="s">
        <v>2502</v>
      </c>
      <c r="G112" s="280" t="s">
        <v>369</v>
      </c>
      <c r="H112" s="281">
        <v>56</v>
      </c>
      <c r="I112" s="282"/>
      <c r="J112" s="283">
        <f>ROUND(I112*H112,2)</f>
        <v>0</v>
      </c>
      <c r="K112" s="279" t="s">
        <v>2503</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277</v>
      </c>
      <c r="AT112" s="226" t="s">
        <v>605</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2504</v>
      </c>
    </row>
    <row r="113" s="2" customFormat="1" ht="24.15" customHeight="1">
      <c r="A113" s="41"/>
      <c r="B113" s="42"/>
      <c r="C113" s="215" t="s">
        <v>277</v>
      </c>
      <c r="D113" s="215" t="s">
        <v>233</v>
      </c>
      <c r="E113" s="216" t="s">
        <v>2505</v>
      </c>
      <c r="F113" s="217" t="s">
        <v>2506</v>
      </c>
      <c r="G113" s="218" t="s">
        <v>369</v>
      </c>
      <c r="H113" s="219">
        <v>56</v>
      </c>
      <c r="I113" s="220"/>
      <c r="J113" s="221">
        <f>ROUND(I113*H113,2)</f>
        <v>0</v>
      </c>
      <c r="K113" s="217" t="s">
        <v>237</v>
      </c>
      <c r="L113" s="47"/>
      <c r="M113" s="222" t="s">
        <v>19</v>
      </c>
      <c r="N113" s="223" t="s">
        <v>47</v>
      </c>
      <c r="O113" s="87"/>
      <c r="P113" s="224">
        <f>O113*H113</f>
        <v>0</v>
      </c>
      <c r="Q113" s="224">
        <v>0.0011999999999999999</v>
      </c>
      <c r="R113" s="224">
        <f>Q113*H113</f>
        <v>0.067199999999999996</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2507</v>
      </c>
    </row>
    <row r="114" s="2" customFormat="1">
      <c r="A114" s="41"/>
      <c r="B114" s="42"/>
      <c r="C114" s="43"/>
      <c r="D114" s="228" t="s">
        <v>240</v>
      </c>
      <c r="E114" s="43"/>
      <c r="F114" s="229" t="s">
        <v>2508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240</v>
      </c>
      <c r="AU114" s="20" t="s">
        <v>86</v>
      </c>
    </row>
    <row r="115" s="13" customFormat="1">
      <c r="A115" s="13"/>
      <c r="B115" s="233"/>
      <c r="C115" s="234"/>
      <c r="D115" s="235" t="s">
        <v>242</v>
      </c>
      <c r="E115" s="236" t="s">
        <v>19</v>
      </c>
      <c r="F115" s="237" t="s">
        <v>2500</v>
      </c>
      <c r="G115" s="234"/>
      <c r="H115" s="238">
        <v>56</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84</v>
      </c>
      <c r="AY115" s="244" t="s">
        <v>231</v>
      </c>
    </row>
    <row r="116" s="2" customFormat="1" ht="16.5" customHeight="1">
      <c r="A116" s="41"/>
      <c r="B116" s="42"/>
      <c r="C116" s="277" t="s">
        <v>284</v>
      </c>
      <c r="D116" s="277" t="s">
        <v>605</v>
      </c>
      <c r="E116" s="278" t="s">
        <v>2509</v>
      </c>
      <c r="F116" s="279" t="s">
        <v>2510</v>
      </c>
      <c r="G116" s="280" t="s">
        <v>369</v>
      </c>
      <c r="H116" s="281">
        <v>56</v>
      </c>
      <c r="I116" s="282"/>
      <c r="J116" s="283">
        <f>ROUND(I116*H116,2)</f>
        <v>0</v>
      </c>
      <c r="K116" s="279" t="s">
        <v>2503</v>
      </c>
      <c r="L116" s="284"/>
      <c r="M116" s="285" t="s">
        <v>19</v>
      </c>
      <c r="N116" s="286" t="s">
        <v>47</v>
      </c>
      <c r="O116" s="87"/>
      <c r="P116" s="224">
        <f>O116*H116</f>
        <v>0</v>
      </c>
      <c r="Q116" s="224">
        <v>0.066000000000000003</v>
      </c>
      <c r="R116" s="224">
        <f>Q116*H116</f>
        <v>3.6960000000000002</v>
      </c>
      <c r="S116" s="224">
        <v>0</v>
      </c>
      <c r="T116" s="225">
        <f>S116*H116</f>
        <v>0</v>
      </c>
      <c r="U116" s="41"/>
      <c r="V116" s="41"/>
      <c r="W116" s="41"/>
      <c r="X116" s="41"/>
      <c r="Y116" s="41"/>
      <c r="Z116" s="41"/>
      <c r="AA116" s="41"/>
      <c r="AB116" s="41"/>
      <c r="AC116" s="41"/>
      <c r="AD116" s="41"/>
      <c r="AE116" s="41"/>
      <c r="AR116" s="226" t="s">
        <v>277</v>
      </c>
      <c r="AT116" s="226" t="s">
        <v>605</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2511</v>
      </c>
    </row>
    <row r="117" s="2" customFormat="1" ht="37.8" customHeight="1">
      <c r="A117" s="41"/>
      <c r="B117" s="42"/>
      <c r="C117" s="215" t="s">
        <v>290</v>
      </c>
      <c r="D117" s="215" t="s">
        <v>233</v>
      </c>
      <c r="E117" s="216" t="s">
        <v>2512</v>
      </c>
      <c r="F117" s="217" t="s">
        <v>2513</v>
      </c>
      <c r="G117" s="218" t="s">
        <v>310</v>
      </c>
      <c r="H117" s="219">
        <v>128.80000000000001</v>
      </c>
      <c r="I117" s="220"/>
      <c r="J117" s="221">
        <f>ROUND(I117*H117,2)</f>
        <v>0</v>
      </c>
      <c r="K117" s="217" t="s">
        <v>237</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2514</v>
      </c>
    </row>
    <row r="118" s="2" customFormat="1">
      <c r="A118" s="41"/>
      <c r="B118" s="42"/>
      <c r="C118" s="43"/>
      <c r="D118" s="228" t="s">
        <v>240</v>
      </c>
      <c r="E118" s="43"/>
      <c r="F118" s="229" t="s">
        <v>2515</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240</v>
      </c>
      <c r="AU118" s="20" t="s">
        <v>86</v>
      </c>
    </row>
    <row r="119" s="13" customFormat="1">
      <c r="A119" s="13"/>
      <c r="B119" s="233"/>
      <c r="C119" s="234"/>
      <c r="D119" s="235" t="s">
        <v>242</v>
      </c>
      <c r="E119" s="236" t="s">
        <v>19</v>
      </c>
      <c r="F119" s="237" t="s">
        <v>2516</v>
      </c>
      <c r="G119" s="234"/>
      <c r="H119" s="238">
        <v>128.80000000000001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86</v>
      </c>
      <c r="AV119" s="13" t="s">
        <v>86</v>
      </c>
      <c r="AW119" s="13" t="s">
        <v>37</v>
      </c>
      <c r="AX119" s="13" t="s">
        <v>84</v>
      </c>
      <c r="AY119" s="244" t="s">
        <v>231</v>
      </c>
    </row>
    <row r="120" s="2" customFormat="1" ht="24.15" customHeight="1">
      <c r="A120" s="41"/>
      <c r="B120" s="42"/>
      <c r="C120" s="277" t="s">
        <v>296</v>
      </c>
      <c r="D120" s="277" t="s">
        <v>605</v>
      </c>
      <c r="E120" s="278" t="s">
        <v>2517</v>
      </c>
      <c r="F120" s="279" t="s">
        <v>2518</v>
      </c>
      <c r="G120" s="280" t="s">
        <v>369</v>
      </c>
      <c r="H120" s="281">
        <v>58</v>
      </c>
      <c r="I120" s="282"/>
      <c r="J120" s="283">
        <f>ROUND(I120*H120,2)</f>
        <v>0</v>
      </c>
      <c r="K120" s="279" t="s">
        <v>2503</v>
      </c>
      <c r="L120" s="284"/>
      <c r="M120" s="285" t="s">
        <v>19</v>
      </c>
      <c r="N120" s="286" t="s">
        <v>47</v>
      </c>
      <c r="O120" s="87"/>
      <c r="P120" s="224">
        <f>O120*H120</f>
        <v>0</v>
      </c>
      <c r="Q120" s="224">
        <v>0.078</v>
      </c>
      <c r="R120" s="224">
        <f>Q120*H120</f>
        <v>4.524</v>
      </c>
      <c r="S120" s="224">
        <v>0</v>
      </c>
      <c r="T120" s="225">
        <f>S120*H120</f>
        <v>0</v>
      </c>
      <c r="U120" s="41"/>
      <c r="V120" s="41"/>
      <c r="W120" s="41"/>
      <c r="X120" s="41"/>
      <c r="Y120" s="41"/>
      <c r="Z120" s="41"/>
      <c r="AA120" s="41"/>
      <c r="AB120" s="41"/>
      <c r="AC120" s="41"/>
      <c r="AD120" s="41"/>
      <c r="AE120" s="41"/>
      <c r="AR120" s="226" t="s">
        <v>277</v>
      </c>
      <c r="AT120" s="226" t="s">
        <v>605</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2519</v>
      </c>
    </row>
    <row r="121" s="13" customFormat="1">
      <c r="A121" s="13"/>
      <c r="B121" s="233"/>
      <c r="C121" s="234"/>
      <c r="D121" s="235" t="s">
        <v>242</v>
      </c>
      <c r="E121" s="234"/>
      <c r="F121" s="237" t="s">
        <v>2520</v>
      </c>
      <c r="G121" s="234"/>
      <c r="H121" s="238">
        <v>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4</v>
      </c>
      <c r="AX121" s="13" t="s">
        <v>84</v>
      </c>
      <c r="AY121" s="244" t="s">
        <v>231</v>
      </c>
    </row>
    <row r="122" s="2" customFormat="1" ht="33" customHeight="1">
      <c r="A122" s="41"/>
      <c r="B122" s="42"/>
      <c r="C122" s="215" t="s">
        <v>302</v>
      </c>
      <c r="D122" s="215" t="s">
        <v>233</v>
      </c>
      <c r="E122" s="216" t="s">
        <v>2521</v>
      </c>
      <c r="F122" s="217" t="s">
        <v>2522</v>
      </c>
      <c r="G122" s="218" t="s">
        <v>591</v>
      </c>
      <c r="H122" s="219">
        <v>1</v>
      </c>
      <c r="I122" s="220"/>
      <c r="J122" s="221">
        <f>ROUND(I122*H122,2)</f>
        <v>0</v>
      </c>
      <c r="K122" s="217" t="s">
        <v>2503</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2523</v>
      </c>
    </row>
    <row r="123" s="14" customFormat="1">
      <c r="A123" s="14"/>
      <c r="B123" s="245"/>
      <c r="C123" s="246"/>
      <c r="D123" s="235" t="s">
        <v>242</v>
      </c>
      <c r="E123" s="247" t="s">
        <v>19</v>
      </c>
      <c r="F123" s="248" t="s">
        <v>2524</v>
      </c>
      <c r="G123" s="246"/>
      <c r="H123" s="247" t="s">
        <v>19</v>
      </c>
      <c r="I123" s="249"/>
      <c r="J123" s="246"/>
      <c r="K123" s="246"/>
      <c r="L123" s="250"/>
      <c r="M123" s="251"/>
      <c r="N123" s="252"/>
      <c r="O123" s="252"/>
      <c r="P123" s="252"/>
      <c r="Q123" s="252"/>
      <c r="R123" s="252"/>
      <c r="S123" s="252"/>
      <c r="T123" s="253"/>
      <c r="U123" s="14"/>
      <c r="V123" s="14"/>
      <c r="W123" s="14"/>
      <c r="X123" s="14"/>
      <c r="Y123" s="14"/>
      <c r="Z123" s="14"/>
      <c r="AA123" s="14"/>
      <c r="AB123" s="14"/>
      <c r="AC123" s="14"/>
      <c r="AD123" s="14"/>
      <c r="AE123" s="14"/>
      <c r="AT123" s="254" t="s">
        <v>242</v>
      </c>
      <c r="AU123" s="254" t="s">
        <v>86</v>
      </c>
      <c r="AV123" s="14" t="s">
        <v>84</v>
      </c>
      <c r="AW123" s="14" t="s">
        <v>37</v>
      </c>
      <c r="AX123" s="14" t="s">
        <v>76</v>
      </c>
      <c r="AY123" s="254" t="s">
        <v>231</v>
      </c>
    </row>
    <row r="124" s="14" customFormat="1">
      <c r="A124" s="14"/>
      <c r="B124" s="245"/>
      <c r="C124" s="246"/>
      <c r="D124" s="235" t="s">
        <v>242</v>
      </c>
      <c r="E124" s="247" t="s">
        <v>19</v>
      </c>
      <c r="F124" s="248" t="s">
        <v>2525</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242</v>
      </c>
      <c r="AU124" s="254" t="s">
        <v>86</v>
      </c>
      <c r="AV124" s="14" t="s">
        <v>84</v>
      </c>
      <c r="AW124" s="14" t="s">
        <v>37</v>
      </c>
      <c r="AX124" s="14" t="s">
        <v>76</v>
      </c>
      <c r="AY124" s="254" t="s">
        <v>231</v>
      </c>
    </row>
    <row r="125" s="14" customFormat="1">
      <c r="A125" s="14"/>
      <c r="B125" s="245"/>
      <c r="C125" s="246"/>
      <c r="D125" s="235" t="s">
        <v>242</v>
      </c>
      <c r="E125" s="247" t="s">
        <v>19</v>
      </c>
      <c r="F125" s="248" t="s">
        <v>2526</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242</v>
      </c>
      <c r="AU125" s="254" t="s">
        <v>86</v>
      </c>
      <c r="AV125" s="14" t="s">
        <v>84</v>
      </c>
      <c r="AW125" s="14" t="s">
        <v>37</v>
      </c>
      <c r="AX125" s="14" t="s">
        <v>76</v>
      </c>
      <c r="AY125" s="254" t="s">
        <v>231</v>
      </c>
    </row>
    <row r="126" s="14" customFormat="1">
      <c r="A126" s="14"/>
      <c r="B126" s="245"/>
      <c r="C126" s="246"/>
      <c r="D126" s="235" t="s">
        <v>242</v>
      </c>
      <c r="E126" s="247" t="s">
        <v>19</v>
      </c>
      <c r="F126" s="248" t="s">
        <v>2527</v>
      </c>
      <c r="G126" s="246"/>
      <c r="H126" s="247" t="s">
        <v>19</v>
      </c>
      <c r="I126" s="249"/>
      <c r="J126" s="246"/>
      <c r="K126" s="246"/>
      <c r="L126" s="250"/>
      <c r="M126" s="251"/>
      <c r="N126" s="252"/>
      <c r="O126" s="252"/>
      <c r="P126" s="252"/>
      <c r="Q126" s="252"/>
      <c r="R126" s="252"/>
      <c r="S126" s="252"/>
      <c r="T126" s="253"/>
      <c r="U126" s="14"/>
      <c r="V126" s="14"/>
      <c r="W126" s="14"/>
      <c r="X126" s="14"/>
      <c r="Y126" s="14"/>
      <c r="Z126" s="14"/>
      <c r="AA126" s="14"/>
      <c r="AB126" s="14"/>
      <c r="AC126" s="14"/>
      <c r="AD126" s="14"/>
      <c r="AE126" s="14"/>
      <c r="AT126" s="254" t="s">
        <v>242</v>
      </c>
      <c r="AU126" s="254" t="s">
        <v>86</v>
      </c>
      <c r="AV126" s="14" t="s">
        <v>84</v>
      </c>
      <c r="AW126" s="14" t="s">
        <v>37</v>
      </c>
      <c r="AX126" s="14" t="s">
        <v>76</v>
      </c>
      <c r="AY126" s="254" t="s">
        <v>231</v>
      </c>
    </row>
    <row r="127" s="13" customFormat="1">
      <c r="A127" s="13"/>
      <c r="B127" s="233"/>
      <c r="C127" s="234"/>
      <c r="D127" s="235" t="s">
        <v>242</v>
      </c>
      <c r="E127" s="236" t="s">
        <v>19</v>
      </c>
      <c r="F127" s="237" t="s">
        <v>84</v>
      </c>
      <c r="G127" s="234"/>
      <c r="H127" s="238">
        <v>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84</v>
      </c>
      <c r="AY127" s="244" t="s">
        <v>231</v>
      </c>
    </row>
    <row r="128" s="12" customFormat="1" ht="25.92" customHeight="1">
      <c r="A128" s="12"/>
      <c r="B128" s="199"/>
      <c r="C128" s="200"/>
      <c r="D128" s="201" t="s">
        <v>75</v>
      </c>
      <c r="E128" s="202" t="s">
        <v>1177</v>
      </c>
      <c r="F128" s="202" t="s">
        <v>1178</v>
      </c>
      <c r="G128" s="200"/>
      <c r="H128" s="200"/>
      <c r="I128" s="203"/>
      <c r="J128" s="204">
        <f>BK128</f>
        <v>0</v>
      </c>
      <c r="K128" s="200"/>
      <c r="L128" s="205"/>
      <c r="M128" s="206"/>
      <c r="N128" s="207"/>
      <c r="O128" s="207"/>
      <c r="P128" s="208">
        <f>P129+P133+P141</f>
        <v>0</v>
      </c>
      <c r="Q128" s="207"/>
      <c r="R128" s="208">
        <f>R129+R133+R141</f>
        <v>0.89779999999999993</v>
      </c>
      <c r="S128" s="207"/>
      <c r="T128" s="209">
        <f>T129+T133+T141</f>
        <v>0</v>
      </c>
      <c r="U128" s="12"/>
      <c r="V128" s="12"/>
      <c r="W128" s="12"/>
      <c r="X128" s="12"/>
      <c r="Y128" s="12"/>
      <c r="Z128" s="12"/>
      <c r="AA128" s="12"/>
      <c r="AB128" s="12"/>
      <c r="AC128" s="12"/>
      <c r="AD128" s="12"/>
      <c r="AE128" s="12"/>
      <c r="AR128" s="210" t="s">
        <v>86</v>
      </c>
      <c r="AT128" s="211" t="s">
        <v>75</v>
      </c>
      <c r="AU128" s="211" t="s">
        <v>76</v>
      </c>
      <c r="AY128" s="210" t="s">
        <v>231</v>
      </c>
      <c r="BK128" s="212">
        <f>BK129+BK133+BK141</f>
        <v>0</v>
      </c>
    </row>
    <row r="129" s="12" customFormat="1" ht="22.8" customHeight="1">
      <c r="A129" s="12"/>
      <c r="B129" s="199"/>
      <c r="C129" s="200"/>
      <c r="D129" s="201" t="s">
        <v>75</v>
      </c>
      <c r="E129" s="213" t="s">
        <v>2528</v>
      </c>
      <c r="F129" s="213" t="s">
        <v>2529</v>
      </c>
      <c r="G129" s="200"/>
      <c r="H129" s="200"/>
      <c r="I129" s="203"/>
      <c r="J129" s="214">
        <f>BK129</f>
        <v>0</v>
      </c>
      <c r="K129" s="200"/>
      <c r="L129" s="205"/>
      <c r="M129" s="206"/>
      <c r="N129" s="207"/>
      <c r="O129" s="207"/>
      <c r="P129" s="208">
        <f>SUM(P130:P132)</f>
        <v>0</v>
      </c>
      <c r="Q129" s="207"/>
      <c r="R129" s="208">
        <f>SUM(R130:R132)</f>
        <v>0.0015</v>
      </c>
      <c r="S129" s="207"/>
      <c r="T129" s="209">
        <f>SUM(T130:T132)</f>
        <v>0</v>
      </c>
      <c r="U129" s="12"/>
      <c r="V129" s="12"/>
      <c r="W129" s="12"/>
      <c r="X129" s="12"/>
      <c r="Y129" s="12"/>
      <c r="Z129" s="12"/>
      <c r="AA129" s="12"/>
      <c r="AB129" s="12"/>
      <c r="AC129" s="12"/>
      <c r="AD129" s="12"/>
      <c r="AE129" s="12"/>
      <c r="AR129" s="210" t="s">
        <v>86</v>
      </c>
      <c r="AT129" s="211" t="s">
        <v>75</v>
      </c>
      <c r="AU129" s="211" t="s">
        <v>84</v>
      </c>
      <c r="AY129" s="210" t="s">
        <v>231</v>
      </c>
      <c r="BK129" s="212">
        <f>SUM(BK130:BK132)</f>
        <v>0</v>
      </c>
    </row>
    <row r="130" s="2" customFormat="1" ht="24.15" customHeight="1">
      <c r="A130" s="41"/>
      <c r="B130" s="42"/>
      <c r="C130" s="215" t="s">
        <v>307</v>
      </c>
      <c r="D130" s="215" t="s">
        <v>233</v>
      </c>
      <c r="E130" s="216" t="s">
        <v>2530</v>
      </c>
      <c r="F130" s="217" t="s">
        <v>2531</v>
      </c>
      <c r="G130" s="218" t="s">
        <v>369</v>
      </c>
      <c r="H130" s="219">
        <v>1</v>
      </c>
      <c r="I130" s="220"/>
      <c r="J130" s="221">
        <f>ROUND(I130*H130,2)</f>
        <v>0</v>
      </c>
      <c r="K130" s="217" t="s">
        <v>237</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336</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336</v>
      </c>
      <c r="BM130" s="226" t="s">
        <v>2532</v>
      </c>
    </row>
    <row r="131" s="2" customFormat="1">
      <c r="A131" s="41"/>
      <c r="B131" s="42"/>
      <c r="C131" s="43"/>
      <c r="D131" s="228" t="s">
        <v>240</v>
      </c>
      <c r="E131" s="43"/>
      <c r="F131" s="229" t="s">
        <v>2533</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240</v>
      </c>
      <c r="AU131" s="20" t="s">
        <v>86</v>
      </c>
    </row>
    <row r="132" s="2" customFormat="1" ht="24.15" customHeight="1">
      <c r="A132" s="41"/>
      <c r="B132" s="42"/>
      <c r="C132" s="277" t="s">
        <v>313</v>
      </c>
      <c r="D132" s="277" t="s">
        <v>605</v>
      </c>
      <c r="E132" s="278" t="s">
        <v>2534</v>
      </c>
      <c r="F132" s="279" t="s">
        <v>2535</v>
      </c>
      <c r="G132" s="280" t="s">
        <v>369</v>
      </c>
      <c r="H132" s="281">
        <v>1</v>
      </c>
      <c r="I132" s="282"/>
      <c r="J132" s="283">
        <f>ROUND(I132*H132,2)</f>
        <v>0</v>
      </c>
      <c r="K132" s="279" t="s">
        <v>237</v>
      </c>
      <c r="L132" s="284"/>
      <c r="M132" s="285" t="s">
        <v>19</v>
      </c>
      <c r="N132" s="286" t="s">
        <v>47</v>
      </c>
      <c r="O132" s="87"/>
      <c r="P132" s="224">
        <f>O132*H132</f>
        <v>0</v>
      </c>
      <c r="Q132" s="224">
        <v>0.0015</v>
      </c>
      <c r="R132" s="224">
        <f>Q132*H132</f>
        <v>0.0015</v>
      </c>
      <c r="S132" s="224">
        <v>0</v>
      </c>
      <c r="T132" s="225">
        <f>S132*H132</f>
        <v>0</v>
      </c>
      <c r="U132" s="41"/>
      <c r="V132" s="41"/>
      <c r="W132" s="41"/>
      <c r="X132" s="41"/>
      <c r="Y132" s="41"/>
      <c r="Z132" s="41"/>
      <c r="AA132" s="41"/>
      <c r="AB132" s="41"/>
      <c r="AC132" s="41"/>
      <c r="AD132" s="41"/>
      <c r="AE132" s="41"/>
      <c r="AR132" s="226" t="s">
        <v>442</v>
      </c>
      <c r="AT132" s="226" t="s">
        <v>605</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336</v>
      </c>
      <c r="BM132" s="226" t="s">
        <v>2536</v>
      </c>
    </row>
    <row r="133" s="12" customFormat="1" ht="22.8" customHeight="1">
      <c r="A133" s="12"/>
      <c r="B133" s="199"/>
      <c r="C133" s="200"/>
      <c r="D133" s="201" t="s">
        <v>75</v>
      </c>
      <c r="E133" s="213" t="s">
        <v>1577</v>
      </c>
      <c r="F133" s="213" t="s">
        <v>1578</v>
      </c>
      <c r="G133" s="200"/>
      <c r="H133" s="200"/>
      <c r="I133" s="203"/>
      <c r="J133" s="214">
        <f>BK133</f>
        <v>0</v>
      </c>
      <c r="K133" s="200"/>
      <c r="L133" s="205"/>
      <c r="M133" s="206"/>
      <c r="N133" s="207"/>
      <c r="O133" s="207"/>
      <c r="P133" s="208">
        <f>SUM(P134:P140)</f>
        <v>0</v>
      </c>
      <c r="Q133" s="207"/>
      <c r="R133" s="208">
        <f>SUM(R134:R140)</f>
        <v>0.40260000000000001</v>
      </c>
      <c r="S133" s="207"/>
      <c r="T133" s="209">
        <f>SUM(T134:T140)</f>
        <v>0</v>
      </c>
      <c r="U133" s="12"/>
      <c r="V133" s="12"/>
      <c r="W133" s="12"/>
      <c r="X133" s="12"/>
      <c r="Y133" s="12"/>
      <c r="Z133" s="12"/>
      <c r="AA133" s="12"/>
      <c r="AB133" s="12"/>
      <c r="AC133" s="12"/>
      <c r="AD133" s="12"/>
      <c r="AE133" s="12"/>
      <c r="AR133" s="210" t="s">
        <v>86</v>
      </c>
      <c r="AT133" s="211" t="s">
        <v>75</v>
      </c>
      <c r="AU133" s="211" t="s">
        <v>84</v>
      </c>
      <c r="AY133" s="210" t="s">
        <v>231</v>
      </c>
      <c r="BK133" s="212">
        <f>SUM(BK134:BK140)</f>
        <v>0</v>
      </c>
    </row>
    <row r="134" s="2" customFormat="1" ht="37.8" customHeight="1">
      <c r="A134" s="41"/>
      <c r="B134" s="42"/>
      <c r="C134" s="215" t="s">
        <v>8</v>
      </c>
      <c r="D134" s="215" t="s">
        <v>233</v>
      </c>
      <c r="E134" s="216" t="s">
        <v>2537</v>
      </c>
      <c r="F134" s="217" t="s">
        <v>2538</v>
      </c>
      <c r="G134" s="218" t="s">
        <v>236</v>
      </c>
      <c r="H134" s="219">
        <v>18.300000000000001</v>
      </c>
      <c r="I134" s="220"/>
      <c r="J134" s="221">
        <f>ROUND(I134*H134,2)</f>
        <v>0</v>
      </c>
      <c r="K134" s="217" t="s">
        <v>237</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336</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336</v>
      </c>
      <c r="BM134" s="226" t="s">
        <v>2539</v>
      </c>
    </row>
    <row r="135" s="2" customFormat="1">
      <c r="A135" s="41"/>
      <c r="B135" s="42"/>
      <c r="C135" s="43"/>
      <c r="D135" s="228" t="s">
        <v>240</v>
      </c>
      <c r="E135" s="43"/>
      <c r="F135" s="229" t="s">
        <v>2540</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240</v>
      </c>
      <c r="AU135" s="20" t="s">
        <v>86</v>
      </c>
    </row>
    <row r="136" s="13" customFormat="1">
      <c r="A136" s="13"/>
      <c r="B136" s="233"/>
      <c r="C136" s="234"/>
      <c r="D136" s="235" t="s">
        <v>242</v>
      </c>
      <c r="E136" s="236" t="s">
        <v>19</v>
      </c>
      <c r="F136" s="237" t="s">
        <v>2541</v>
      </c>
      <c r="G136" s="234"/>
      <c r="H136" s="238">
        <v>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3" customFormat="1">
      <c r="A137" s="13"/>
      <c r="B137" s="233"/>
      <c r="C137" s="234"/>
      <c r="D137" s="235" t="s">
        <v>242</v>
      </c>
      <c r="E137" s="236" t="s">
        <v>19</v>
      </c>
      <c r="F137" s="237" t="s">
        <v>2542</v>
      </c>
      <c r="G137" s="234"/>
      <c r="H137" s="238">
        <v>9.3000000000000007</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86</v>
      </c>
      <c r="AV137" s="13" t="s">
        <v>86</v>
      </c>
      <c r="AW137" s="13" t="s">
        <v>37</v>
      </c>
      <c r="AX137" s="13" t="s">
        <v>76</v>
      </c>
      <c r="AY137" s="244" t="s">
        <v>231</v>
      </c>
    </row>
    <row r="138" s="15" customFormat="1">
      <c r="A138" s="15"/>
      <c r="B138" s="255"/>
      <c r="C138" s="256"/>
      <c r="D138" s="235" t="s">
        <v>242</v>
      </c>
      <c r="E138" s="257" t="s">
        <v>19</v>
      </c>
      <c r="F138" s="258" t="s">
        <v>335</v>
      </c>
      <c r="G138" s="256"/>
      <c r="H138" s="259">
        <v>18.300000000000001</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242</v>
      </c>
      <c r="AU138" s="265" t="s">
        <v>86</v>
      </c>
      <c r="AV138" s="15" t="s">
        <v>238</v>
      </c>
      <c r="AW138" s="15" t="s">
        <v>37</v>
      </c>
      <c r="AX138" s="15" t="s">
        <v>84</v>
      </c>
      <c r="AY138" s="265" t="s">
        <v>231</v>
      </c>
    </row>
    <row r="139" s="2" customFormat="1" ht="24.15" customHeight="1">
      <c r="A139" s="41"/>
      <c r="B139" s="42"/>
      <c r="C139" s="277" t="s">
        <v>336</v>
      </c>
      <c r="D139" s="277" t="s">
        <v>605</v>
      </c>
      <c r="E139" s="278" t="s">
        <v>2543</v>
      </c>
      <c r="F139" s="279" t="s">
        <v>2544</v>
      </c>
      <c r="G139" s="280" t="s">
        <v>251</v>
      </c>
      <c r="H139" s="281">
        <v>0.73199999999999998</v>
      </c>
      <c r="I139" s="282"/>
      <c r="J139" s="283">
        <f>ROUND(I139*H139,2)</f>
        <v>0</v>
      </c>
      <c r="K139" s="279" t="s">
        <v>237</v>
      </c>
      <c r="L139" s="284"/>
      <c r="M139" s="285" t="s">
        <v>19</v>
      </c>
      <c r="N139" s="286" t="s">
        <v>47</v>
      </c>
      <c r="O139" s="87"/>
      <c r="P139" s="224">
        <f>O139*H139</f>
        <v>0</v>
      </c>
      <c r="Q139" s="224">
        <v>0.55000000000000004</v>
      </c>
      <c r="R139" s="224">
        <f>Q139*H139</f>
        <v>0.40260000000000001</v>
      </c>
      <c r="S139" s="224">
        <v>0</v>
      </c>
      <c r="T139" s="225">
        <f>S139*H139</f>
        <v>0</v>
      </c>
      <c r="U139" s="41"/>
      <c r="V139" s="41"/>
      <c r="W139" s="41"/>
      <c r="X139" s="41"/>
      <c r="Y139" s="41"/>
      <c r="Z139" s="41"/>
      <c r="AA139" s="41"/>
      <c r="AB139" s="41"/>
      <c r="AC139" s="41"/>
      <c r="AD139" s="41"/>
      <c r="AE139" s="41"/>
      <c r="AR139" s="226" t="s">
        <v>442</v>
      </c>
      <c r="AT139" s="226" t="s">
        <v>605</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336</v>
      </c>
      <c r="BM139" s="226" t="s">
        <v>2545</v>
      </c>
    </row>
    <row r="140" s="13" customFormat="1">
      <c r="A140" s="13"/>
      <c r="B140" s="233"/>
      <c r="C140" s="234"/>
      <c r="D140" s="235" t="s">
        <v>242</v>
      </c>
      <c r="E140" s="234"/>
      <c r="F140" s="237" t="s">
        <v>2546</v>
      </c>
      <c r="G140" s="234"/>
      <c r="H140" s="238">
        <v>0.73199999999999998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4</v>
      </c>
      <c r="AX140" s="13" t="s">
        <v>84</v>
      </c>
      <c r="AY140" s="244" t="s">
        <v>231</v>
      </c>
    </row>
    <row r="141" s="12" customFormat="1" ht="22.8" customHeight="1">
      <c r="A141" s="12"/>
      <c r="B141" s="199"/>
      <c r="C141" s="200"/>
      <c r="D141" s="201" t="s">
        <v>75</v>
      </c>
      <c r="E141" s="213" t="s">
        <v>1743</v>
      </c>
      <c r="F141" s="213" t="s">
        <v>1744</v>
      </c>
      <c r="G141" s="200"/>
      <c r="H141" s="200"/>
      <c r="I141" s="203"/>
      <c r="J141" s="214">
        <f>BK141</f>
        <v>0</v>
      </c>
      <c r="K141" s="200"/>
      <c r="L141" s="205"/>
      <c r="M141" s="206"/>
      <c r="N141" s="207"/>
      <c r="O141" s="207"/>
      <c r="P141" s="208">
        <f>SUM(P142:P188)</f>
        <v>0</v>
      </c>
      <c r="Q141" s="207"/>
      <c r="R141" s="208">
        <f>SUM(R142:R188)</f>
        <v>0.49369999999999997</v>
      </c>
      <c r="S141" s="207"/>
      <c r="T141" s="209">
        <f>SUM(T142:T188)</f>
        <v>0</v>
      </c>
      <c r="U141" s="12"/>
      <c r="V141" s="12"/>
      <c r="W141" s="12"/>
      <c r="X141" s="12"/>
      <c r="Y141" s="12"/>
      <c r="Z141" s="12"/>
      <c r="AA141" s="12"/>
      <c r="AB141" s="12"/>
      <c r="AC141" s="12"/>
      <c r="AD141" s="12"/>
      <c r="AE141" s="12"/>
      <c r="AR141" s="210" t="s">
        <v>86</v>
      </c>
      <c r="AT141" s="211" t="s">
        <v>75</v>
      </c>
      <c r="AU141" s="211" t="s">
        <v>84</v>
      </c>
      <c r="AY141" s="210" t="s">
        <v>231</v>
      </c>
      <c r="BK141" s="212">
        <f>SUM(BK142:BK188)</f>
        <v>0</v>
      </c>
    </row>
    <row r="142" s="2" customFormat="1" ht="21.75" customHeight="1">
      <c r="A142" s="41"/>
      <c r="B142" s="42"/>
      <c r="C142" s="215" t="s">
        <v>343</v>
      </c>
      <c r="D142" s="215" t="s">
        <v>233</v>
      </c>
      <c r="E142" s="216" t="s">
        <v>2547</v>
      </c>
      <c r="F142" s="217" t="s">
        <v>2548</v>
      </c>
      <c r="G142" s="218" t="s">
        <v>369</v>
      </c>
      <c r="H142" s="219">
        <v>1</v>
      </c>
      <c r="I142" s="220"/>
      <c r="J142" s="221">
        <f>ROUND(I142*H142,2)</f>
        <v>0</v>
      </c>
      <c r="K142" s="217" t="s">
        <v>237</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336</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336</v>
      </c>
      <c r="BM142" s="226" t="s">
        <v>2549</v>
      </c>
    </row>
    <row r="143" s="2" customFormat="1">
      <c r="A143" s="41"/>
      <c r="B143" s="42"/>
      <c r="C143" s="43"/>
      <c r="D143" s="228" t="s">
        <v>240</v>
      </c>
      <c r="E143" s="43"/>
      <c r="F143" s="229" t="s">
        <v>2550</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240</v>
      </c>
      <c r="AU143" s="20" t="s">
        <v>86</v>
      </c>
    </row>
    <row r="144" s="2" customFormat="1" ht="16.5" customHeight="1">
      <c r="A144" s="41"/>
      <c r="B144" s="42"/>
      <c r="C144" s="277" t="s">
        <v>350</v>
      </c>
      <c r="D144" s="277" t="s">
        <v>605</v>
      </c>
      <c r="E144" s="278" t="s">
        <v>2551</v>
      </c>
      <c r="F144" s="279" t="s">
        <v>2552</v>
      </c>
      <c r="G144" s="280" t="s">
        <v>369</v>
      </c>
      <c r="H144" s="281">
        <v>1</v>
      </c>
      <c r="I144" s="282"/>
      <c r="J144" s="283">
        <f>ROUND(I144*H144,2)</f>
        <v>0</v>
      </c>
      <c r="K144" s="279" t="s">
        <v>19</v>
      </c>
      <c r="L144" s="284"/>
      <c r="M144" s="285" t="s">
        <v>19</v>
      </c>
      <c r="N144" s="286" t="s">
        <v>47</v>
      </c>
      <c r="O144" s="87"/>
      <c r="P144" s="224">
        <f>O144*H144</f>
        <v>0</v>
      </c>
      <c r="Q144" s="224">
        <v>0.0054999999999999997</v>
      </c>
      <c r="R144" s="224">
        <f>Q144*H144</f>
        <v>0.0054999999999999997</v>
      </c>
      <c r="S144" s="224">
        <v>0</v>
      </c>
      <c r="T144" s="225">
        <f>S144*H144</f>
        <v>0</v>
      </c>
      <c r="U144" s="41"/>
      <c r="V144" s="41"/>
      <c r="W144" s="41"/>
      <c r="X144" s="41"/>
      <c r="Y144" s="41"/>
      <c r="Z144" s="41"/>
      <c r="AA144" s="41"/>
      <c r="AB144" s="41"/>
      <c r="AC144" s="41"/>
      <c r="AD144" s="41"/>
      <c r="AE144" s="41"/>
      <c r="AR144" s="226" t="s">
        <v>442</v>
      </c>
      <c r="AT144" s="226" t="s">
        <v>605</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336</v>
      </c>
      <c r="BM144" s="226" t="s">
        <v>2553</v>
      </c>
    </row>
    <row r="145" s="2" customFormat="1" ht="24.15" customHeight="1">
      <c r="A145" s="41"/>
      <c r="B145" s="42"/>
      <c r="C145" s="215" t="s">
        <v>355</v>
      </c>
      <c r="D145" s="215" t="s">
        <v>233</v>
      </c>
      <c r="E145" s="216" t="s">
        <v>2554</v>
      </c>
      <c r="F145" s="217" t="s">
        <v>2555</v>
      </c>
      <c r="G145" s="218" t="s">
        <v>1902</v>
      </c>
      <c r="H145" s="219">
        <v>464</v>
      </c>
      <c r="I145" s="220"/>
      <c r="J145" s="221">
        <f>ROUND(I145*H145,2)</f>
        <v>0</v>
      </c>
      <c r="K145" s="217" t="s">
        <v>237</v>
      </c>
      <c r="L145" s="47"/>
      <c r="M145" s="222" t="s">
        <v>19</v>
      </c>
      <c r="N145" s="223" t="s">
        <v>47</v>
      </c>
      <c r="O145" s="87"/>
      <c r="P145" s="224">
        <f>O145*H145</f>
        <v>0</v>
      </c>
      <c r="Q145" s="224">
        <v>5.0000000000000002E-05</v>
      </c>
      <c r="R145" s="224">
        <f>Q145*H145</f>
        <v>0.023200000000000002</v>
      </c>
      <c r="S145" s="224">
        <v>0</v>
      </c>
      <c r="T145" s="225">
        <f>S145*H145</f>
        <v>0</v>
      </c>
      <c r="U145" s="41"/>
      <c r="V145" s="41"/>
      <c r="W145" s="41"/>
      <c r="X145" s="41"/>
      <c r="Y145" s="41"/>
      <c r="Z145" s="41"/>
      <c r="AA145" s="41"/>
      <c r="AB145" s="41"/>
      <c r="AC145" s="41"/>
      <c r="AD145" s="41"/>
      <c r="AE145" s="41"/>
      <c r="AR145" s="226" t="s">
        <v>336</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336</v>
      </c>
      <c r="BM145" s="226" t="s">
        <v>2556</v>
      </c>
    </row>
    <row r="146" s="2" customFormat="1">
      <c r="A146" s="41"/>
      <c r="B146" s="42"/>
      <c r="C146" s="43"/>
      <c r="D146" s="228" t="s">
        <v>240</v>
      </c>
      <c r="E146" s="43"/>
      <c r="F146" s="229" t="s">
        <v>2557</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240</v>
      </c>
      <c r="AU146" s="20" t="s">
        <v>86</v>
      </c>
    </row>
    <row r="147" s="14" customFormat="1">
      <c r="A147" s="14"/>
      <c r="B147" s="245"/>
      <c r="C147" s="246"/>
      <c r="D147" s="235" t="s">
        <v>242</v>
      </c>
      <c r="E147" s="247" t="s">
        <v>19</v>
      </c>
      <c r="F147" s="248" t="s">
        <v>2558</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242</v>
      </c>
      <c r="AU147" s="254" t="s">
        <v>86</v>
      </c>
      <c r="AV147" s="14" t="s">
        <v>84</v>
      </c>
      <c r="AW147" s="14" t="s">
        <v>37</v>
      </c>
      <c r="AX147" s="14" t="s">
        <v>76</v>
      </c>
      <c r="AY147" s="254" t="s">
        <v>231</v>
      </c>
    </row>
    <row r="148" s="13" customFormat="1">
      <c r="A148" s="13"/>
      <c r="B148" s="233"/>
      <c r="C148" s="234"/>
      <c r="D148" s="235" t="s">
        <v>242</v>
      </c>
      <c r="E148" s="236" t="s">
        <v>19</v>
      </c>
      <c r="F148" s="237" t="s">
        <v>2559</v>
      </c>
      <c r="G148" s="234"/>
      <c r="H148" s="238">
        <v>37.5</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86</v>
      </c>
      <c r="AV148" s="13" t="s">
        <v>86</v>
      </c>
      <c r="AW148" s="13" t="s">
        <v>37</v>
      </c>
      <c r="AX148" s="13" t="s">
        <v>76</v>
      </c>
      <c r="AY148" s="244" t="s">
        <v>231</v>
      </c>
    </row>
    <row r="149" s="13" customFormat="1">
      <c r="A149" s="13"/>
      <c r="B149" s="233"/>
      <c r="C149" s="234"/>
      <c r="D149" s="235" t="s">
        <v>242</v>
      </c>
      <c r="E149" s="236" t="s">
        <v>19</v>
      </c>
      <c r="F149" s="237" t="s">
        <v>2560</v>
      </c>
      <c r="G149" s="234"/>
      <c r="H149" s="238">
        <v>64.299999999999997</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3" customFormat="1">
      <c r="A150" s="13"/>
      <c r="B150" s="233"/>
      <c r="C150" s="234"/>
      <c r="D150" s="235" t="s">
        <v>242</v>
      </c>
      <c r="E150" s="236" t="s">
        <v>19</v>
      </c>
      <c r="F150" s="237" t="s">
        <v>2561</v>
      </c>
      <c r="G150" s="234"/>
      <c r="H150" s="238">
        <v>29.399999999999999</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86</v>
      </c>
      <c r="AV150" s="13" t="s">
        <v>86</v>
      </c>
      <c r="AW150" s="13" t="s">
        <v>37</v>
      </c>
      <c r="AX150" s="13" t="s">
        <v>76</v>
      </c>
      <c r="AY150" s="244" t="s">
        <v>231</v>
      </c>
    </row>
    <row r="151" s="13" customFormat="1">
      <c r="A151" s="13"/>
      <c r="B151" s="233"/>
      <c r="C151" s="234"/>
      <c r="D151" s="235" t="s">
        <v>242</v>
      </c>
      <c r="E151" s="236" t="s">
        <v>19</v>
      </c>
      <c r="F151" s="237" t="s">
        <v>2562</v>
      </c>
      <c r="G151" s="234"/>
      <c r="H151" s="238">
        <v>56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86</v>
      </c>
      <c r="AV151" s="13" t="s">
        <v>86</v>
      </c>
      <c r="AW151" s="13" t="s">
        <v>37</v>
      </c>
      <c r="AX151" s="13" t="s">
        <v>76</v>
      </c>
      <c r="AY151" s="244" t="s">
        <v>231</v>
      </c>
    </row>
    <row r="152" s="13" customFormat="1">
      <c r="A152" s="13"/>
      <c r="B152" s="233"/>
      <c r="C152" s="234"/>
      <c r="D152" s="235" t="s">
        <v>242</v>
      </c>
      <c r="E152" s="236" t="s">
        <v>19</v>
      </c>
      <c r="F152" s="237" t="s">
        <v>2563</v>
      </c>
      <c r="G152" s="234"/>
      <c r="H152" s="238">
        <v>32</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3" customFormat="1">
      <c r="A153" s="13"/>
      <c r="B153" s="233"/>
      <c r="C153" s="234"/>
      <c r="D153" s="235" t="s">
        <v>242</v>
      </c>
      <c r="E153" s="236" t="s">
        <v>19</v>
      </c>
      <c r="F153" s="237" t="s">
        <v>2564</v>
      </c>
      <c r="G153" s="234"/>
      <c r="H153" s="238">
        <v>21.5</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86</v>
      </c>
      <c r="AV153" s="13" t="s">
        <v>86</v>
      </c>
      <c r="AW153" s="13" t="s">
        <v>37</v>
      </c>
      <c r="AX153" s="13" t="s">
        <v>76</v>
      </c>
      <c r="AY153" s="244" t="s">
        <v>231</v>
      </c>
    </row>
    <row r="154" s="16" customFormat="1">
      <c r="A154" s="16"/>
      <c r="B154" s="266"/>
      <c r="C154" s="267"/>
      <c r="D154" s="235" t="s">
        <v>242</v>
      </c>
      <c r="E154" s="268" t="s">
        <v>19</v>
      </c>
      <c r="F154" s="269" t="s">
        <v>530</v>
      </c>
      <c r="G154" s="267"/>
      <c r="H154" s="270">
        <v>240.69999999999999</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242</v>
      </c>
      <c r="AU154" s="276" t="s">
        <v>86</v>
      </c>
      <c r="AV154" s="16" t="s">
        <v>248</v>
      </c>
      <c r="AW154" s="16" t="s">
        <v>37</v>
      </c>
      <c r="AX154" s="16" t="s">
        <v>76</v>
      </c>
      <c r="AY154" s="276" t="s">
        <v>231</v>
      </c>
    </row>
    <row r="155" s="14" customFormat="1">
      <c r="A155" s="14"/>
      <c r="B155" s="245"/>
      <c r="C155" s="246"/>
      <c r="D155" s="235" t="s">
        <v>242</v>
      </c>
      <c r="E155" s="247" t="s">
        <v>19</v>
      </c>
      <c r="F155" s="248" t="s">
        <v>2565</v>
      </c>
      <c r="G155" s="246"/>
      <c r="H155" s="247" t="s">
        <v>19</v>
      </c>
      <c r="I155" s="249"/>
      <c r="J155" s="246"/>
      <c r="K155" s="246"/>
      <c r="L155" s="250"/>
      <c r="M155" s="251"/>
      <c r="N155" s="252"/>
      <c r="O155" s="252"/>
      <c r="P155" s="252"/>
      <c r="Q155" s="252"/>
      <c r="R155" s="252"/>
      <c r="S155" s="252"/>
      <c r="T155" s="253"/>
      <c r="U155" s="14"/>
      <c r="V155" s="14"/>
      <c r="W155" s="14"/>
      <c r="X155" s="14"/>
      <c r="Y155" s="14"/>
      <c r="Z155" s="14"/>
      <c r="AA155" s="14"/>
      <c r="AB155" s="14"/>
      <c r="AC155" s="14"/>
      <c r="AD155" s="14"/>
      <c r="AE155" s="14"/>
      <c r="AT155" s="254" t="s">
        <v>242</v>
      </c>
      <c r="AU155" s="254" t="s">
        <v>86</v>
      </c>
      <c r="AV155" s="14" t="s">
        <v>84</v>
      </c>
      <c r="AW155" s="14" t="s">
        <v>37</v>
      </c>
      <c r="AX155" s="14" t="s">
        <v>76</v>
      </c>
      <c r="AY155" s="254" t="s">
        <v>231</v>
      </c>
    </row>
    <row r="156" s="13" customFormat="1">
      <c r="A156" s="13"/>
      <c r="B156" s="233"/>
      <c r="C156" s="234"/>
      <c r="D156" s="235" t="s">
        <v>242</v>
      </c>
      <c r="E156" s="236" t="s">
        <v>19</v>
      </c>
      <c r="F156" s="237" t="s">
        <v>2566</v>
      </c>
      <c r="G156" s="234"/>
      <c r="H156" s="238">
        <v>29.399999999999999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86</v>
      </c>
      <c r="AV156" s="13" t="s">
        <v>86</v>
      </c>
      <c r="AW156" s="13" t="s">
        <v>37</v>
      </c>
      <c r="AX156" s="13" t="s">
        <v>76</v>
      </c>
      <c r="AY156" s="244" t="s">
        <v>231</v>
      </c>
    </row>
    <row r="157" s="13" customFormat="1">
      <c r="A157" s="13"/>
      <c r="B157" s="233"/>
      <c r="C157" s="234"/>
      <c r="D157" s="235" t="s">
        <v>242</v>
      </c>
      <c r="E157" s="236" t="s">
        <v>19</v>
      </c>
      <c r="F157" s="237" t="s">
        <v>2567</v>
      </c>
      <c r="G157" s="234"/>
      <c r="H157" s="238">
        <v>42</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86</v>
      </c>
      <c r="AV157" s="13" t="s">
        <v>86</v>
      </c>
      <c r="AW157" s="13" t="s">
        <v>37</v>
      </c>
      <c r="AX157" s="13" t="s">
        <v>76</v>
      </c>
      <c r="AY157" s="244" t="s">
        <v>231</v>
      </c>
    </row>
    <row r="158" s="13" customFormat="1">
      <c r="A158" s="13"/>
      <c r="B158" s="233"/>
      <c r="C158" s="234"/>
      <c r="D158" s="235" t="s">
        <v>242</v>
      </c>
      <c r="E158" s="236" t="s">
        <v>19</v>
      </c>
      <c r="F158" s="237" t="s">
        <v>2568</v>
      </c>
      <c r="G158" s="234"/>
      <c r="H158" s="238">
        <v>51.5</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76</v>
      </c>
      <c r="AY158" s="244" t="s">
        <v>231</v>
      </c>
    </row>
    <row r="159" s="13" customFormat="1">
      <c r="A159" s="13"/>
      <c r="B159" s="233"/>
      <c r="C159" s="234"/>
      <c r="D159" s="235" t="s">
        <v>242</v>
      </c>
      <c r="E159" s="236" t="s">
        <v>19</v>
      </c>
      <c r="F159" s="237" t="s">
        <v>2569</v>
      </c>
      <c r="G159" s="234"/>
      <c r="H159" s="238">
        <v>45.600000000000001</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242</v>
      </c>
      <c r="AU159" s="244" t="s">
        <v>86</v>
      </c>
      <c r="AV159" s="13" t="s">
        <v>86</v>
      </c>
      <c r="AW159" s="13" t="s">
        <v>37</v>
      </c>
      <c r="AX159" s="13" t="s">
        <v>76</v>
      </c>
      <c r="AY159" s="244" t="s">
        <v>231</v>
      </c>
    </row>
    <row r="160" s="13" customFormat="1">
      <c r="A160" s="13"/>
      <c r="B160" s="233"/>
      <c r="C160" s="234"/>
      <c r="D160" s="235" t="s">
        <v>242</v>
      </c>
      <c r="E160" s="236" t="s">
        <v>19</v>
      </c>
      <c r="F160" s="237" t="s">
        <v>2570</v>
      </c>
      <c r="G160" s="234"/>
      <c r="H160" s="238">
        <v>22.800000000000001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86</v>
      </c>
      <c r="AV160" s="13" t="s">
        <v>86</v>
      </c>
      <c r="AW160" s="13" t="s">
        <v>37</v>
      </c>
      <c r="AX160" s="13" t="s">
        <v>76</v>
      </c>
      <c r="AY160" s="244" t="s">
        <v>231</v>
      </c>
    </row>
    <row r="161" s="13" customFormat="1">
      <c r="A161" s="13"/>
      <c r="B161" s="233"/>
      <c r="C161" s="234"/>
      <c r="D161" s="235" t="s">
        <v>242</v>
      </c>
      <c r="E161" s="236" t="s">
        <v>19</v>
      </c>
      <c r="F161" s="237" t="s">
        <v>2571</v>
      </c>
      <c r="G161" s="234"/>
      <c r="H161" s="238">
        <v>21</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86</v>
      </c>
      <c r="AV161" s="13" t="s">
        <v>86</v>
      </c>
      <c r="AW161" s="13" t="s">
        <v>37</v>
      </c>
      <c r="AX161" s="13" t="s">
        <v>76</v>
      </c>
      <c r="AY161" s="244" t="s">
        <v>231</v>
      </c>
    </row>
    <row r="162" s="13" customFormat="1">
      <c r="A162" s="13"/>
      <c r="B162" s="233"/>
      <c r="C162" s="234"/>
      <c r="D162" s="235" t="s">
        <v>242</v>
      </c>
      <c r="E162" s="236" t="s">
        <v>19</v>
      </c>
      <c r="F162" s="237" t="s">
        <v>2572</v>
      </c>
      <c r="G162" s="234"/>
      <c r="H162" s="238">
        <v>11</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37</v>
      </c>
      <c r="AX162" s="13" t="s">
        <v>76</v>
      </c>
      <c r="AY162" s="244" t="s">
        <v>231</v>
      </c>
    </row>
    <row r="163" s="15" customFormat="1">
      <c r="A163" s="15"/>
      <c r="B163" s="255"/>
      <c r="C163" s="256"/>
      <c r="D163" s="235" t="s">
        <v>242</v>
      </c>
      <c r="E163" s="257" t="s">
        <v>19</v>
      </c>
      <c r="F163" s="258" t="s">
        <v>335</v>
      </c>
      <c r="G163" s="256"/>
      <c r="H163" s="259">
        <v>464</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242</v>
      </c>
      <c r="AU163" s="265" t="s">
        <v>86</v>
      </c>
      <c r="AV163" s="15" t="s">
        <v>238</v>
      </c>
      <c r="AW163" s="15" t="s">
        <v>37</v>
      </c>
      <c r="AX163" s="15" t="s">
        <v>84</v>
      </c>
      <c r="AY163" s="265" t="s">
        <v>231</v>
      </c>
    </row>
    <row r="164" s="2" customFormat="1" ht="24.15" customHeight="1">
      <c r="A164" s="41"/>
      <c r="B164" s="42"/>
      <c r="C164" s="277" t="s">
        <v>366</v>
      </c>
      <c r="D164" s="277" t="s">
        <v>605</v>
      </c>
      <c r="E164" s="278" t="s">
        <v>2573</v>
      </c>
      <c r="F164" s="279" t="s">
        <v>2574</v>
      </c>
      <c r="G164" s="280" t="s">
        <v>280</v>
      </c>
      <c r="H164" s="281">
        <v>0.35599999999999998</v>
      </c>
      <c r="I164" s="282"/>
      <c r="J164" s="283">
        <f>ROUND(I164*H164,2)</f>
        <v>0</v>
      </c>
      <c r="K164" s="279" t="s">
        <v>237</v>
      </c>
      <c r="L164" s="284"/>
      <c r="M164" s="285" t="s">
        <v>19</v>
      </c>
      <c r="N164" s="286" t="s">
        <v>47</v>
      </c>
      <c r="O164" s="87"/>
      <c r="P164" s="224">
        <f>O164*H164</f>
        <v>0</v>
      </c>
      <c r="Q164" s="224">
        <v>1</v>
      </c>
      <c r="R164" s="224">
        <f>Q164*H164</f>
        <v>0.35599999999999998</v>
      </c>
      <c r="S164" s="224">
        <v>0</v>
      </c>
      <c r="T164" s="225">
        <f>S164*H164</f>
        <v>0</v>
      </c>
      <c r="U164" s="41"/>
      <c r="V164" s="41"/>
      <c r="W164" s="41"/>
      <c r="X164" s="41"/>
      <c r="Y164" s="41"/>
      <c r="Z164" s="41"/>
      <c r="AA164" s="41"/>
      <c r="AB164" s="41"/>
      <c r="AC164" s="41"/>
      <c r="AD164" s="41"/>
      <c r="AE164" s="41"/>
      <c r="AR164" s="226" t="s">
        <v>442</v>
      </c>
      <c r="AT164" s="226" t="s">
        <v>605</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336</v>
      </c>
      <c r="BM164" s="226" t="s">
        <v>2575</v>
      </c>
    </row>
    <row r="165" s="14" customFormat="1">
      <c r="A165" s="14"/>
      <c r="B165" s="245"/>
      <c r="C165" s="246"/>
      <c r="D165" s="235" t="s">
        <v>242</v>
      </c>
      <c r="E165" s="247" t="s">
        <v>19</v>
      </c>
      <c r="F165" s="248" t="s">
        <v>2558</v>
      </c>
      <c r="G165" s="246"/>
      <c r="H165" s="247" t="s">
        <v>19</v>
      </c>
      <c r="I165" s="249"/>
      <c r="J165" s="246"/>
      <c r="K165" s="246"/>
      <c r="L165" s="250"/>
      <c r="M165" s="251"/>
      <c r="N165" s="252"/>
      <c r="O165" s="252"/>
      <c r="P165" s="252"/>
      <c r="Q165" s="252"/>
      <c r="R165" s="252"/>
      <c r="S165" s="252"/>
      <c r="T165" s="253"/>
      <c r="U165" s="14"/>
      <c r="V165" s="14"/>
      <c r="W165" s="14"/>
      <c r="X165" s="14"/>
      <c r="Y165" s="14"/>
      <c r="Z165" s="14"/>
      <c r="AA165" s="14"/>
      <c r="AB165" s="14"/>
      <c r="AC165" s="14"/>
      <c r="AD165" s="14"/>
      <c r="AE165" s="14"/>
      <c r="AT165" s="254" t="s">
        <v>242</v>
      </c>
      <c r="AU165" s="254" t="s">
        <v>86</v>
      </c>
      <c r="AV165" s="14" t="s">
        <v>84</v>
      </c>
      <c r="AW165" s="14" t="s">
        <v>37</v>
      </c>
      <c r="AX165" s="14" t="s">
        <v>76</v>
      </c>
      <c r="AY165" s="254" t="s">
        <v>231</v>
      </c>
    </row>
    <row r="166" s="13" customFormat="1">
      <c r="A166" s="13"/>
      <c r="B166" s="233"/>
      <c r="C166" s="234"/>
      <c r="D166" s="235" t="s">
        <v>242</v>
      </c>
      <c r="E166" s="236" t="s">
        <v>19</v>
      </c>
      <c r="F166" s="237" t="s">
        <v>2576</v>
      </c>
      <c r="G166" s="234"/>
      <c r="H166" s="238">
        <v>0.037999999999999999</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86</v>
      </c>
      <c r="AV166" s="13" t="s">
        <v>86</v>
      </c>
      <c r="AW166" s="13" t="s">
        <v>37</v>
      </c>
      <c r="AX166" s="13" t="s">
        <v>76</v>
      </c>
      <c r="AY166" s="244" t="s">
        <v>231</v>
      </c>
    </row>
    <row r="167" s="13" customFormat="1">
      <c r="A167" s="13"/>
      <c r="B167" s="233"/>
      <c r="C167" s="234"/>
      <c r="D167" s="235" t="s">
        <v>242</v>
      </c>
      <c r="E167" s="236" t="s">
        <v>19</v>
      </c>
      <c r="F167" s="237" t="s">
        <v>2577</v>
      </c>
      <c r="G167" s="234"/>
      <c r="H167" s="238">
        <v>0.064000000000000001</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86</v>
      </c>
      <c r="AV167" s="13" t="s">
        <v>86</v>
      </c>
      <c r="AW167" s="13" t="s">
        <v>37</v>
      </c>
      <c r="AX167" s="13" t="s">
        <v>76</v>
      </c>
      <c r="AY167" s="244" t="s">
        <v>231</v>
      </c>
    </row>
    <row r="168" s="13" customFormat="1">
      <c r="A168" s="13"/>
      <c r="B168" s="233"/>
      <c r="C168" s="234"/>
      <c r="D168" s="235" t="s">
        <v>242</v>
      </c>
      <c r="E168" s="236" t="s">
        <v>19</v>
      </c>
      <c r="F168" s="237" t="s">
        <v>2578</v>
      </c>
      <c r="G168" s="234"/>
      <c r="H168" s="238">
        <v>0.029000000000000001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242</v>
      </c>
      <c r="AU168" s="244" t="s">
        <v>86</v>
      </c>
      <c r="AV168" s="13" t="s">
        <v>86</v>
      </c>
      <c r="AW168" s="13" t="s">
        <v>37</v>
      </c>
      <c r="AX168" s="13" t="s">
        <v>76</v>
      </c>
      <c r="AY168" s="244" t="s">
        <v>231</v>
      </c>
    </row>
    <row r="169" s="13" customFormat="1">
      <c r="A169" s="13"/>
      <c r="B169" s="233"/>
      <c r="C169" s="234"/>
      <c r="D169" s="235" t="s">
        <v>242</v>
      </c>
      <c r="E169" s="236" t="s">
        <v>19</v>
      </c>
      <c r="F169" s="237" t="s">
        <v>2579</v>
      </c>
      <c r="G169" s="234"/>
      <c r="H169" s="238">
        <v>0.056000000000000001</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86</v>
      </c>
      <c r="AV169" s="13" t="s">
        <v>86</v>
      </c>
      <c r="AW169" s="13" t="s">
        <v>37</v>
      </c>
      <c r="AX169" s="13" t="s">
        <v>76</v>
      </c>
      <c r="AY169" s="244" t="s">
        <v>231</v>
      </c>
    </row>
    <row r="170" s="16" customFormat="1">
      <c r="A170" s="16"/>
      <c r="B170" s="266"/>
      <c r="C170" s="267"/>
      <c r="D170" s="235" t="s">
        <v>242</v>
      </c>
      <c r="E170" s="268" t="s">
        <v>19</v>
      </c>
      <c r="F170" s="269" t="s">
        <v>530</v>
      </c>
      <c r="G170" s="267"/>
      <c r="H170" s="270">
        <v>0.187</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242</v>
      </c>
      <c r="AU170" s="276" t="s">
        <v>86</v>
      </c>
      <c r="AV170" s="16" t="s">
        <v>248</v>
      </c>
      <c r="AW170" s="16" t="s">
        <v>37</v>
      </c>
      <c r="AX170" s="16" t="s">
        <v>76</v>
      </c>
      <c r="AY170" s="276" t="s">
        <v>231</v>
      </c>
    </row>
    <row r="171" s="14" customFormat="1">
      <c r="A171" s="14"/>
      <c r="B171" s="245"/>
      <c r="C171" s="246"/>
      <c r="D171" s="235" t="s">
        <v>242</v>
      </c>
      <c r="E171" s="247" t="s">
        <v>19</v>
      </c>
      <c r="F171" s="248" t="s">
        <v>2580</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242</v>
      </c>
      <c r="AU171" s="254" t="s">
        <v>86</v>
      </c>
      <c r="AV171" s="14" t="s">
        <v>84</v>
      </c>
      <c r="AW171" s="14" t="s">
        <v>37</v>
      </c>
      <c r="AX171" s="14" t="s">
        <v>76</v>
      </c>
      <c r="AY171" s="254" t="s">
        <v>231</v>
      </c>
    </row>
    <row r="172" s="13" customFormat="1">
      <c r="A172" s="13"/>
      <c r="B172" s="233"/>
      <c r="C172" s="234"/>
      <c r="D172" s="235" t="s">
        <v>242</v>
      </c>
      <c r="E172" s="236" t="s">
        <v>19</v>
      </c>
      <c r="F172" s="237" t="s">
        <v>2581</v>
      </c>
      <c r="G172" s="234"/>
      <c r="H172" s="238">
        <v>0.029000000000000001</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86</v>
      </c>
      <c r="AV172" s="13" t="s">
        <v>86</v>
      </c>
      <c r="AW172" s="13" t="s">
        <v>37</v>
      </c>
      <c r="AX172" s="13" t="s">
        <v>76</v>
      </c>
      <c r="AY172" s="244" t="s">
        <v>231</v>
      </c>
    </row>
    <row r="173" s="13" customFormat="1">
      <c r="A173" s="13"/>
      <c r="B173" s="233"/>
      <c r="C173" s="234"/>
      <c r="D173" s="235" t="s">
        <v>242</v>
      </c>
      <c r="E173" s="236" t="s">
        <v>19</v>
      </c>
      <c r="F173" s="237" t="s">
        <v>2582</v>
      </c>
      <c r="G173" s="234"/>
      <c r="H173" s="238">
        <v>0.042000000000000003</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76</v>
      </c>
      <c r="AY173" s="244" t="s">
        <v>231</v>
      </c>
    </row>
    <row r="174" s="13" customFormat="1">
      <c r="A174" s="13"/>
      <c r="B174" s="233"/>
      <c r="C174" s="234"/>
      <c r="D174" s="235" t="s">
        <v>242</v>
      </c>
      <c r="E174" s="236" t="s">
        <v>19</v>
      </c>
      <c r="F174" s="237" t="s">
        <v>2583</v>
      </c>
      <c r="G174" s="234"/>
      <c r="H174" s="238">
        <v>0.051999999999999998</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86</v>
      </c>
      <c r="AV174" s="13" t="s">
        <v>86</v>
      </c>
      <c r="AW174" s="13" t="s">
        <v>37</v>
      </c>
      <c r="AX174" s="13" t="s">
        <v>76</v>
      </c>
      <c r="AY174" s="244" t="s">
        <v>231</v>
      </c>
    </row>
    <row r="175" s="13" customFormat="1">
      <c r="A175" s="13"/>
      <c r="B175" s="233"/>
      <c r="C175" s="234"/>
      <c r="D175" s="235" t="s">
        <v>242</v>
      </c>
      <c r="E175" s="236" t="s">
        <v>19</v>
      </c>
      <c r="F175" s="237" t="s">
        <v>2584</v>
      </c>
      <c r="G175" s="234"/>
      <c r="H175" s="238">
        <v>0.045999999999999999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5" customFormat="1">
      <c r="A176" s="15"/>
      <c r="B176" s="255"/>
      <c r="C176" s="256"/>
      <c r="D176" s="235" t="s">
        <v>242</v>
      </c>
      <c r="E176" s="257" t="s">
        <v>19</v>
      </c>
      <c r="F176" s="258" t="s">
        <v>335</v>
      </c>
      <c r="G176" s="256"/>
      <c r="H176" s="259">
        <v>0.35599999999999998</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242</v>
      </c>
      <c r="AU176" s="265" t="s">
        <v>86</v>
      </c>
      <c r="AV176" s="15" t="s">
        <v>238</v>
      </c>
      <c r="AW176" s="15" t="s">
        <v>37</v>
      </c>
      <c r="AX176" s="15" t="s">
        <v>84</v>
      </c>
      <c r="AY176" s="265" t="s">
        <v>231</v>
      </c>
    </row>
    <row r="177" s="2" customFormat="1" ht="24.15" customHeight="1">
      <c r="A177" s="41"/>
      <c r="B177" s="42"/>
      <c r="C177" s="277" t="s">
        <v>7</v>
      </c>
      <c r="D177" s="277" t="s">
        <v>605</v>
      </c>
      <c r="E177" s="278" t="s">
        <v>2585</v>
      </c>
      <c r="F177" s="279" t="s">
        <v>2586</v>
      </c>
      <c r="G177" s="280" t="s">
        <v>280</v>
      </c>
      <c r="H177" s="281">
        <v>0.109</v>
      </c>
      <c r="I177" s="282"/>
      <c r="J177" s="283">
        <f>ROUND(I177*H177,2)</f>
        <v>0</v>
      </c>
      <c r="K177" s="279" t="s">
        <v>237</v>
      </c>
      <c r="L177" s="284"/>
      <c r="M177" s="285" t="s">
        <v>19</v>
      </c>
      <c r="N177" s="286" t="s">
        <v>47</v>
      </c>
      <c r="O177" s="87"/>
      <c r="P177" s="224">
        <f>O177*H177</f>
        <v>0</v>
      </c>
      <c r="Q177" s="224">
        <v>1</v>
      </c>
      <c r="R177" s="224">
        <f>Q177*H177</f>
        <v>0.109</v>
      </c>
      <c r="S177" s="224">
        <v>0</v>
      </c>
      <c r="T177" s="225">
        <f>S177*H177</f>
        <v>0</v>
      </c>
      <c r="U177" s="41"/>
      <c r="V177" s="41"/>
      <c r="W177" s="41"/>
      <c r="X177" s="41"/>
      <c r="Y177" s="41"/>
      <c r="Z177" s="41"/>
      <c r="AA177" s="41"/>
      <c r="AB177" s="41"/>
      <c r="AC177" s="41"/>
      <c r="AD177" s="41"/>
      <c r="AE177" s="41"/>
      <c r="AR177" s="226" t="s">
        <v>442</v>
      </c>
      <c r="AT177" s="226" t="s">
        <v>605</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336</v>
      </c>
      <c r="BM177" s="226" t="s">
        <v>2587</v>
      </c>
    </row>
    <row r="178" s="14" customFormat="1">
      <c r="A178" s="14"/>
      <c r="B178" s="245"/>
      <c r="C178" s="246"/>
      <c r="D178" s="235" t="s">
        <v>242</v>
      </c>
      <c r="E178" s="247" t="s">
        <v>19</v>
      </c>
      <c r="F178" s="248" t="s">
        <v>2588</v>
      </c>
      <c r="G178" s="246"/>
      <c r="H178" s="247" t="s">
        <v>19</v>
      </c>
      <c r="I178" s="249"/>
      <c r="J178" s="246"/>
      <c r="K178" s="246"/>
      <c r="L178" s="250"/>
      <c r="M178" s="251"/>
      <c r="N178" s="252"/>
      <c r="O178" s="252"/>
      <c r="P178" s="252"/>
      <c r="Q178" s="252"/>
      <c r="R178" s="252"/>
      <c r="S178" s="252"/>
      <c r="T178" s="253"/>
      <c r="U178" s="14"/>
      <c r="V178" s="14"/>
      <c r="W178" s="14"/>
      <c r="X178" s="14"/>
      <c r="Y178" s="14"/>
      <c r="Z178" s="14"/>
      <c r="AA178" s="14"/>
      <c r="AB178" s="14"/>
      <c r="AC178" s="14"/>
      <c r="AD178" s="14"/>
      <c r="AE178" s="14"/>
      <c r="AT178" s="254" t="s">
        <v>242</v>
      </c>
      <c r="AU178" s="254" t="s">
        <v>86</v>
      </c>
      <c r="AV178" s="14" t="s">
        <v>84</v>
      </c>
      <c r="AW178" s="14" t="s">
        <v>37</v>
      </c>
      <c r="AX178" s="14" t="s">
        <v>76</v>
      </c>
      <c r="AY178" s="254" t="s">
        <v>231</v>
      </c>
    </row>
    <row r="179" s="13" customFormat="1">
      <c r="A179" s="13"/>
      <c r="B179" s="233"/>
      <c r="C179" s="234"/>
      <c r="D179" s="235" t="s">
        <v>242</v>
      </c>
      <c r="E179" s="236" t="s">
        <v>19</v>
      </c>
      <c r="F179" s="237" t="s">
        <v>2589</v>
      </c>
      <c r="G179" s="234"/>
      <c r="H179" s="238">
        <v>0.032000000000000001</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242</v>
      </c>
      <c r="AU179" s="244" t="s">
        <v>86</v>
      </c>
      <c r="AV179" s="13" t="s">
        <v>86</v>
      </c>
      <c r="AW179" s="13" t="s">
        <v>37</v>
      </c>
      <c r="AX179" s="13" t="s">
        <v>76</v>
      </c>
      <c r="AY179" s="244" t="s">
        <v>231</v>
      </c>
    </row>
    <row r="180" s="13" customFormat="1">
      <c r="A180" s="13"/>
      <c r="B180" s="233"/>
      <c r="C180" s="234"/>
      <c r="D180" s="235" t="s">
        <v>242</v>
      </c>
      <c r="E180" s="236" t="s">
        <v>19</v>
      </c>
      <c r="F180" s="237" t="s">
        <v>2590</v>
      </c>
      <c r="G180" s="234"/>
      <c r="H180" s="238">
        <v>0.021999999999999999</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242</v>
      </c>
      <c r="AU180" s="244" t="s">
        <v>86</v>
      </c>
      <c r="AV180" s="13" t="s">
        <v>86</v>
      </c>
      <c r="AW180" s="13" t="s">
        <v>37</v>
      </c>
      <c r="AX180" s="13" t="s">
        <v>76</v>
      </c>
      <c r="AY180" s="244" t="s">
        <v>231</v>
      </c>
    </row>
    <row r="181" s="16" customFormat="1">
      <c r="A181" s="16"/>
      <c r="B181" s="266"/>
      <c r="C181" s="267"/>
      <c r="D181" s="235" t="s">
        <v>242</v>
      </c>
      <c r="E181" s="268" t="s">
        <v>19</v>
      </c>
      <c r="F181" s="269" t="s">
        <v>530</v>
      </c>
      <c r="G181" s="267"/>
      <c r="H181" s="270">
        <v>0.053999999999999999</v>
      </c>
      <c r="I181" s="271"/>
      <c r="J181" s="267"/>
      <c r="K181" s="267"/>
      <c r="L181" s="272"/>
      <c r="M181" s="273"/>
      <c r="N181" s="274"/>
      <c r="O181" s="274"/>
      <c r="P181" s="274"/>
      <c r="Q181" s="274"/>
      <c r="R181" s="274"/>
      <c r="S181" s="274"/>
      <c r="T181" s="275"/>
      <c r="U181" s="16"/>
      <c r="V181" s="16"/>
      <c r="W181" s="16"/>
      <c r="X181" s="16"/>
      <c r="Y181" s="16"/>
      <c r="Z181" s="16"/>
      <c r="AA181" s="16"/>
      <c r="AB181" s="16"/>
      <c r="AC181" s="16"/>
      <c r="AD181" s="16"/>
      <c r="AE181" s="16"/>
      <c r="AT181" s="276" t="s">
        <v>242</v>
      </c>
      <c r="AU181" s="276" t="s">
        <v>86</v>
      </c>
      <c r="AV181" s="16" t="s">
        <v>248</v>
      </c>
      <c r="AW181" s="16" t="s">
        <v>37</v>
      </c>
      <c r="AX181" s="16" t="s">
        <v>76</v>
      </c>
      <c r="AY181" s="276" t="s">
        <v>231</v>
      </c>
    </row>
    <row r="182" s="14" customFormat="1">
      <c r="A182" s="14"/>
      <c r="B182" s="245"/>
      <c r="C182" s="246"/>
      <c r="D182" s="235" t="s">
        <v>242</v>
      </c>
      <c r="E182" s="247" t="s">
        <v>19</v>
      </c>
      <c r="F182" s="248" t="s">
        <v>2580</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242</v>
      </c>
      <c r="AU182" s="254" t="s">
        <v>86</v>
      </c>
      <c r="AV182" s="14" t="s">
        <v>84</v>
      </c>
      <c r="AW182" s="14" t="s">
        <v>37</v>
      </c>
      <c r="AX182" s="14" t="s">
        <v>76</v>
      </c>
      <c r="AY182" s="254" t="s">
        <v>231</v>
      </c>
    </row>
    <row r="183" s="13" customFormat="1">
      <c r="A183" s="13"/>
      <c r="B183" s="233"/>
      <c r="C183" s="234"/>
      <c r="D183" s="235" t="s">
        <v>242</v>
      </c>
      <c r="E183" s="236" t="s">
        <v>19</v>
      </c>
      <c r="F183" s="237" t="s">
        <v>2591</v>
      </c>
      <c r="G183" s="234"/>
      <c r="H183" s="238">
        <v>0.023</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86</v>
      </c>
      <c r="AV183" s="13" t="s">
        <v>86</v>
      </c>
      <c r="AW183" s="13" t="s">
        <v>37</v>
      </c>
      <c r="AX183" s="13" t="s">
        <v>76</v>
      </c>
      <c r="AY183" s="244" t="s">
        <v>231</v>
      </c>
    </row>
    <row r="184" s="13" customFormat="1">
      <c r="A184" s="13"/>
      <c r="B184" s="233"/>
      <c r="C184" s="234"/>
      <c r="D184" s="235" t="s">
        <v>242</v>
      </c>
      <c r="E184" s="236" t="s">
        <v>19</v>
      </c>
      <c r="F184" s="237" t="s">
        <v>2592</v>
      </c>
      <c r="G184" s="234"/>
      <c r="H184" s="238">
        <v>0.021000000000000001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3" customFormat="1">
      <c r="A185" s="13"/>
      <c r="B185" s="233"/>
      <c r="C185" s="234"/>
      <c r="D185" s="235" t="s">
        <v>242</v>
      </c>
      <c r="E185" s="236" t="s">
        <v>19</v>
      </c>
      <c r="F185" s="237" t="s">
        <v>2593</v>
      </c>
      <c r="G185" s="234"/>
      <c r="H185" s="238">
        <v>0.010999999999999999</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242</v>
      </c>
      <c r="AU185" s="244" t="s">
        <v>86</v>
      </c>
      <c r="AV185" s="13" t="s">
        <v>86</v>
      </c>
      <c r="AW185" s="13" t="s">
        <v>37</v>
      </c>
      <c r="AX185" s="13" t="s">
        <v>76</v>
      </c>
      <c r="AY185" s="244" t="s">
        <v>231</v>
      </c>
    </row>
    <row r="186" s="15" customFormat="1">
      <c r="A186" s="15"/>
      <c r="B186" s="255"/>
      <c r="C186" s="256"/>
      <c r="D186" s="235" t="s">
        <v>242</v>
      </c>
      <c r="E186" s="257" t="s">
        <v>19</v>
      </c>
      <c r="F186" s="258" t="s">
        <v>335</v>
      </c>
      <c r="G186" s="256"/>
      <c r="H186" s="259">
        <v>0.109</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242</v>
      </c>
      <c r="AU186" s="265" t="s">
        <v>86</v>
      </c>
      <c r="AV186" s="15" t="s">
        <v>238</v>
      </c>
      <c r="AW186" s="15" t="s">
        <v>37</v>
      </c>
      <c r="AX186" s="15" t="s">
        <v>84</v>
      </c>
      <c r="AY186" s="265" t="s">
        <v>231</v>
      </c>
    </row>
    <row r="187" s="2" customFormat="1" ht="44.25" customHeight="1">
      <c r="A187" s="41"/>
      <c r="B187" s="42"/>
      <c r="C187" s="215" t="s">
        <v>379</v>
      </c>
      <c r="D187" s="215" t="s">
        <v>233</v>
      </c>
      <c r="E187" s="216" t="s">
        <v>1950</v>
      </c>
      <c r="F187" s="217" t="s">
        <v>1951</v>
      </c>
      <c r="G187" s="218" t="s">
        <v>1244</v>
      </c>
      <c r="H187" s="287"/>
      <c r="I187" s="220"/>
      <c r="J187" s="221">
        <f>ROUND(I187*H187,2)</f>
        <v>0</v>
      </c>
      <c r="K187" s="217" t="s">
        <v>237</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336</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336</v>
      </c>
      <c r="BM187" s="226" t="s">
        <v>2594</v>
      </c>
    </row>
    <row r="188" s="2" customFormat="1">
      <c r="A188" s="41"/>
      <c r="B188" s="42"/>
      <c r="C188" s="43"/>
      <c r="D188" s="228" t="s">
        <v>240</v>
      </c>
      <c r="E188" s="43"/>
      <c r="F188" s="229" t="s">
        <v>1953</v>
      </c>
      <c r="G188" s="43"/>
      <c r="H188" s="43"/>
      <c r="I188" s="230"/>
      <c r="J188" s="43"/>
      <c r="K188" s="43"/>
      <c r="L188" s="47"/>
      <c r="M188" s="291"/>
      <c r="N188" s="292"/>
      <c r="O188" s="293"/>
      <c r="P188" s="293"/>
      <c r="Q188" s="293"/>
      <c r="R188" s="293"/>
      <c r="S188" s="293"/>
      <c r="T188" s="294"/>
      <c r="U188" s="41"/>
      <c r="V188" s="41"/>
      <c r="W188" s="41"/>
      <c r="X188" s="41"/>
      <c r="Y188" s="41"/>
      <c r="Z188" s="41"/>
      <c r="AA188" s="41"/>
      <c r="AB188" s="41"/>
      <c r="AC188" s="41"/>
      <c r="AD188" s="41"/>
      <c r="AE188" s="41"/>
      <c r="AT188" s="20" t="s">
        <v>240</v>
      </c>
      <c r="AU188" s="20" t="s">
        <v>86</v>
      </c>
    </row>
    <row r="189" s="2" customFormat="1" ht="6.96" customHeight="1">
      <c r="A189" s="41"/>
      <c r="B189" s="62"/>
      <c r="C189" s="63"/>
      <c r="D189" s="63"/>
      <c r="E189" s="63"/>
      <c r="F189" s="63"/>
      <c r="G189" s="63"/>
      <c r="H189" s="63"/>
      <c r="I189" s="63"/>
      <c r="J189" s="63"/>
      <c r="K189" s="63"/>
      <c r="L189" s="47"/>
      <c r="M189" s="41"/>
      <c r="O189" s="41"/>
      <c r="P189" s="41"/>
      <c r="Q189" s="41"/>
      <c r="R189" s="41"/>
      <c r="S189" s="41"/>
      <c r="T189" s="41"/>
      <c r="U189" s="41"/>
      <c r="V189" s="41"/>
      <c r="W189" s="41"/>
      <c r="X189" s="41"/>
      <c r="Y189" s="41"/>
      <c r="Z189" s="41"/>
      <c r="AA189" s="41"/>
      <c r="AB189" s="41"/>
      <c r="AC189" s="41"/>
      <c r="AD189" s="41"/>
      <c r="AE189" s="41"/>
    </row>
  </sheetData>
  <sheetProtection sheet="1" autoFilter="0" formatColumns="0" formatRows="0" objects="1" scenarios="1" spinCount="100000" saltValue="GJ2LyGZfMRkuO6H/uBA3xHxaitNrVC26Lyxf2AplkPDpJx/N2pFMyxIYuNNfH+caVk+gYTP5lLHx+Ds6xQjhnQ==" hashValue="5jjE5ggzohojv4Gboz2qeIZ9JuJ5ZjC2sNHi7sm9XU0MbkY+VF4b+KQ0z/O/TvwK0FOACz6EvrLxSw6zf+e/dg==" algorithmName="SHA-512" password="C763"/>
  <autoFilter ref="C86:K188"/>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22151101"/>
    <hyperlink ref="F99" r:id="rId2" display="https://podminky.urs.cz/item/CS_URS_2023_01/162751119"/>
    <hyperlink ref="F104" r:id="rId3" display="https://podminky.urs.cz/item/CS_URS_2023_01/275311511"/>
    <hyperlink ref="F110" r:id="rId4" display="https://podminky.urs.cz/item/CS_URS_2023_01/338171123"/>
    <hyperlink ref="F114" r:id="rId5" display="https://podminky.urs.cz/item/CS_URS_2023_01/348121211"/>
    <hyperlink ref="F118" r:id="rId6" display="https://podminky.urs.cz/item/CS_URS_2023_01/348171143"/>
    <hyperlink ref="F131" r:id="rId7" display="https://podminky.urs.cz/item/CS_URS_2023_01/742320051"/>
    <hyperlink ref="F135" r:id="rId8" display="https://podminky.urs.cz/item/CS_URS_2023_01/766411231"/>
    <hyperlink ref="F143" r:id="rId9" display="https://podminky.urs.cz/item/CS_URS_2023_01/767821112"/>
    <hyperlink ref="F146" r:id="rId10" display="https://podminky.urs.cz/item/CS_URS_2023_01/767995117"/>
    <hyperlink ref="F188" r:id="rId11" display="https://podminky.urs.cz/item/CS_URS_2023_01/998767202"/>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2595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2597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ROUND((SUM(BE95:BE263)),  2)</f>
        <v>0</v>
      </c>
      <c r="G35" s="41"/>
      <c r="H35" s="41"/>
      <c r="I35" s="160">
        <v>0.20999999999999999</v>
      </c>
      <c r="J35" s="159">
        <f>ROUND(((SUM(BE95:BE263))*I35),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ROUND((SUM(BF95:BF263)),  2)</f>
        <v>0</v>
      </c>
      <c r="G36" s="41"/>
      <c r="H36" s="41"/>
      <c r="I36" s="160">
        <v>0.14999999999999999</v>
      </c>
      <c r="J36" s="159">
        <f>ROUND(((SUM(BF95:BF263))*I36),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ROUND((SUM(BG95:BG263)),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ROUND((SUM(BH95:BH263)),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ROUND((SUM(BI95:BI263)),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2595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04.1 - VZT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2598</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2599</v>
      </c>
      <c r="E65" s="180"/>
      <c r="F65" s="180"/>
      <c r="G65" s="180"/>
      <c r="H65" s="180"/>
      <c r="I65" s="180"/>
      <c r="J65" s="181">
        <f>J122</f>
        <v>0</v>
      </c>
      <c r="K65" s="178"/>
      <c r="L65" s="182"/>
      <c r="S65" s="9"/>
      <c r="T65" s="9"/>
      <c r="U65" s="9"/>
      <c r="V65" s="9"/>
      <c r="W65" s="9"/>
      <c r="X65" s="9"/>
      <c r="Y65" s="9"/>
      <c r="Z65" s="9"/>
      <c r="AA65" s="9"/>
      <c r="AB65" s="9"/>
      <c r="AC65" s="9"/>
      <c r="AD65" s="9"/>
      <c r="AE65" s="9"/>
    </row>
    <row r="66" s="9" customFormat="1" ht="24.96" customHeight="1">
      <c r="A66" s="9"/>
      <c r="B66" s="177"/>
      <c r="C66" s="178"/>
      <c r="D66" s="179" t="s">
        <v>2600</v>
      </c>
      <c r="E66" s="180"/>
      <c r="F66" s="180"/>
      <c r="G66" s="180"/>
      <c r="H66" s="180"/>
      <c r="I66" s="180"/>
      <c r="J66" s="181">
        <f>J140</f>
        <v>0</v>
      </c>
      <c r="K66" s="178"/>
      <c r="L66" s="182"/>
      <c r="S66" s="9"/>
      <c r="T66" s="9"/>
      <c r="U66" s="9"/>
      <c r="V66" s="9"/>
      <c r="W66" s="9"/>
      <c r="X66" s="9"/>
      <c r="Y66" s="9"/>
      <c r="Z66" s="9"/>
      <c r="AA66" s="9"/>
      <c r="AB66" s="9"/>
      <c r="AC66" s="9"/>
      <c r="AD66" s="9"/>
      <c r="AE66" s="9"/>
    </row>
    <row r="67" s="9" customFormat="1" ht="24.96" customHeight="1">
      <c r="A67" s="9"/>
      <c r="B67" s="177"/>
      <c r="C67" s="178"/>
      <c r="D67" s="179" t="s">
        <v>2601</v>
      </c>
      <c r="E67" s="180"/>
      <c r="F67" s="180"/>
      <c r="G67" s="180"/>
      <c r="H67" s="180"/>
      <c r="I67" s="180"/>
      <c r="J67" s="181">
        <f>J157</f>
        <v>0</v>
      </c>
      <c r="K67" s="178"/>
      <c r="L67" s="182"/>
      <c r="S67" s="9"/>
      <c r="T67" s="9"/>
      <c r="U67" s="9"/>
      <c r="V67" s="9"/>
      <c r="W67" s="9"/>
      <c r="X67" s="9"/>
      <c r="Y67" s="9"/>
      <c r="Z67" s="9"/>
      <c r="AA67" s="9"/>
      <c r="AB67" s="9"/>
      <c r="AC67" s="9"/>
      <c r="AD67" s="9"/>
      <c r="AE67" s="9"/>
    </row>
    <row r="68" s="9" customFormat="1" ht="24.96" customHeight="1">
      <c r="A68" s="9"/>
      <c r="B68" s="177"/>
      <c r="C68" s="178"/>
      <c r="D68" s="179" t="s">
        <v>2602</v>
      </c>
      <c r="E68" s="180"/>
      <c r="F68" s="180"/>
      <c r="G68" s="180"/>
      <c r="H68" s="180"/>
      <c r="I68" s="180"/>
      <c r="J68" s="181">
        <f>J178</f>
        <v>0</v>
      </c>
      <c r="K68" s="178"/>
      <c r="L68" s="182"/>
      <c r="S68" s="9"/>
      <c r="T68" s="9"/>
      <c r="U68" s="9"/>
      <c r="V68" s="9"/>
      <c r="W68" s="9"/>
      <c r="X68" s="9"/>
      <c r="Y68" s="9"/>
      <c r="Z68" s="9"/>
      <c r="AA68" s="9"/>
      <c r="AB68" s="9"/>
      <c r="AC68" s="9"/>
      <c r="AD68" s="9"/>
      <c r="AE68" s="9"/>
    </row>
    <row r="69" s="9" customFormat="1" ht="24.96" customHeight="1">
      <c r="A69" s="9"/>
      <c r="B69" s="177"/>
      <c r="C69" s="178"/>
      <c r="D69" s="179" t="s">
        <v>2603</v>
      </c>
      <c r="E69" s="180"/>
      <c r="F69" s="180"/>
      <c r="G69" s="180"/>
      <c r="H69" s="180"/>
      <c r="I69" s="180"/>
      <c r="J69" s="181">
        <f>J185</f>
        <v>0</v>
      </c>
      <c r="K69" s="178"/>
      <c r="L69" s="182"/>
      <c r="S69" s="9"/>
      <c r="T69" s="9"/>
      <c r="U69" s="9"/>
      <c r="V69" s="9"/>
      <c r="W69" s="9"/>
      <c r="X69" s="9"/>
      <c r="Y69" s="9"/>
      <c r="Z69" s="9"/>
      <c r="AA69" s="9"/>
      <c r="AB69" s="9"/>
      <c r="AC69" s="9"/>
      <c r="AD69" s="9"/>
      <c r="AE69" s="9"/>
    </row>
    <row r="70" s="9" customFormat="1" ht="24.96" customHeight="1">
      <c r="A70" s="9"/>
      <c r="B70" s="177"/>
      <c r="C70" s="178"/>
      <c r="D70" s="179" t="s">
        <v>2604</v>
      </c>
      <c r="E70" s="180"/>
      <c r="F70" s="180"/>
      <c r="G70" s="180"/>
      <c r="H70" s="180"/>
      <c r="I70" s="180"/>
      <c r="J70" s="181">
        <f>J206</f>
        <v>0</v>
      </c>
      <c r="K70" s="178"/>
      <c r="L70" s="182"/>
      <c r="S70" s="9"/>
      <c r="T70" s="9"/>
      <c r="U70" s="9"/>
      <c r="V70" s="9"/>
      <c r="W70" s="9"/>
      <c r="X70" s="9"/>
      <c r="Y70" s="9"/>
      <c r="Z70" s="9"/>
      <c r="AA70" s="9"/>
      <c r="AB70" s="9"/>
      <c r="AC70" s="9"/>
      <c r="AD70" s="9"/>
      <c r="AE70" s="9"/>
    </row>
    <row r="71" s="9" customFormat="1" ht="24.96" customHeight="1">
      <c r="A71" s="9"/>
      <c r="B71" s="177"/>
      <c r="C71" s="178"/>
      <c r="D71" s="179" t="s">
        <v>2605</v>
      </c>
      <c r="E71" s="180"/>
      <c r="F71" s="180"/>
      <c r="G71" s="180"/>
      <c r="H71" s="180"/>
      <c r="I71" s="180"/>
      <c r="J71" s="181">
        <f>J225</f>
        <v>0</v>
      </c>
      <c r="K71" s="178"/>
      <c r="L71" s="182"/>
      <c r="S71" s="9"/>
      <c r="T71" s="9"/>
      <c r="U71" s="9"/>
      <c r="V71" s="9"/>
      <c r="W71" s="9"/>
      <c r="X71" s="9"/>
      <c r="Y71" s="9"/>
      <c r="Z71" s="9"/>
      <c r="AA71" s="9"/>
      <c r="AB71" s="9"/>
      <c r="AC71" s="9"/>
      <c r="AD71" s="9"/>
      <c r="AE71" s="9"/>
    </row>
    <row r="72" s="9" customFormat="1" ht="24.96" customHeight="1">
      <c r="A72" s="9"/>
      <c r="B72" s="177"/>
      <c r="C72" s="178"/>
      <c r="D72" s="179" t="s">
        <v>2606</v>
      </c>
      <c r="E72" s="180"/>
      <c r="F72" s="180"/>
      <c r="G72" s="180"/>
      <c r="H72" s="180"/>
      <c r="I72" s="180"/>
      <c r="J72" s="181">
        <f>J243</f>
        <v>0</v>
      </c>
      <c r="K72" s="178"/>
      <c r="L72" s="182"/>
      <c r="S72" s="9"/>
      <c r="T72" s="9"/>
      <c r="U72" s="9"/>
      <c r="V72" s="9"/>
      <c r="W72" s="9"/>
      <c r="X72" s="9"/>
      <c r="Y72" s="9"/>
      <c r="Z72" s="9"/>
      <c r="AA72" s="9"/>
      <c r="AB72" s="9"/>
      <c r="AC72" s="9"/>
      <c r="AD72" s="9"/>
      <c r="AE72" s="9"/>
    </row>
    <row r="73" s="9" customFormat="1" ht="24.96" customHeight="1">
      <c r="A73" s="9"/>
      <c r="B73" s="177"/>
      <c r="C73" s="178"/>
      <c r="D73" s="179" t="s">
        <v>2607</v>
      </c>
      <c r="E73" s="180"/>
      <c r="F73" s="180"/>
      <c r="G73" s="180"/>
      <c r="H73" s="180"/>
      <c r="I73" s="180"/>
      <c r="J73" s="181">
        <f>J257</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 - oprava</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186</v>
      </c>
      <c r="D84" s="25"/>
      <c r="E84" s="25"/>
      <c r="F84" s="25"/>
      <c r="G84" s="25"/>
      <c r="H84" s="25"/>
      <c r="I84" s="25"/>
      <c r="J84" s="25"/>
      <c r="K84" s="25"/>
      <c r="L84" s="23"/>
    </row>
    <row r="85" s="2" customFormat="1" ht="16.5" customHeight="1">
      <c r="A85" s="41"/>
      <c r="B85" s="42"/>
      <c r="C85" s="43"/>
      <c r="D85" s="43"/>
      <c r="E85" s="172" t="s">
        <v>2595</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2596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04.1 - VZT</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217</v>
      </c>
      <c r="D94" s="191" t="s">
        <v>61</v>
      </c>
      <c r="E94" s="191" t="s">
        <v>57</v>
      </c>
      <c r="F94" s="191" t="s">
        <v>58</v>
      </c>
      <c r="G94" s="191" t="s">
        <v>218</v>
      </c>
      <c r="H94" s="191" t="s">
        <v>219</v>
      </c>
      <c r="I94" s="191" t="s">
        <v>220</v>
      </c>
      <c r="J94" s="191" t="s">
        <v>191</v>
      </c>
      <c r="K94" s="192" t="s">
        <v>221</v>
      </c>
      <c r="L94" s="193"/>
      <c r="M94" s="95" t="s">
        <v>19</v>
      </c>
      <c r="N94" s="96" t="s">
        <v>46</v>
      </c>
      <c r="O94" s="96" t="s">
        <v>222</v>
      </c>
      <c r="P94" s="96" t="s">
        <v>223</v>
      </c>
      <c r="Q94" s="96" t="s">
        <v>224</v>
      </c>
      <c r="R94" s="96" t="s">
        <v>225</v>
      </c>
      <c r="S94" s="96" t="s">
        <v>226</v>
      </c>
      <c r="T94" s="97" t="s">
        <v>227</v>
      </c>
      <c r="U94" s="188"/>
      <c r="V94" s="188"/>
      <c r="W94" s="188"/>
      <c r="X94" s="188"/>
      <c r="Y94" s="188"/>
      <c r="Z94" s="188"/>
      <c r="AA94" s="188"/>
      <c r="AB94" s="188"/>
      <c r="AC94" s="188"/>
      <c r="AD94" s="188"/>
      <c r="AE94" s="188"/>
    </row>
    <row r="95" s="2" customFormat="1" ht="22.8" customHeight="1">
      <c r="A95" s="41"/>
      <c r="B95" s="42"/>
      <c r="C95" s="102" t="s">
        <v>228</v>
      </c>
      <c r="D95" s="43"/>
      <c r="E95" s="43"/>
      <c r="F95" s="43"/>
      <c r="G95" s="43"/>
      <c r="H95" s="43"/>
      <c r="I95" s="43"/>
      <c r="J95" s="194">
        <f>BK95</f>
        <v>0</v>
      </c>
      <c r="K95" s="43"/>
      <c r="L95" s="47"/>
      <c r="M95" s="98"/>
      <c r="N95" s="195"/>
      <c r="O95" s="99"/>
      <c r="P95" s="196">
        <f>P96+P122+P140+P157+P178+P185+P206+P225+P243+P257</f>
        <v>0</v>
      </c>
      <c r="Q95" s="99"/>
      <c r="R95" s="196">
        <f>R96+R122+R140+R157+R178+R185+R206+R225+R243+R257</f>
        <v>0</v>
      </c>
      <c r="S95" s="99"/>
      <c r="T95" s="197">
        <f>T96+T122+T140+T157+T178+T185+T206+T225+T243+T257</f>
        <v>0</v>
      </c>
      <c r="U95" s="41"/>
      <c r="V95" s="41"/>
      <c r="W95" s="41"/>
      <c r="X95" s="41"/>
      <c r="Y95" s="41"/>
      <c r="Z95" s="41"/>
      <c r="AA95" s="41"/>
      <c r="AB95" s="41"/>
      <c r="AC95" s="41"/>
      <c r="AD95" s="41"/>
      <c r="AE95" s="41"/>
      <c r="AT95" s="20" t="s">
        <v>75</v>
      </c>
      <c r="AU95" s="20" t="s">
        <v>192</v>
      </c>
      <c r="BK95" s="198">
        <f>BK96+BK122+BK140+BK157+BK178+BK185+BK206+BK225+BK243+BK257</f>
        <v>0</v>
      </c>
    </row>
    <row r="96" s="12" customFormat="1" ht="25.92" customHeight="1">
      <c r="A96" s="12"/>
      <c r="B96" s="199"/>
      <c r="C96" s="200"/>
      <c r="D96" s="201" t="s">
        <v>75</v>
      </c>
      <c r="E96" s="202" t="s">
        <v>1796</v>
      </c>
      <c r="F96" s="202" t="s">
        <v>2608</v>
      </c>
      <c r="G96" s="200"/>
      <c r="H96" s="200"/>
      <c r="I96" s="203"/>
      <c r="J96" s="204">
        <f>BK96</f>
        <v>0</v>
      </c>
      <c r="K96" s="200"/>
      <c r="L96" s="205"/>
      <c r="M96" s="206"/>
      <c r="N96" s="207"/>
      <c r="O96" s="207"/>
      <c r="P96" s="208">
        <f>SUM(P97:P121)</f>
        <v>0</v>
      </c>
      <c r="Q96" s="207"/>
      <c r="R96" s="208">
        <f>SUM(R97:R121)</f>
        <v>0</v>
      </c>
      <c r="S96" s="207"/>
      <c r="T96" s="209">
        <f>SUM(T97:T121)</f>
        <v>0</v>
      </c>
      <c r="U96" s="12"/>
      <c r="V96" s="12"/>
      <c r="W96" s="12"/>
      <c r="X96" s="12"/>
      <c r="Y96" s="12"/>
      <c r="Z96" s="12"/>
      <c r="AA96" s="12"/>
      <c r="AB96" s="12"/>
      <c r="AC96" s="12"/>
      <c r="AD96" s="12"/>
      <c r="AE96" s="12"/>
      <c r="AR96" s="210" t="s">
        <v>84</v>
      </c>
      <c r="AT96" s="211" t="s">
        <v>75</v>
      </c>
      <c r="AU96" s="211" t="s">
        <v>76</v>
      </c>
      <c r="AY96" s="210" t="s">
        <v>231</v>
      </c>
      <c r="BK96" s="212">
        <f>SUM(BK97:BK121)</f>
        <v>0</v>
      </c>
    </row>
    <row r="97" s="2" customFormat="1" ht="168" customHeight="1">
      <c r="A97" s="41"/>
      <c r="B97" s="42"/>
      <c r="C97" s="215" t="s">
        <v>84</v>
      </c>
      <c r="D97" s="215" t="s">
        <v>233</v>
      </c>
      <c r="E97" s="216" t="s">
        <v>2609</v>
      </c>
      <c r="F97" s="217" t="s">
        <v>2610</v>
      </c>
      <c r="G97" s="218" t="s">
        <v>2611</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86</v>
      </c>
    </row>
    <row r="98" s="2" customFormat="1" ht="33" customHeight="1">
      <c r="A98" s="41"/>
      <c r="B98" s="42"/>
      <c r="C98" s="215" t="s">
        <v>86</v>
      </c>
      <c r="D98" s="215" t="s">
        <v>233</v>
      </c>
      <c r="E98" s="216" t="s">
        <v>2612</v>
      </c>
      <c r="F98" s="217" t="s">
        <v>2613</v>
      </c>
      <c r="G98" s="218" t="s">
        <v>2611</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238</v>
      </c>
    </row>
    <row r="99" s="2" customFormat="1" ht="180.75" customHeight="1">
      <c r="A99" s="41"/>
      <c r="B99" s="42"/>
      <c r="C99" s="215" t="s">
        <v>248</v>
      </c>
      <c r="D99" s="215" t="s">
        <v>233</v>
      </c>
      <c r="E99" s="216" t="s">
        <v>2614</v>
      </c>
      <c r="F99" s="217" t="s">
        <v>2615</v>
      </c>
      <c r="G99" s="218" t="s">
        <v>2611</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265</v>
      </c>
    </row>
    <row r="100" s="2" customFormat="1" ht="33" customHeight="1">
      <c r="A100" s="41"/>
      <c r="B100" s="42"/>
      <c r="C100" s="215" t="s">
        <v>238</v>
      </c>
      <c r="D100" s="215" t="s">
        <v>233</v>
      </c>
      <c r="E100" s="216" t="s">
        <v>2616</v>
      </c>
      <c r="F100" s="217" t="s">
        <v>2617</v>
      </c>
      <c r="G100" s="218" t="s">
        <v>2611</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277</v>
      </c>
    </row>
    <row r="101" s="2" customFormat="1" ht="24.15" customHeight="1">
      <c r="A101" s="41"/>
      <c r="B101" s="42"/>
      <c r="C101" s="215" t="s">
        <v>260</v>
      </c>
      <c r="D101" s="215" t="s">
        <v>233</v>
      </c>
      <c r="E101" s="216" t="s">
        <v>2618</v>
      </c>
      <c r="F101" s="217" t="s">
        <v>2619</v>
      </c>
      <c r="G101" s="218" t="s">
        <v>2620</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290</v>
      </c>
    </row>
    <row r="102" s="2" customFormat="1" ht="49.05" customHeight="1">
      <c r="A102" s="41"/>
      <c r="B102" s="42"/>
      <c r="C102" s="215" t="s">
        <v>265</v>
      </c>
      <c r="D102" s="215" t="s">
        <v>233</v>
      </c>
      <c r="E102" s="216" t="s">
        <v>2621</v>
      </c>
      <c r="F102" s="217" t="s">
        <v>2622</v>
      </c>
      <c r="G102" s="218" t="s">
        <v>2620</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302</v>
      </c>
    </row>
    <row r="103" s="2" customFormat="1" ht="44.25" customHeight="1">
      <c r="A103" s="41"/>
      <c r="B103" s="42"/>
      <c r="C103" s="215" t="s">
        <v>271</v>
      </c>
      <c r="D103" s="215" t="s">
        <v>233</v>
      </c>
      <c r="E103" s="216" t="s">
        <v>2623</v>
      </c>
      <c r="F103" s="217" t="s">
        <v>2624</v>
      </c>
      <c r="G103" s="218" t="s">
        <v>2611</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313</v>
      </c>
    </row>
    <row r="104" s="2" customFormat="1" ht="49.05" customHeight="1">
      <c r="A104" s="41"/>
      <c r="B104" s="42"/>
      <c r="C104" s="215" t="s">
        <v>277</v>
      </c>
      <c r="D104" s="215" t="s">
        <v>233</v>
      </c>
      <c r="E104" s="216" t="s">
        <v>2625</v>
      </c>
      <c r="F104" s="217" t="s">
        <v>2626</v>
      </c>
      <c r="G104" s="218" t="s">
        <v>2611</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336</v>
      </c>
    </row>
    <row r="105" s="2" customFormat="1" ht="49.05" customHeight="1">
      <c r="A105" s="41"/>
      <c r="B105" s="42"/>
      <c r="C105" s="215" t="s">
        <v>284</v>
      </c>
      <c r="D105" s="215" t="s">
        <v>233</v>
      </c>
      <c r="E105" s="216" t="s">
        <v>2627</v>
      </c>
      <c r="F105" s="217" t="s">
        <v>2628</v>
      </c>
      <c r="G105" s="218" t="s">
        <v>2611</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350</v>
      </c>
    </row>
    <row r="106" s="2" customFormat="1" ht="24.15" customHeight="1">
      <c r="A106" s="41"/>
      <c r="B106" s="42"/>
      <c r="C106" s="215" t="s">
        <v>290</v>
      </c>
      <c r="D106" s="215" t="s">
        <v>233</v>
      </c>
      <c r="E106" s="216" t="s">
        <v>2629</v>
      </c>
      <c r="F106" s="217" t="s">
        <v>2630</v>
      </c>
      <c r="G106" s="218" t="s">
        <v>2611</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366</v>
      </c>
    </row>
    <row r="107" s="2" customFormat="1" ht="24.15" customHeight="1">
      <c r="A107" s="41"/>
      <c r="B107" s="42"/>
      <c r="C107" s="215" t="s">
        <v>296</v>
      </c>
      <c r="D107" s="215" t="s">
        <v>233</v>
      </c>
      <c r="E107" s="216" t="s">
        <v>2631</v>
      </c>
      <c r="F107" s="217" t="s">
        <v>2632</v>
      </c>
      <c r="G107" s="218" t="s">
        <v>2611</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379</v>
      </c>
    </row>
    <row r="108" s="2" customFormat="1" ht="24.15" customHeight="1">
      <c r="A108" s="41"/>
      <c r="B108" s="42"/>
      <c r="C108" s="215" t="s">
        <v>302</v>
      </c>
      <c r="D108" s="215" t="s">
        <v>233</v>
      </c>
      <c r="E108" s="216" t="s">
        <v>2633</v>
      </c>
      <c r="F108" s="217" t="s">
        <v>2634</v>
      </c>
      <c r="G108" s="218" t="s">
        <v>2611</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394</v>
      </c>
    </row>
    <row r="109" s="2" customFormat="1" ht="37.8" customHeight="1">
      <c r="A109" s="41"/>
      <c r="B109" s="42"/>
      <c r="C109" s="215" t="s">
        <v>307</v>
      </c>
      <c r="D109" s="215" t="s">
        <v>233</v>
      </c>
      <c r="E109" s="216" t="s">
        <v>2635</v>
      </c>
      <c r="F109" s="217" t="s">
        <v>2636</v>
      </c>
      <c r="G109" s="218" t="s">
        <v>236</v>
      </c>
      <c r="H109" s="219">
        <v>5</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406</v>
      </c>
    </row>
    <row r="110" s="2" customFormat="1" ht="33" customHeight="1">
      <c r="A110" s="41"/>
      <c r="B110" s="42"/>
      <c r="C110" s="215" t="s">
        <v>313</v>
      </c>
      <c r="D110" s="215" t="s">
        <v>233</v>
      </c>
      <c r="E110" s="216" t="s">
        <v>2637</v>
      </c>
      <c r="F110" s="217" t="s">
        <v>2638</v>
      </c>
      <c r="G110" s="218" t="s">
        <v>2639</v>
      </c>
      <c r="H110" s="219">
        <v>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418</v>
      </c>
    </row>
    <row r="111" s="2" customFormat="1" ht="33" customHeight="1">
      <c r="A111" s="41"/>
      <c r="B111" s="42"/>
      <c r="C111" s="215" t="s">
        <v>8</v>
      </c>
      <c r="D111" s="215" t="s">
        <v>233</v>
      </c>
      <c r="E111" s="216" t="s">
        <v>2640</v>
      </c>
      <c r="F111" s="217" t="s">
        <v>2641</v>
      </c>
      <c r="G111" s="218" t="s">
        <v>2639</v>
      </c>
      <c r="H111" s="219">
        <v>3</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430</v>
      </c>
    </row>
    <row r="112" s="2" customFormat="1" ht="33" customHeight="1">
      <c r="A112" s="41"/>
      <c r="B112" s="42"/>
      <c r="C112" s="215" t="s">
        <v>336</v>
      </c>
      <c r="D112" s="215" t="s">
        <v>233</v>
      </c>
      <c r="E112" s="216" t="s">
        <v>2642</v>
      </c>
      <c r="F112" s="217" t="s">
        <v>2643</v>
      </c>
      <c r="G112" s="218" t="s">
        <v>2639</v>
      </c>
      <c r="H112" s="219">
        <v>9</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442</v>
      </c>
    </row>
    <row r="113" s="2" customFormat="1" ht="33" customHeight="1">
      <c r="A113" s="41"/>
      <c r="B113" s="42"/>
      <c r="C113" s="215" t="s">
        <v>343</v>
      </c>
      <c r="D113" s="215" t="s">
        <v>233</v>
      </c>
      <c r="E113" s="216" t="s">
        <v>2644</v>
      </c>
      <c r="F113" s="217" t="s">
        <v>2645</v>
      </c>
      <c r="G113" s="218" t="s">
        <v>2639</v>
      </c>
      <c r="H113" s="219">
        <v>6</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451</v>
      </c>
    </row>
    <row r="114" s="2" customFormat="1" ht="33" customHeight="1">
      <c r="A114" s="41"/>
      <c r="B114" s="42"/>
      <c r="C114" s="215" t="s">
        <v>350</v>
      </c>
      <c r="D114" s="215" t="s">
        <v>233</v>
      </c>
      <c r="E114" s="216" t="s">
        <v>2646</v>
      </c>
      <c r="F114" s="217" t="s">
        <v>2647</v>
      </c>
      <c r="G114" s="218" t="s">
        <v>2639</v>
      </c>
      <c r="H114" s="219">
        <v>9</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463</v>
      </c>
    </row>
    <row r="115" s="2" customFormat="1" ht="33" customHeight="1">
      <c r="A115" s="41"/>
      <c r="B115" s="42"/>
      <c r="C115" s="215" t="s">
        <v>355</v>
      </c>
      <c r="D115" s="215" t="s">
        <v>233</v>
      </c>
      <c r="E115" s="216" t="s">
        <v>2648</v>
      </c>
      <c r="F115" s="217" t="s">
        <v>2649</v>
      </c>
      <c r="G115" s="218" t="s">
        <v>2639</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475</v>
      </c>
    </row>
    <row r="116" s="2" customFormat="1" ht="33" customHeight="1">
      <c r="A116" s="41"/>
      <c r="B116" s="42"/>
      <c r="C116" s="215" t="s">
        <v>366</v>
      </c>
      <c r="D116" s="215" t="s">
        <v>233</v>
      </c>
      <c r="E116" s="216" t="s">
        <v>2650</v>
      </c>
      <c r="F116" s="217" t="s">
        <v>2651</v>
      </c>
      <c r="G116" s="218" t="s">
        <v>2639</v>
      </c>
      <c r="H116" s="219">
        <v>3</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488</v>
      </c>
    </row>
    <row r="117" s="2" customFormat="1" ht="33" customHeight="1">
      <c r="A117" s="41"/>
      <c r="B117" s="42"/>
      <c r="C117" s="215" t="s">
        <v>7</v>
      </c>
      <c r="D117" s="215" t="s">
        <v>233</v>
      </c>
      <c r="E117" s="216" t="s">
        <v>2652</v>
      </c>
      <c r="F117" s="217" t="s">
        <v>2653</v>
      </c>
      <c r="G117" s="218" t="s">
        <v>2639</v>
      </c>
      <c r="H117" s="219">
        <v>21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499</v>
      </c>
    </row>
    <row r="118" s="2" customFormat="1" ht="33" customHeight="1">
      <c r="A118" s="41"/>
      <c r="B118" s="42"/>
      <c r="C118" s="215" t="s">
        <v>379</v>
      </c>
      <c r="D118" s="215" t="s">
        <v>233</v>
      </c>
      <c r="E118" s="216" t="s">
        <v>2654</v>
      </c>
      <c r="F118" s="217" t="s">
        <v>2655</v>
      </c>
      <c r="G118" s="218" t="s">
        <v>2639</v>
      </c>
      <c r="H118" s="219">
        <v>2</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513</v>
      </c>
    </row>
    <row r="119" s="2" customFormat="1" ht="33" customHeight="1">
      <c r="A119" s="41"/>
      <c r="B119" s="42"/>
      <c r="C119" s="215" t="s">
        <v>387</v>
      </c>
      <c r="D119" s="215" t="s">
        <v>233</v>
      </c>
      <c r="E119" s="216" t="s">
        <v>2656</v>
      </c>
      <c r="F119" s="217" t="s">
        <v>2657</v>
      </c>
      <c r="G119" s="218" t="s">
        <v>2639</v>
      </c>
      <c r="H119" s="219">
        <v>24</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532</v>
      </c>
    </row>
    <row r="120" s="2" customFormat="1" ht="37.8" customHeight="1">
      <c r="A120" s="41"/>
      <c r="B120" s="42"/>
      <c r="C120" s="215" t="s">
        <v>394</v>
      </c>
      <c r="D120" s="215" t="s">
        <v>233</v>
      </c>
      <c r="E120" s="216" t="s">
        <v>2658</v>
      </c>
      <c r="F120" s="217" t="s">
        <v>2659</v>
      </c>
      <c r="G120" s="218" t="s">
        <v>236</v>
      </c>
      <c r="H120" s="219">
        <v>35</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550</v>
      </c>
    </row>
    <row r="121" s="2" customFormat="1" ht="101.25" customHeight="1">
      <c r="A121" s="41"/>
      <c r="B121" s="42"/>
      <c r="C121" s="215" t="s">
        <v>400</v>
      </c>
      <c r="D121" s="215" t="s">
        <v>233</v>
      </c>
      <c r="E121" s="216" t="s">
        <v>2660</v>
      </c>
      <c r="F121" s="217" t="s">
        <v>2661</v>
      </c>
      <c r="G121" s="218" t="s">
        <v>1902</v>
      </c>
      <c r="H121" s="219">
        <v>80</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566</v>
      </c>
    </row>
    <row r="122" s="12" customFormat="1" ht="25.92" customHeight="1">
      <c r="A122" s="12"/>
      <c r="B122" s="199"/>
      <c r="C122" s="200"/>
      <c r="D122" s="201" t="s">
        <v>75</v>
      </c>
      <c r="E122" s="202" t="s">
        <v>2662</v>
      </c>
      <c r="F122" s="202" t="s">
        <v>2663</v>
      </c>
      <c r="G122" s="200"/>
      <c r="H122" s="200"/>
      <c r="I122" s="203"/>
      <c r="J122" s="204">
        <f>BK122</f>
        <v>0</v>
      </c>
      <c r="K122" s="200"/>
      <c r="L122" s="205"/>
      <c r="M122" s="206"/>
      <c r="N122" s="207"/>
      <c r="O122" s="207"/>
      <c r="P122" s="208">
        <f>SUM(P123:P139)</f>
        <v>0</v>
      </c>
      <c r="Q122" s="207"/>
      <c r="R122" s="208">
        <f>SUM(R123:R139)</f>
        <v>0</v>
      </c>
      <c r="S122" s="207"/>
      <c r="T122" s="209">
        <f>SUM(T123:T139)</f>
        <v>0</v>
      </c>
      <c r="U122" s="12"/>
      <c r="V122" s="12"/>
      <c r="W122" s="12"/>
      <c r="X122" s="12"/>
      <c r="Y122" s="12"/>
      <c r="Z122" s="12"/>
      <c r="AA122" s="12"/>
      <c r="AB122" s="12"/>
      <c r="AC122" s="12"/>
      <c r="AD122" s="12"/>
      <c r="AE122" s="12"/>
      <c r="AR122" s="210" t="s">
        <v>84</v>
      </c>
      <c r="AT122" s="211" t="s">
        <v>75</v>
      </c>
      <c r="AU122" s="211" t="s">
        <v>76</v>
      </c>
      <c r="AY122" s="210" t="s">
        <v>231</v>
      </c>
      <c r="BK122" s="212">
        <f>SUM(BK123:BK139)</f>
        <v>0</v>
      </c>
    </row>
    <row r="123" s="2" customFormat="1" ht="168" customHeight="1">
      <c r="A123" s="41"/>
      <c r="B123" s="42"/>
      <c r="C123" s="215" t="s">
        <v>406</v>
      </c>
      <c r="D123" s="215" t="s">
        <v>233</v>
      </c>
      <c r="E123" s="216" t="s">
        <v>2664</v>
      </c>
      <c r="F123" s="217" t="s">
        <v>2665</v>
      </c>
      <c r="G123" s="218" t="s">
        <v>2611</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577</v>
      </c>
    </row>
    <row r="124" s="2" customFormat="1" ht="33" customHeight="1">
      <c r="A124" s="41"/>
      <c r="B124" s="42"/>
      <c r="C124" s="215" t="s">
        <v>412</v>
      </c>
      <c r="D124" s="215" t="s">
        <v>233</v>
      </c>
      <c r="E124" s="216" t="s">
        <v>2666</v>
      </c>
      <c r="F124" s="217" t="s">
        <v>2667</v>
      </c>
      <c r="G124" s="218" t="s">
        <v>2611</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588</v>
      </c>
    </row>
    <row r="125" s="2" customFormat="1" ht="24.15" customHeight="1">
      <c r="A125" s="41"/>
      <c r="B125" s="42"/>
      <c r="C125" s="215" t="s">
        <v>418</v>
      </c>
      <c r="D125" s="215" t="s">
        <v>233</v>
      </c>
      <c r="E125" s="216" t="s">
        <v>2618</v>
      </c>
      <c r="F125" s="217" t="s">
        <v>2619</v>
      </c>
      <c r="G125" s="218" t="s">
        <v>2620</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604</v>
      </c>
    </row>
    <row r="126" s="2" customFormat="1" ht="49.05" customHeight="1">
      <c r="A126" s="41"/>
      <c r="B126" s="42"/>
      <c r="C126" s="215" t="s">
        <v>424</v>
      </c>
      <c r="D126" s="215" t="s">
        <v>233</v>
      </c>
      <c r="E126" s="216" t="s">
        <v>2621</v>
      </c>
      <c r="F126" s="217" t="s">
        <v>2622</v>
      </c>
      <c r="G126" s="218" t="s">
        <v>2620</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613</v>
      </c>
    </row>
    <row r="127" s="2" customFormat="1" ht="44.25" customHeight="1">
      <c r="A127" s="41"/>
      <c r="B127" s="42"/>
      <c r="C127" s="215" t="s">
        <v>430</v>
      </c>
      <c r="D127" s="215" t="s">
        <v>233</v>
      </c>
      <c r="E127" s="216" t="s">
        <v>2668</v>
      </c>
      <c r="F127" s="217" t="s">
        <v>2669</v>
      </c>
      <c r="G127" s="218" t="s">
        <v>2611</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626</v>
      </c>
    </row>
    <row r="128" s="2" customFormat="1" ht="44.25" customHeight="1">
      <c r="A128" s="41"/>
      <c r="B128" s="42"/>
      <c r="C128" s="215" t="s">
        <v>436</v>
      </c>
      <c r="D128" s="215" t="s">
        <v>233</v>
      </c>
      <c r="E128" s="216" t="s">
        <v>2623</v>
      </c>
      <c r="F128" s="217" t="s">
        <v>2624</v>
      </c>
      <c r="G128" s="218" t="s">
        <v>2611</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634</v>
      </c>
    </row>
    <row r="129" s="2" customFormat="1" ht="49.05" customHeight="1">
      <c r="A129" s="41"/>
      <c r="B129" s="42"/>
      <c r="C129" s="215" t="s">
        <v>442</v>
      </c>
      <c r="D129" s="215" t="s">
        <v>233</v>
      </c>
      <c r="E129" s="216" t="s">
        <v>2670</v>
      </c>
      <c r="F129" s="217" t="s">
        <v>2671</v>
      </c>
      <c r="G129" s="218" t="s">
        <v>2611</v>
      </c>
      <c r="H129" s="219">
        <v>8</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84</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643</v>
      </c>
    </row>
    <row r="130" s="2" customFormat="1" ht="49.05" customHeight="1">
      <c r="A130" s="41"/>
      <c r="B130" s="42"/>
      <c r="C130" s="215" t="s">
        <v>448</v>
      </c>
      <c r="D130" s="215" t="s">
        <v>233</v>
      </c>
      <c r="E130" s="216" t="s">
        <v>2672</v>
      </c>
      <c r="F130" s="217" t="s">
        <v>2673</v>
      </c>
      <c r="G130" s="218" t="s">
        <v>2611</v>
      </c>
      <c r="H130" s="219">
        <v>8</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673</v>
      </c>
    </row>
    <row r="131" s="2" customFormat="1" ht="37.8" customHeight="1">
      <c r="A131" s="41"/>
      <c r="B131" s="42"/>
      <c r="C131" s="215" t="s">
        <v>451</v>
      </c>
      <c r="D131" s="215" t="s">
        <v>233</v>
      </c>
      <c r="E131" s="216" t="s">
        <v>2635</v>
      </c>
      <c r="F131" s="217" t="s">
        <v>2636</v>
      </c>
      <c r="G131" s="218" t="s">
        <v>236</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238</v>
      </c>
      <c r="AT131" s="226" t="s">
        <v>233</v>
      </c>
      <c r="AU131" s="226" t="s">
        <v>84</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238</v>
      </c>
      <c r="BM131" s="226" t="s">
        <v>692</v>
      </c>
    </row>
    <row r="132" s="2" customFormat="1" ht="33" customHeight="1">
      <c r="A132" s="41"/>
      <c r="B132" s="42"/>
      <c r="C132" s="215" t="s">
        <v>457</v>
      </c>
      <c r="D132" s="215" t="s">
        <v>233</v>
      </c>
      <c r="E132" s="216" t="s">
        <v>2642</v>
      </c>
      <c r="F132" s="217" t="s">
        <v>2643</v>
      </c>
      <c r="G132" s="218" t="s">
        <v>2639</v>
      </c>
      <c r="H132" s="219">
        <v>12</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84</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736</v>
      </c>
    </row>
    <row r="133" s="2" customFormat="1" ht="33" customHeight="1">
      <c r="A133" s="41"/>
      <c r="B133" s="42"/>
      <c r="C133" s="215" t="s">
        <v>463</v>
      </c>
      <c r="D133" s="215" t="s">
        <v>233</v>
      </c>
      <c r="E133" s="216" t="s">
        <v>2644</v>
      </c>
      <c r="F133" s="217" t="s">
        <v>2645</v>
      </c>
      <c r="G133" s="218" t="s">
        <v>2639</v>
      </c>
      <c r="H133" s="219">
        <v>15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84</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749</v>
      </c>
    </row>
    <row r="134" s="2" customFormat="1" ht="33" customHeight="1">
      <c r="A134" s="41"/>
      <c r="B134" s="42"/>
      <c r="C134" s="215" t="s">
        <v>469</v>
      </c>
      <c r="D134" s="215" t="s">
        <v>233</v>
      </c>
      <c r="E134" s="216" t="s">
        <v>2648</v>
      </c>
      <c r="F134" s="217" t="s">
        <v>2649</v>
      </c>
      <c r="G134" s="218" t="s">
        <v>2639</v>
      </c>
      <c r="H134" s="219">
        <v>36</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238</v>
      </c>
      <c r="AT134" s="226" t="s">
        <v>233</v>
      </c>
      <c r="AU134" s="226" t="s">
        <v>84</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238</v>
      </c>
      <c r="BM134" s="226" t="s">
        <v>763</v>
      </c>
    </row>
    <row r="135" s="2" customFormat="1" ht="33" customHeight="1">
      <c r="A135" s="41"/>
      <c r="B135" s="42"/>
      <c r="C135" s="215" t="s">
        <v>475</v>
      </c>
      <c r="D135" s="215" t="s">
        <v>233</v>
      </c>
      <c r="E135" s="216" t="s">
        <v>2652</v>
      </c>
      <c r="F135" s="217" t="s">
        <v>2653</v>
      </c>
      <c r="G135" s="218" t="s">
        <v>2639</v>
      </c>
      <c r="H135" s="219">
        <v>36</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84</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772</v>
      </c>
    </row>
    <row r="136" s="2" customFormat="1" ht="33" customHeight="1">
      <c r="A136" s="41"/>
      <c r="B136" s="42"/>
      <c r="C136" s="215" t="s">
        <v>482</v>
      </c>
      <c r="D136" s="215" t="s">
        <v>233</v>
      </c>
      <c r="E136" s="216" t="s">
        <v>2654</v>
      </c>
      <c r="F136" s="217" t="s">
        <v>2655</v>
      </c>
      <c r="G136" s="218" t="s">
        <v>2639</v>
      </c>
      <c r="H136" s="219">
        <v>6</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238</v>
      </c>
      <c r="AT136" s="226" t="s">
        <v>233</v>
      </c>
      <c r="AU136" s="226" t="s">
        <v>84</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783</v>
      </c>
    </row>
    <row r="137" s="2" customFormat="1" ht="37.8" customHeight="1">
      <c r="A137" s="41"/>
      <c r="B137" s="42"/>
      <c r="C137" s="215" t="s">
        <v>488</v>
      </c>
      <c r="D137" s="215" t="s">
        <v>233</v>
      </c>
      <c r="E137" s="216" t="s">
        <v>2658</v>
      </c>
      <c r="F137" s="217" t="s">
        <v>2659</v>
      </c>
      <c r="G137" s="218" t="s">
        <v>236</v>
      </c>
      <c r="H137" s="219">
        <v>5</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238</v>
      </c>
      <c r="AT137" s="226" t="s">
        <v>233</v>
      </c>
      <c r="AU137" s="226" t="s">
        <v>84</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238</v>
      </c>
      <c r="BM137" s="226" t="s">
        <v>794</v>
      </c>
    </row>
    <row r="138" s="2" customFormat="1" ht="37.8" customHeight="1">
      <c r="A138" s="41"/>
      <c r="B138" s="42"/>
      <c r="C138" s="215" t="s">
        <v>493</v>
      </c>
      <c r="D138" s="215" t="s">
        <v>233</v>
      </c>
      <c r="E138" s="216" t="s">
        <v>2674</v>
      </c>
      <c r="F138" s="217" t="s">
        <v>2675</v>
      </c>
      <c r="G138" s="218" t="s">
        <v>236</v>
      </c>
      <c r="H138" s="219">
        <v>5</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84</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851</v>
      </c>
    </row>
    <row r="139" s="2" customFormat="1" ht="101.25" customHeight="1">
      <c r="A139" s="41"/>
      <c r="B139" s="42"/>
      <c r="C139" s="215" t="s">
        <v>499</v>
      </c>
      <c r="D139" s="215" t="s">
        <v>233</v>
      </c>
      <c r="E139" s="216" t="s">
        <v>2660</v>
      </c>
      <c r="F139" s="217" t="s">
        <v>2661</v>
      </c>
      <c r="G139" s="218" t="s">
        <v>1902</v>
      </c>
      <c r="H139" s="219">
        <v>80</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84</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867</v>
      </c>
    </row>
    <row r="140" s="12" customFormat="1" ht="25.92" customHeight="1">
      <c r="A140" s="12"/>
      <c r="B140" s="199"/>
      <c r="C140" s="200"/>
      <c r="D140" s="201" t="s">
        <v>75</v>
      </c>
      <c r="E140" s="202" t="s">
        <v>2676</v>
      </c>
      <c r="F140" s="202" t="s">
        <v>2677</v>
      </c>
      <c r="G140" s="200"/>
      <c r="H140" s="200"/>
      <c r="I140" s="203"/>
      <c r="J140" s="204">
        <f>BK140</f>
        <v>0</v>
      </c>
      <c r="K140" s="200"/>
      <c r="L140" s="205"/>
      <c r="M140" s="206"/>
      <c r="N140" s="207"/>
      <c r="O140" s="207"/>
      <c r="P140" s="208">
        <f>SUM(P141:P156)</f>
        <v>0</v>
      </c>
      <c r="Q140" s="207"/>
      <c r="R140" s="208">
        <f>SUM(R141:R156)</f>
        <v>0</v>
      </c>
      <c r="S140" s="207"/>
      <c r="T140" s="209">
        <f>SUM(T141:T156)</f>
        <v>0</v>
      </c>
      <c r="U140" s="12"/>
      <c r="V140" s="12"/>
      <c r="W140" s="12"/>
      <c r="X140" s="12"/>
      <c r="Y140" s="12"/>
      <c r="Z140" s="12"/>
      <c r="AA140" s="12"/>
      <c r="AB140" s="12"/>
      <c r="AC140" s="12"/>
      <c r="AD140" s="12"/>
      <c r="AE140" s="12"/>
      <c r="AR140" s="210" t="s">
        <v>84</v>
      </c>
      <c r="AT140" s="211" t="s">
        <v>75</v>
      </c>
      <c r="AU140" s="211" t="s">
        <v>76</v>
      </c>
      <c r="AY140" s="210" t="s">
        <v>231</v>
      </c>
      <c r="BK140" s="212">
        <f>SUM(BK141:BK156)</f>
        <v>0</v>
      </c>
    </row>
    <row r="141" s="2" customFormat="1" ht="168" customHeight="1">
      <c r="A141" s="41"/>
      <c r="B141" s="42"/>
      <c r="C141" s="215" t="s">
        <v>504</v>
      </c>
      <c r="D141" s="215" t="s">
        <v>233</v>
      </c>
      <c r="E141" s="216" t="s">
        <v>2678</v>
      </c>
      <c r="F141" s="217" t="s">
        <v>2679</v>
      </c>
      <c r="G141" s="218" t="s">
        <v>2611</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238</v>
      </c>
      <c r="AT141" s="226" t="s">
        <v>233</v>
      </c>
      <c r="AU141" s="226" t="s">
        <v>84</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880</v>
      </c>
    </row>
    <row r="142" s="2" customFormat="1" ht="33" customHeight="1">
      <c r="A142" s="41"/>
      <c r="B142" s="42"/>
      <c r="C142" s="215" t="s">
        <v>513</v>
      </c>
      <c r="D142" s="215" t="s">
        <v>233</v>
      </c>
      <c r="E142" s="216" t="s">
        <v>2680</v>
      </c>
      <c r="F142" s="217" t="s">
        <v>2681</v>
      </c>
      <c r="G142" s="218" t="s">
        <v>2611</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84</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890</v>
      </c>
    </row>
    <row r="143" s="2" customFormat="1" ht="33" customHeight="1">
      <c r="A143" s="41"/>
      <c r="B143" s="42"/>
      <c r="C143" s="215" t="s">
        <v>521</v>
      </c>
      <c r="D143" s="215" t="s">
        <v>233</v>
      </c>
      <c r="E143" s="216" t="s">
        <v>2682</v>
      </c>
      <c r="F143" s="217" t="s">
        <v>2683</v>
      </c>
      <c r="G143" s="218" t="s">
        <v>2620</v>
      </c>
      <c r="H143" s="219">
        <v>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84</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902</v>
      </c>
    </row>
    <row r="144" s="2" customFormat="1" ht="49.05" customHeight="1">
      <c r="A144" s="41"/>
      <c r="B144" s="42"/>
      <c r="C144" s="215" t="s">
        <v>532</v>
      </c>
      <c r="D144" s="215" t="s">
        <v>233</v>
      </c>
      <c r="E144" s="216" t="s">
        <v>2621</v>
      </c>
      <c r="F144" s="217" t="s">
        <v>2622</v>
      </c>
      <c r="G144" s="218" t="s">
        <v>2620</v>
      </c>
      <c r="H144" s="219">
        <v>1</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238</v>
      </c>
      <c r="AT144" s="226" t="s">
        <v>233</v>
      </c>
      <c r="AU144" s="226" t="s">
        <v>84</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915</v>
      </c>
    </row>
    <row r="145" s="2" customFormat="1" ht="37.8" customHeight="1">
      <c r="A145" s="41"/>
      <c r="B145" s="42"/>
      <c r="C145" s="215" t="s">
        <v>541</v>
      </c>
      <c r="D145" s="215" t="s">
        <v>233</v>
      </c>
      <c r="E145" s="216" t="s">
        <v>2684</v>
      </c>
      <c r="F145" s="217" t="s">
        <v>2685</v>
      </c>
      <c r="G145" s="218" t="s">
        <v>2611</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84</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943</v>
      </c>
    </row>
    <row r="146" s="2" customFormat="1" ht="37.8" customHeight="1">
      <c r="A146" s="41"/>
      <c r="B146" s="42"/>
      <c r="C146" s="215" t="s">
        <v>550</v>
      </c>
      <c r="D146" s="215" t="s">
        <v>233</v>
      </c>
      <c r="E146" s="216" t="s">
        <v>2684</v>
      </c>
      <c r="F146" s="217" t="s">
        <v>2685</v>
      </c>
      <c r="G146" s="218" t="s">
        <v>2611</v>
      </c>
      <c r="H146" s="219">
        <v>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84</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959</v>
      </c>
    </row>
    <row r="147" s="2" customFormat="1" ht="24.15" customHeight="1">
      <c r="A147" s="41"/>
      <c r="B147" s="42"/>
      <c r="C147" s="215" t="s">
        <v>559</v>
      </c>
      <c r="D147" s="215" t="s">
        <v>233</v>
      </c>
      <c r="E147" s="216" t="s">
        <v>2686</v>
      </c>
      <c r="F147" s="217" t="s">
        <v>2687</v>
      </c>
      <c r="G147" s="218" t="s">
        <v>2611</v>
      </c>
      <c r="H147" s="219">
        <v>2</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238</v>
      </c>
      <c r="AT147" s="226" t="s">
        <v>233</v>
      </c>
      <c r="AU147" s="226" t="s">
        <v>84</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977</v>
      </c>
    </row>
    <row r="148" s="2" customFormat="1" ht="49.05" customHeight="1">
      <c r="A148" s="41"/>
      <c r="B148" s="42"/>
      <c r="C148" s="215" t="s">
        <v>566</v>
      </c>
      <c r="D148" s="215" t="s">
        <v>233</v>
      </c>
      <c r="E148" s="216" t="s">
        <v>2670</v>
      </c>
      <c r="F148" s="217" t="s">
        <v>2671</v>
      </c>
      <c r="G148" s="218" t="s">
        <v>2611</v>
      </c>
      <c r="H148" s="219">
        <v>1</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84</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988</v>
      </c>
    </row>
    <row r="149" s="2" customFormat="1" ht="49.05" customHeight="1">
      <c r="A149" s="41"/>
      <c r="B149" s="42"/>
      <c r="C149" s="215" t="s">
        <v>571</v>
      </c>
      <c r="D149" s="215" t="s">
        <v>233</v>
      </c>
      <c r="E149" s="216" t="s">
        <v>2625</v>
      </c>
      <c r="F149" s="217" t="s">
        <v>2626</v>
      </c>
      <c r="G149" s="218" t="s">
        <v>2611</v>
      </c>
      <c r="H149" s="219">
        <v>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84</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1041</v>
      </c>
    </row>
    <row r="150" s="2" customFormat="1" ht="49.05" customHeight="1">
      <c r="A150" s="41"/>
      <c r="B150" s="42"/>
      <c r="C150" s="215" t="s">
        <v>577</v>
      </c>
      <c r="D150" s="215" t="s">
        <v>233</v>
      </c>
      <c r="E150" s="216" t="s">
        <v>2672</v>
      </c>
      <c r="F150" s="217" t="s">
        <v>2673</v>
      </c>
      <c r="G150" s="218" t="s">
        <v>2611</v>
      </c>
      <c r="H150" s="219">
        <v>1</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238</v>
      </c>
      <c r="AT150" s="226" t="s">
        <v>233</v>
      </c>
      <c r="AU150" s="226" t="s">
        <v>84</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238</v>
      </c>
      <c r="BM150" s="226" t="s">
        <v>1057</v>
      </c>
    </row>
    <row r="151" s="2" customFormat="1" ht="49.05" customHeight="1">
      <c r="A151" s="41"/>
      <c r="B151" s="42"/>
      <c r="C151" s="215" t="s">
        <v>582</v>
      </c>
      <c r="D151" s="215" t="s">
        <v>233</v>
      </c>
      <c r="E151" s="216" t="s">
        <v>2688</v>
      </c>
      <c r="F151" s="217" t="s">
        <v>2689</v>
      </c>
      <c r="G151" s="218" t="s">
        <v>2611</v>
      </c>
      <c r="H151" s="219">
        <v>8</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238</v>
      </c>
      <c r="AT151" s="226" t="s">
        <v>233</v>
      </c>
      <c r="AU151" s="226" t="s">
        <v>84</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1068</v>
      </c>
    </row>
    <row r="152" s="2" customFormat="1" ht="33" customHeight="1">
      <c r="A152" s="41"/>
      <c r="B152" s="42"/>
      <c r="C152" s="215" t="s">
        <v>588</v>
      </c>
      <c r="D152" s="215" t="s">
        <v>233</v>
      </c>
      <c r="E152" s="216" t="s">
        <v>2642</v>
      </c>
      <c r="F152" s="217" t="s">
        <v>2643</v>
      </c>
      <c r="G152" s="218" t="s">
        <v>2639</v>
      </c>
      <c r="H152" s="219">
        <v>4</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238</v>
      </c>
      <c r="AT152" s="226" t="s">
        <v>233</v>
      </c>
      <c r="AU152" s="226" t="s">
        <v>84</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1079</v>
      </c>
    </row>
    <row r="153" s="2" customFormat="1" ht="33" customHeight="1">
      <c r="A153" s="41"/>
      <c r="B153" s="42"/>
      <c r="C153" s="215" t="s">
        <v>596</v>
      </c>
      <c r="D153" s="215" t="s">
        <v>233</v>
      </c>
      <c r="E153" s="216" t="s">
        <v>2644</v>
      </c>
      <c r="F153" s="217" t="s">
        <v>2645</v>
      </c>
      <c r="G153" s="218" t="s">
        <v>2639</v>
      </c>
      <c r="H153" s="219">
        <v>24</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238</v>
      </c>
      <c r="AT153" s="226" t="s">
        <v>233</v>
      </c>
      <c r="AU153" s="226" t="s">
        <v>84</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238</v>
      </c>
      <c r="BM153" s="226" t="s">
        <v>1090</v>
      </c>
    </row>
    <row r="154" s="2" customFormat="1" ht="33" customHeight="1">
      <c r="A154" s="41"/>
      <c r="B154" s="42"/>
      <c r="C154" s="215" t="s">
        <v>604</v>
      </c>
      <c r="D154" s="215" t="s">
        <v>233</v>
      </c>
      <c r="E154" s="216" t="s">
        <v>2654</v>
      </c>
      <c r="F154" s="217" t="s">
        <v>2655</v>
      </c>
      <c r="G154" s="218" t="s">
        <v>2639</v>
      </c>
      <c r="H154" s="219">
        <v>78</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84</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1100</v>
      </c>
    </row>
    <row r="155" s="2" customFormat="1" ht="37.8" customHeight="1">
      <c r="A155" s="41"/>
      <c r="B155" s="42"/>
      <c r="C155" s="215" t="s">
        <v>609</v>
      </c>
      <c r="D155" s="215" t="s">
        <v>233</v>
      </c>
      <c r="E155" s="216" t="s">
        <v>2658</v>
      </c>
      <c r="F155" s="217" t="s">
        <v>2659</v>
      </c>
      <c r="G155" s="218" t="s">
        <v>236</v>
      </c>
      <c r="H155" s="219">
        <v>3</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84</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1110</v>
      </c>
    </row>
    <row r="156" s="2" customFormat="1" ht="101.25" customHeight="1">
      <c r="A156" s="41"/>
      <c r="B156" s="42"/>
      <c r="C156" s="215" t="s">
        <v>613</v>
      </c>
      <c r="D156" s="215" t="s">
        <v>233</v>
      </c>
      <c r="E156" s="216" t="s">
        <v>2660</v>
      </c>
      <c r="F156" s="217" t="s">
        <v>2661</v>
      </c>
      <c r="G156" s="218" t="s">
        <v>1902</v>
      </c>
      <c r="H156" s="219">
        <v>80</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238</v>
      </c>
      <c r="AT156" s="226" t="s">
        <v>233</v>
      </c>
      <c r="AU156" s="226" t="s">
        <v>84</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1118</v>
      </c>
    </row>
    <row r="157" s="12" customFormat="1" ht="25.92" customHeight="1">
      <c r="A157" s="12"/>
      <c r="B157" s="199"/>
      <c r="C157" s="200"/>
      <c r="D157" s="201" t="s">
        <v>75</v>
      </c>
      <c r="E157" s="202" t="s">
        <v>2690</v>
      </c>
      <c r="F157" s="202" t="s">
        <v>2691</v>
      </c>
      <c r="G157" s="200"/>
      <c r="H157" s="200"/>
      <c r="I157" s="203"/>
      <c r="J157" s="204">
        <f>BK157</f>
        <v>0</v>
      </c>
      <c r="K157" s="200"/>
      <c r="L157" s="205"/>
      <c r="M157" s="206"/>
      <c r="N157" s="207"/>
      <c r="O157" s="207"/>
      <c r="P157" s="208">
        <f>SUM(P158:P177)</f>
        <v>0</v>
      </c>
      <c r="Q157" s="207"/>
      <c r="R157" s="208">
        <f>SUM(R158:R177)</f>
        <v>0</v>
      </c>
      <c r="S157" s="207"/>
      <c r="T157" s="209">
        <f>SUM(T158:T177)</f>
        <v>0</v>
      </c>
      <c r="U157" s="12"/>
      <c r="V157" s="12"/>
      <c r="W157" s="12"/>
      <c r="X157" s="12"/>
      <c r="Y157" s="12"/>
      <c r="Z157" s="12"/>
      <c r="AA157" s="12"/>
      <c r="AB157" s="12"/>
      <c r="AC157" s="12"/>
      <c r="AD157" s="12"/>
      <c r="AE157" s="12"/>
      <c r="AR157" s="210" t="s">
        <v>84</v>
      </c>
      <c r="AT157" s="211" t="s">
        <v>75</v>
      </c>
      <c r="AU157" s="211" t="s">
        <v>76</v>
      </c>
      <c r="AY157" s="210" t="s">
        <v>231</v>
      </c>
      <c r="BK157" s="212">
        <f>SUM(BK158:BK177)</f>
        <v>0</v>
      </c>
    </row>
    <row r="158" s="2" customFormat="1" ht="37.8" customHeight="1">
      <c r="A158" s="41"/>
      <c r="B158" s="42"/>
      <c r="C158" s="215" t="s">
        <v>622</v>
      </c>
      <c r="D158" s="215" t="s">
        <v>233</v>
      </c>
      <c r="E158" s="216" t="s">
        <v>2692</v>
      </c>
      <c r="F158" s="217" t="s">
        <v>2693</v>
      </c>
      <c r="G158" s="218" t="s">
        <v>2611</v>
      </c>
      <c r="H158" s="219">
        <v>1</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238</v>
      </c>
      <c r="AT158" s="226" t="s">
        <v>233</v>
      </c>
      <c r="AU158" s="226" t="s">
        <v>84</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1128</v>
      </c>
    </row>
    <row r="159" s="2" customFormat="1" ht="37.8" customHeight="1">
      <c r="A159" s="41"/>
      <c r="B159" s="42"/>
      <c r="C159" s="215" t="s">
        <v>626</v>
      </c>
      <c r="D159" s="215" t="s">
        <v>233</v>
      </c>
      <c r="E159" s="216" t="s">
        <v>2694</v>
      </c>
      <c r="F159" s="217" t="s">
        <v>2695</v>
      </c>
      <c r="G159" s="218" t="s">
        <v>2611</v>
      </c>
      <c r="H159" s="219">
        <v>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238</v>
      </c>
      <c r="AT159" s="226" t="s">
        <v>233</v>
      </c>
      <c r="AU159" s="226" t="s">
        <v>84</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238</v>
      </c>
      <c r="BM159" s="226" t="s">
        <v>1136</v>
      </c>
    </row>
    <row r="160" s="2" customFormat="1" ht="37.8" customHeight="1">
      <c r="A160" s="41"/>
      <c r="B160" s="42"/>
      <c r="C160" s="215" t="s">
        <v>630</v>
      </c>
      <c r="D160" s="215" t="s">
        <v>233</v>
      </c>
      <c r="E160" s="216" t="s">
        <v>2696</v>
      </c>
      <c r="F160" s="217" t="s">
        <v>2697</v>
      </c>
      <c r="G160" s="218" t="s">
        <v>2611</v>
      </c>
      <c r="H160" s="219">
        <v>1</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238</v>
      </c>
      <c r="AT160" s="226" t="s">
        <v>233</v>
      </c>
      <c r="AU160" s="226" t="s">
        <v>84</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1146</v>
      </c>
    </row>
    <row r="161" s="2" customFormat="1" ht="37.8" customHeight="1">
      <c r="A161" s="41"/>
      <c r="B161" s="42"/>
      <c r="C161" s="215" t="s">
        <v>634</v>
      </c>
      <c r="D161" s="215" t="s">
        <v>233</v>
      </c>
      <c r="E161" s="216" t="s">
        <v>2698</v>
      </c>
      <c r="F161" s="217" t="s">
        <v>2699</v>
      </c>
      <c r="G161" s="218" t="s">
        <v>2611</v>
      </c>
      <c r="H161" s="219">
        <v>1</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238</v>
      </c>
      <c r="AT161" s="226" t="s">
        <v>233</v>
      </c>
      <c r="AU161" s="226" t="s">
        <v>84</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238</v>
      </c>
      <c r="BM161" s="226" t="s">
        <v>1158</v>
      </c>
    </row>
    <row r="162" s="2" customFormat="1" ht="24.15" customHeight="1">
      <c r="A162" s="41"/>
      <c r="B162" s="42"/>
      <c r="C162" s="215" t="s">
        <v>638</v>
      </c>
      <c r="D162" s="215" t="s">
        <v>233</v>
      </c>
      <c r="E162" s="216" t="s">
        <v>2700</v>
      </c>
      <c r="F162" s="217" t="s">
        <v>2701</v>
      </c>
      <c r="G162" s="218" t="s">
        <v>2611</v>
      </c>
      <c r="H162" s="219">
        <v>1</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238</v>
      </c>
      <c r="AT162" s="226" t="s">
        <v>233</v>
      </c>
      <c r="AU162" s="226" t="s">
        <v>84</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238</v>
      </c>
      <c r="BM162" s="226" t="s">
        <v>1172</v>
      </c>
    </row>
    <row r="163" s="2" customFormat="1" ht="24.15" customHeight="1">
      <c r="A163" s="41"/>
      <c r="B163" s="42"/>
      <c r="C163" s="215" t="s">
        <v>643</v>
      </c>
      <c r="D163" s="215" t="s">
        <v>233</v>
      </c>
      <c r="E163" s="216" t="s">
        <v>2702</v>
      </c>
      <c r="F163" s="217" t="s">
        <v>2703</v>
      </c>
      <c r="G163" s="218" t="s">
        <v>2611</v>
      </c>
      <c r="H163" s="219">
        <v>1</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84</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1187</v>
      </c>
    </row>
    <row r="164" s="2" customFormat="1" ht="24.15" customHeight="1">
      <c r="A164" s="41"/>
      <c r="B164" s="42"/>
      <c r="C164" s="215" t="s">
        <v>658</v>
      </c>
      <c r="D164" s="215" t="s">
        <v>233</v>
      </c>
      <c r="E164" s="216" t="s">
        <v>2704</v>
      </c>
      <c r="F164" s="217" t="s">
        <v>2705</v>
      </c>
      <c r="G164" s="218" t="s">
        <v>2611</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238</v>
      </c>
      <c r="AT164" s="226" t="s">
        <v>233</v>
      </c>
      <c r="AU164" s="226" t="s">
        <v>84</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238</v>
      </c>
      <c r="BM164" s="226" t="s">
        <v>1199</v>
      </c>
    </row>
    <row r="165" s="2" customFormat="1" ht="24.15" customHeight="1">
      <c r="A165" s="41"/>
      <c r="B165" s="42"/>
      <c r="C165" s="215" t="s">
        <v>673</v>
      </c>
      <c r="D165" s="215" t="s">
        <v>233</v>
      </c>
      <c r="E165" s="216" t="s">
        <v>2706</v>
      </c>
      <c r="F165" s="217" t="s">
        <v>2707</v>
      </c>
      <c r="G165" s="218" t="s">
        <v>2611</v>
      </c>
      <c r="H165" s="219">
        <v>1</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238</v>
      </c>
      <c r="AT165" s="226" t="s">
        <v>233</v>
      </c>
      <c r="AU165" s="226" t="s">
        <v>84</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1207</v>
      </c>
    </row>
    <row r="166" s="2" customFormat="1" ht="24.15" customHeight="1">
      <c r="A166" s="41"/>
      <c r="B166" s="42"/>
      <c r="C166" s="215" t="s">
        <v>678</v>
      </c>
      <c r="D166" s="215" t="s">
        <v>233</v>
      </c>
      <c r="E166" s="216" t="s">
        <v>2708</v>
      </c>
      <c r="F166" s="217" t="s">
        <v>2709</v>
      </c>
      <c r="G166" s="218" t="s">
        <v>2611</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238</v>
      </c>
      <c r="AT166" s="226" t="s">
        <v>233</v>
      </c>
      <c r="AU166" s="226" t="s">
        <v>84</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238</v>
      </c>
      <c r="BM166" s="226" t="s">
        <v>1218</v>
      </c>
    </row>
    <row r="167" s="2" customFormat="1" ht="24.15" customHeight="1">
      <c r="A167" s="41"/>
      <c r="B167" s="42"/>
      <c r="C167" s="215" t="s">
        <v>692</v>
      </c>
      <c r="D167" s="215" t="s">
        <v>233</v>
      </c>
      <c r="E167" s="216" t="s">
        <v>2710</v>
      </c>
      <c r="F167" s="217" t="s">
        <v>2711</v>
      </c>
      <c r="G167" s="218" t="s">
        <v>2611</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238</v>
      </c>
      <c r="AT167" s="226" t="s">
        <v>233</v>
      </c>
      <c r="AU167" s="226" t="s">
        <v>84</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1226</v>
      </c>
    </row>
    <row r="168" s="2" customFormat="1" ht="24.15" customHeight="1">
      <c r="A168" s="41"/>
      <c r="B168" s="42"/>
      <c r="C168" s="215" t="s">
        <v>697</v>
      </c>
      <c r="D168" s="215" t="s">
        <v>233</v>
      </c>
      <c r="E168" s="216" t="s">
        <v>2629</v>
      </c>
      <c r="F168" s="217" t="s">
        <v>2630</v>
      </c>
      <c r="G168" s="218" t="s">
        <v>2611</v>
      </c>
      <c r="H168" s="219">
        <v>5</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238</v>
      </c>
      <c r="AT168" s="226" t="s">
        <v>233</v>
      </c>
      <c r="AU168" s="226" t="s">
        <v>84</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1236</v>
      </c>
    </row>
    <row r="169" s="2" customFormat="1" ht="24.15" customHeight="1">
      <c r="A169" s="41"/>
      <c r="B169" s="42"/>
      <c r="C169" s="215" t="s">
        <v>736</v>
      </c>
      <c r="D169" s="215" t="s">
        <v>233</v>
      </c>
      <c r="E169" s="216" t="s">
        <v>2633</v>
      </c>
      <c r="F169" s="217" t="s">
        <v>2634</v>
      </c>
      <c r="G169" s="218" t="s">
        <v>2611</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238</v>
      </c>
      <c r="AT169" s="226" t="s">
        <v>233</v>
      </c>
      <c r="AU169" s="226" t="s">
        <v>84</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1249</v>
      </c>
    </row>
    <row r="170" s="2" customFormat="1" ht="33" customHeight="1">
      <c r="A170" s="41"/>
      <c r="B170" s="42"/>
      <c r="C170" s="215" t="s">
        <v>743</v>
      </c>
      <c r="D170" s="215" t="s">
        <v>233</v>
      </c>
      <c r="E170" s="216" t="s">
        <v>2712</v>
      </c>
      <c r="F170" s="217" t="s">
        <v>2713</v>
      </c>
      <c r="G170" s="218" t="s">
        <v>2611</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238</v>
      </c>
      <c r="AT170" s="226" t="s">
        <v>233</v>
      </c>
      <c r="AU170" s="226" t="s">
        <v>84</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1259</v>
      </c>
    </row>
    <row r="171" s="2" customFormat="1" ht="33" customHeight="1">
      <c r="A171" s="41"/>
      <c r="B171" s="42"/>
      <c r="C171" s="215" t="s">
        <v>749</v>
      </c>
      <c r="D171" s="215" t="s">
        <v>233</v>
      </c>
      <c r="E171" s="216" t="s">
        <v>2637</v>
      </c>
      <c r="F171" s="217" t="s">
        <v>2638</v>
      </c>
      <c r="G171" s="218" t="s">
        <v>2639</v>
      </c>
      <c r="H171" s="219">
        <v>9</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238</v>
      </c>
      <c r="AT171" s="226" t="s">
        <v>233</v>
      </c>
      <c r="AU171" s="226" t="s">
        <v>84</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238</v>
      </c>
      <c r="BM171" s="226" t="s">
        <v>1269</v>
      </c>
    </row>
    <row r="172" s="2" customFormat="1" ht="33" customHeight="1">
      <c r="A172" s="41"/>
      <c r="B172" s="42"/>
      <c r="C172" s="215" t="s">
        <v>754</v>
      </c>
      <c r="D172" s="215" t="s">
        <v>233</v>
      </c>
      <c r="E172" s="216" t="s">
        <v>2640</v>
      </c>
      <c r="F172" s="217" t="s">
        <v>2641</v>
      </c>
      <c r="G172" s="218" t="s">
        <v>2639</v>
      </c>
      <c r="H172" s="219">
        <v>3</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238</v>
      </c>
      <c r="AT172" s="226" t="s">
        <v>233</v>
      </c>
      <c r="AU172" s="226" t="s">
        <v>84</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238</v>
      </c>
      <c r="BM172" s="226" t="s">
        <v>1281</v>
      </c>
    </row>
    <row r="173" s="2" customFormat="1" ht="33" customHeight="1">
      <c r="A173" s="41"/>
      <c r="B173" s="42"/>
      <c r="C173" s="215" t="s">
        <v>763</v>
      </c>
      <c r="D173" s="215" t="s">
        <v>233</v>
      </c>
      <c r="E173" s="216" t="s">
        <v>2642</v>
      </c>
      <c r="F173" s="217" t="s">
        <v>2643</v>
      </c>
      <c r="G173" s="218" t="s">
        <v>2639</v>
      </c>
      <c r="H173" s="219">
        <v>6</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238</v>
      </c>
      <c r="AT173" s="226" t="s">
        <v>233</v>
      </c>
      <c r="AU173" s="226" t="s">
        <v>84</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238</v>
      </c>
      <c r="BM173" s="226" t="s">
        <v>1290</v>
      </c>
    </row>
    <row r="174" s="2" customFormat="1" ht="33" customHeight="1">
      <c r="A174" s="41"/>
      <c r="B174" s="42"/>
      <c r="C174" s="215" t="s">
        <v>768</v>
      </c>
      <c r="D174" s="215" t="s">
        <v>233</v>
      </c>
      <c r="E174" s="216" t="s">
        <v>2648</v>
      </c>
      <c r="F174" s="217" t="s">
        <v>2649</v>
      </c>
      <c r="G174" s="218" t="s">
        <v>2639</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238</v>
      </c>
      <c r="AT174" s="226" t="s">
        <v>233</v>
      </c>
      <c r="AU174" s="226" t="s">
        <v>84</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1299</v>
      </c>
    </row>
    <row r="175" s="2" customFormat="1" ht="33" customHeight="1">
      <c r="A175" s="41"/>
      <c r="B175" s="42"/>
      <c r="C175" s="215" t="s">
        <v>772</v>
      </c>
      <c r="D175" s="215" t="s">
        <v>233</v>
      </c>
      <c r="E175" s="216" t="s">
        <v>2650</v>
      </c>
      <c r="F175" s="217" t="s">
        <v>2651</v>
      </c>
      <c r="G175" s="218" t="s">
        <v>2639</v>
      </c>
      <c r="H175" s="219">
        <v>1</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238</v>
      </c>
      <c r="AT175" s="226" t="s">
        <v>233</v>
      </c>
      <c r="AU175" s="226" t="s">
        <v>84</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1309</v>
      </c>
    </row>
    <row r="176" s="2" customFormat="1" ht="33" customHeight="1">
      <c r="A176" s="41"/>
      <c r="B176" s="42"/>
      <c r="C176" s="215" t="s">
        <v>778</v>
      </c>
      <c r="D176" s="215" t="s">
        <v>233</v>
      </c>
      <c r="E176" s="216" t="s">
        <v>2652</v>
      </c>
      <c r="F176" s="217" t="s">
        <v>2653</v>
      </c>
      <c r="G176" s="218" t="s">
        <v>2639</v>
      </c>
      <c r="H176" s="219">
        <v>6</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238</v>
      </c>
      <c r="AT176" s="226" t="s">
        <v>233</v>
      </c>
      <c r="AU176" s="226" t="s">
        <v>84</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238</v>
      </c>
      <c r="BM176" s="226" t="s">
        <v>1319</v>
      </c>
    </row>
    <row r="177" s="2" customFormat="1" ht="101.25" customHeight="1">
      <c r="A177" s="41"/>
      <c r="B177" s="42"/>
      <c r="C177" s="215" t="s">
        <v>783</v>
      </c>
      <c r="D177" s="215" t="s">
        <v>233</v>
      </c>
      <c r="E177" s="216" t="s">
        <v>2660</v>
      </c>
      <c r="F177" s="217" t="s">
        <v>2661</v>
      </c>
      <c r="G177" s="218" t="s">
        <v>1902</v>
      </c>
      <c r="H177" s="219">
        <v>30</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238</v>
      </c>
      <c r="AT177" s="226" t="s">
        <v>233</v>
      </c>
      <c r="AU177" s="226" t="s">
        <v>84</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1330</v>
      </c>
    </row>
    <row r="178" s="12" customFormat="1" ht="25.92" customHeight="1">
      <c r="A178" s="12"/>
      <c r="B178" s="199"/>
      <c r="C178" s="200"/>
      <c r="D178" s="201" t="s">
        <v>75</v>
      </c>
      <c r="E178" s="202" t="s">
        <v>2714</v>
      </c>
      <c r="F178" s="202" t="s">
        <v>2715</v>
      </c>
      <c r="G178" s="200"/>
      <c r="H178" s="200"/>
      <c r="I178" s="203"/>
      <c r="J178" s="204">
        <f>BK178</f>
        <v>0</v>
      </c>
      <c r="K178" s="200"/>
      <c r="L178" s="205"/>
      <c r="M178" s="206"/>
      <c r="N178" s="207"/>
      <c r="O178" s="207"/>
      <c r="P178" s="208">
        <f>SUM(P179:P184)</f>
        <v>0</v>
      </c>
      <c r="Q178" s="207"/>
      <c r="R178" s="208">
        <f>SUM(R179:R184)</f>
        <v>0</v>
      </c>
      <c r="S178" s="207"/>
      <c r="T178" s="209">
        <f>SUM(T179:T184)</f>
        <v>0</v>
      </c>
      <c r="U178" s="12"/>
      <c r="V178" s="12"/>
      <c r="W178" s="12"/>
      <c r="X178" s="12"/>
      <c r="Y178" s="12"/>
      <c r="Z178" s="12"/>
      <c r="AA178" s="12"/>
      <c r="AB178" s="12"/>
      <c r="AC178" s="12"/>
      <c r="AD178" s="12"/>
      <c r="AE178" s="12"/>
      <c r="AR178" s="210" t="s">
        <v>84</v>
      </c>
      <c r="AT178" s="211" t="s">
        <v>75</v>
      </c>
      <c r="AU178" s="211" t="s">
        <v>76</v>
      </c>
      <c r="AY178" s="210" t="s">
        <v>231</v>
      </c>
      <c r="BK178" s="212">
        <f>SUM(BK179:BK184)</f>
        <v>0</v>
      </c>
    </row>
    <row r="179" s="2" customFormat="1" ht="37.8" customHeight="1">
      <c r="A179" s="41"/>
      <c r="B179" s="42"/>
      <c r="C179" s="215" t="s">
        <v>789</v>
      </c>
      <c r="D179" s="215" t="s">
        <v>233</v>
      </c>
      <c r="E179" s="216" t="s">
        <v>2716</v>
      </c>
      <c r="F179" s="217" t="s">
        <v>2717</v>
      </c>
      <c r="G179" s="218" t="s">
        <v>2611</v>
      </c>
      <c r="H179" s="219">
        <v>1</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238</v>
      </c>
      <c r="AT179" s="226" t="s">
        <v>233</v>
      </c>
      <c r="AU179" s="226" t="s">
        <v>84</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238</v>
      </c>
      <c r="BM179" s="226" t="s">
        <v>1341</v>
      </c>
    </row>
    <row r="180" s="2" customFormat="1" ht="24.15" customHeight="1">
      <c r="A180" s="41"/>
      <c r="B180" s="42"/>
      <c r="C180" s="215" t="s">
        <v>794</v>
      </c>
      <c r="D180" s="215" t="s">
        <v>233</v>
      </c>
      <c r="E180" s="216" t="s">
        <v>2718</v>
      </c>
      <c r="F180" s="217" t="s">
        <v>2719</v>
      </c>
      <c r="G180" s="218" t="s">
        <v>2611</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238</v>
      </c>
      <c r="AT180" s="226" t="s">
        <v>233</v>
      </c>
      <c r="AU180" s="226" t="s">
        <v>84</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1352</v>
      </c>
    </row>
    <row r="181" s="2" customFormat="1" ht="49.05" customHeight="1">
      <c r="A181" s="41"/>
      <c r="B181" s="42"/>
      <c r="C181" s="215" t="s">
        <v>846</v>
      </c>
      <c r="D181" s="215" t="s">
        <v>233</v>
      </c>
      <c r="E181" s="216" t="s">
        <v>2720</v>
      </c>
      <c r="F181" s="217" t="s">
        <v>2721</v>
      </c>
      <c r="G181" s="218" t="s">
        <v>2611</v>
      </c>
      <c r="H181" s="219">
        <v>1</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238</v>
      </c>
      <c r="AT181" s="226" t="s">
        <v>233</v>
      </c>
      <c r="AU181" s="226" t="s">
        <v>84</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1364</v>
      </c>
    </row>
    <row r="182" s="2" customFormat="1" ht="24.15" customHeight="1">
      <c r="A182" s="41"/>
      <c r="B182" s="42"/>
      <c r="C182" s="215" t="s">
        <v>851</v>
      </c>
      <c r="D182" s="215" t="s">
        <v>233</v>
      </c>
      <c r="E182" s="216" t="s">
        <v>2722</v>
      </c>
      <c r="F182" s="217" t="s">
        <v>2723</v>
      </c>
      <c r="G182" s="218" t="s">
        <v>2611</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238</v>
      </c>
      <c r="AT182" s="226" t="s">
        <v>233</v>
      </c>
      <c r="AU182" s="226" t="s">
        <v>84</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238</v>
      </c>
      <c r="BM182" s="226" t="s">
        <v>1376</v>
      </c>
    </row>
    <row r="183" s="2" customFormat="1" ht="33" customHeight="1">
      <c r="A183" s="41"/>
      <c r="B183" s="42"/>
      <c r="C183" s="215" t="s">
        <v>862</v>
      </c>
      <c r="D183" s="215" t="s">
        <v>233</v>
      </c>
      <c r="E183" s="216" t="s">
        <v>2652</v>
      </c>
      <c r="F183" s="217" t="s">
        <v>2653</v>
      </c>
      <c r="G183" s="218" t="s">
        <v>2639</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238</v>
      </c>
      <c r="AT183" s="226" t="s">
        <v>233</v>
      </c>
      <c r="AU183" s="226" t="s">
        <v>84</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1389</v>
      </c>
    </row>
    <row r="184" s="2" customFormat="1" ht="101.25" customHeight="1">
      <c r="A184" s="41"/>
      <c r="B184" s="42"/>
      <c r="C184" s="215" t="s">
        <v>867</v>
      </c>
      <c r="D184" s="215" t="s">
        <v>233</v>
      </c>
      <c r="E184" s="216" t="s">
        <v>2660</v>
      </c>
      <c r="F184" s="217" t="s">
        <v>2661</v>
      </c>
      <c r="G184" s="218" t="s">
        <v>1902</v>
      </c>
      <c r="H184" s="219">
        <v>5</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238</v>
      </c>
      <c r="AT184" s="226" t="s">
        <v>233</v>
      </c>
      <c r="AU184" s="226" t="s">
        <v>84</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238</v>
      </c>
      <c r="BM184" s="226" t="s">
        <v>1401</v>
      </c>
    </row>
    <row r="185" s="12" customFormat="1" ht="25.92" customHeight="1">
      <c r="A185" s="12"/>
      <c r="B185" s="199"/>
      <c r="C185" s="200"/>
      <c r="D185" s="201" t="s">
        <v>75</v>
      </c>
      <c r="E185" s="202" t="s">
        <v>2724</v>
      </c>
      <c r="F185" s="202" t="s">
        <v>2725</v>
      </c>
      <c r="G185" s="200"/>
      <c r="H185" s="200"/>
      <c r="I185" s="203"/>
      <c r="J185" s="204">
        <f>BK185</f>
        <v>0</v>
      </c>
      <c r="K185" s="200"/>
      <c r="L185" s="205"/>
      <c r="M185" s="206"/>
      <c r="N185" s="207"/>
      <c r="O185" s="207"/>
      <c r="P185" s="208">
        <f>SUM(P186:P205)</f>
        <v>0</v>
      </c>
      <c r="Q185" s="207"/>
      <c r="R185" s="208">
        <f>SUM(R186:R205)</f>
        <v>0</v>
      </c>
      <c r="S185" s="207"/>
      <c r="T185" s="209">
        <f>SUM(T186:T205)</f>
        <v>0</v>
      </c>
      <c r="U185" s="12"/>
      <c r="V185" s="12"/>
      <c r="W185" s="12"/>
      <c r="X185" s="12"/>
      <c r="Y185" s="12"/>
      <c r="Z185" s="12"/>
      <c r="AA185" s="12"/>
      <c r="AB185" s="12"/>
      <c r="AC185" s="12"/>
      <c r="AD185" s="12"/>
      <c r="AE185" s="12"/>
      <c r="AR185" s="210" t="s">
        <v>84</v>
      </c>
      <c r="AT185" s="211" t="s">
        <v>75</v>
      </c>
      <c r="AU185" s="211" t="s">
        <v>76</v>
      </c>
      <c r="AY185" s="210" t="s">
        <v>231</v>
      </c>
      <c r="BK185" s="212">
        <f>SUM(BK186:BK205)</f>
        <v>0</v>
      </c>
    </row>
    <row r="186" s="2" customFormat="1" ht="37.8" customHeight="1">
      <c r="A186" s="41"/>
      <c r="B186" s="42"/>
      <c r="C186" s="215" t="s">
        <v>875</v>
      </c>
      <c r="D186" s="215" t="s">
        <v>233</v>
      </c>
      <c r="E186" s="216" t="s">
        <v>2726</v>
      </c>
      <c r="F186" s="217" t="s">
        <v>2727</v>
      </c>
      <c r="G186" s="218" t="s">
        <v>2611</v>
      </c>
      <c r="H186" s="219">
        <v>1</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238</v>
      </c>
      <c r="AT186" s="226" t="s">
        <v>233</v>
      </c>
      <c r="AU186" s="226" t="s">
        <v>84</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238</v>
      </c>
      <c r="BM186" s="226" t="s">
        <v>1411</v>
      </c>
    </row>
    <row r="187" s="2" customFormat="1" ht="37.8" customHeight="1">
      <c r="A187" s="41"/>
      <c r="B187" s="42"/>
      <c r="C187" s="215" t="s">
        <v>880</v>
      </c>
      <c r="D187" s="215" t="s">
        <v>233</v>
      </c>
      <c r="E187" s="216" t="s">
        <v>2728</v>
      </c>
      <c r="F187" s="217" t="s">
        <v>2729</v>
      </c>
      <c r="G187" s="218" t="s">
        <v>2611</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238</v>
      </c>
      <c r="AT187" s="226" t="s">
        <v>233</v>
      </c>
      <c r="AU187" s="226" t="s">
        <v>84</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238</v>
      </c>
      <c r="BM187" s="226" t="s">
        <v>1421</v>
      </c>
    </row>
    <row r="188" s="2" customFormat="1" ht="37.8" customHeight="1">
      <c r="A188" s="41"/>
      <c r="B188" s="42"/>
      <c r="C188" s="215" t="s">
        <v>885</v>
      </c>
      <c r="D188" s="215" t="s">
        <v>233</v>
      </c>
      <c r="E188" s="216" t="s">
        <v>2698</v>
      </c>
      <c r="F188" s="217" t="s">
        <v>2699</v>
      </c>
      <c r="G188" s="218" t="s">
        <v>2611</v>
      </c>
      <c r="H188" s="219">
        <v>8</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238</v>
      </c>
      <c r="AT188" s="226" t="s">
        <v>233</v>
      </c>
      <c r="AU188" s="226" t="s">
        <v>84</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238</v>
      </c>
      <c r="BM188" s="226" t="s">
        <v>1432</v>
      </c>
    </row>
    <row r="189" s="2" customFormat="1" ht="24.15" customHeight="1">
      <c r="A189" s="41"/>
      <c r="B189" s="42"/>
      <c r="C189" s="215" t="s">
        <v>890</v>
      </c>
      <c r="D189" s="215" t="s">
        <v>233</v>
      </c>
      <c r="E189" s="216" t="s">
        <v>2710</v>
      </c>
      <c r="F189" s="217" t="s">
        <v>2711</v>
      </c>
      <c r="G189" s="218" t="s">
        <v>2611</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238</v>
      </c>
      <c r="AT189" s="226" t="s">
        <v>233</v>
      </c>
      <c r="AU189" s="226" t="s">
        <v>84</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238</v>
      </c>
      <c r="BM189" s="226" t="s">
        <v>1445</v>
      </c>
    </row>
    <row r="190" s="2" customFormat="1" ht="24.15" customHeight="1">
      <c r="A190" s="41"/>
      <c r="B190" s="42"/>
      <c r="C190" s="215" t="s">
        <v>897</v>
      </c>
      <c r="D190" s="215" t="s">
        <v>233</v>
      </c>
      <c r="E190" s="216" t="s">
        <v>2730</v>
      </c>
      <c r="F190" s="217" t="s">
        <v>2731</v>
      </c>
      <c r="G190" s="218" t="s">
        <v>2611</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238</v>
      </c>
      <c r="AT190" s="226" t="s">
        <v>233</v>
      </c>
      <c r="AU190" s="226" t="s">
        <v>84</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238</v>
      </c>
      <c r="BM190" s="226" t="s">
        <v>1456</v>
      </c>
    </row>
    <row r="191" s="2" customFormat="1" ht="33" customHeight="1">
      <c r="A191" s="41"/>
      <c r="B191" s="42"/>
      <c r="C191" s="215" t="s">
        <v>902</v>
      </c>
      <c r="D191" s="215" t="s">
        <v>233</v>
      </c>
      <c r="E191" s="216" t="s">
        <v>2712</v>
      </c>
      <c r="F191" s="217" t="s">
        <v>2713</v>
      </c>
      <c r="G191" s="218" t="s">
        <v>2611</v>
      </c>
      <c r="H191" s="219">
        <v>2</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238</v>
      </c>
      <c r="AT191" s="226" t="s">
        <v>233</v>
      </c>
      <c r="AU191" s="226" t="s">
        <v>84</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238</v>
      </c>
      <c r="BM191" s="226" t="s">
        <v>1470</v>
      </c>
    </row>
    <row r="192" s="2" customFormat="1" ht="44.25" customHeight="1">
      <c r="A192" s="41"/>
      <c r="B192" s="42"/>
      <c r="C192" s="215" t="s">
        <v>908</v>
      </c>
      <c r="D192" s="215" t="s">
        <v>233</v>
      </c>
      <c r="E192" s="216" t="s">
        <v>2668</v>
      </c>
      <c r="F192" s="217" t="s">
        <v>2669</v>
      </c>
      <c r="G192" s="218" t="s">
        <v>2611</v>
      </c>
      <c r="H192" s="219">
        <v>6</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238</v>
      </c>
      <c r="AT192" s="226" t="s">
        <v>233</v>
      </c>
      <c r="AU192" s="226" t="s">
        <v>84</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238</v>
      </c>
      <c r="BM192" s="226" t="s">
        <v>1484</v>
      </c>
    </row>
    <row r="193" s="2" customFormat="1" ht="44.25" customHeight="1">
      <c r="A193" s="41"/>
      <c r="B193" s="42"/>
      <c r="C193" s="215" t="s">
        <v>915</v>
      </c>
      <c r="D193" s="215" t="s">
        <v>233</v>
      </c>
      <c r="E193" s="216" t="s">
        <v>2623</v>
      </c>
      <c r="F193" s="217" t="s">
        <v>2624</v>
      </c>
      <c r="G193" s="218" t="s">
        <v>2611</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238</v>
      </c>
      <c r="AT193" s="226" t="s">
        <v>233</v>
      </c>
      <c r="AU193" s="226" t="s">
        <v>84</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1498</v>
      </c>
    </row>
    <row r="194" s="2" customFormat="1" ht="16.5" customHeight="1">
      <c r="A194" s="41"/>
      <c r="B194" s="42"/>
      <c r="C194" s="215" t="s">
        <v>920</v>
      </c>
      <c r="D194" s="215" t="s">
        <v>233</v>
      </c>
      <c r="E194" s="216" t="s">
        <v>2732</v>
      </c>
      <c r="F194" s="217" t="s">
        <v>2733</v>
      </c>
      <c r="G194" s="218" t="s">
        <v>2611</v>
      </c>
      <c r="H194" s="219">
        <v>5</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238</v>
      </c>
      <c r="AT194" s="226" t="s">
        <v>233</v>
      </c>
      <c r="AU194" s="226" t="s">
        <v>84</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238</v>
      </c>
      <c r="BM194" s="226" t="s">
        <v>1509</v>
      </c>
    </row>
    <row r="195" s="2" customFormat="1" ht="24.15" customHeight="1">
      <c r="A195" s="41"/>
      <c r="B195" s="42"/>
      <c r="C195" s="215" t="s">
        <v>943</v>
      </c>
      <c r="D195" s="215" t="s">
        <v>233</v>
      </c>
      <c r="E195" s="216" t="s">
        <v>2734</v>
      </c>
      <c r="F195" s="217" t="s">
        <v>2735</v>
      </c>
      <c r="G195" s="218" t="s">
        <v>2611</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238</v>
      </c>
      <c r="AT195" s="226" t="s">
        <v>233</v>
      </c>
      <c r="AU195" s="226" t="s">
        <v>84</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238</v>
      </c>
      <c r="BM195" s="226" t="s">
        <v>1525</v>
      </c>
    </row>
    <row r="196" s="2" customFormat="1" ht="37.8" customHeight="1">
      <c r="A196" s="41"/>
      <c r="B196" s="42"/>
      <c r="C196" s="215" t="s">
        <v>948</v>
      </c>
      <c r="D196" s="215" t="s">
        <v>233</v>
      </c>
      <c r="E196" s="216" t="s">
        <v>2736</v>
      </c>
      <c r="F196" s="217" t="s">
        <v>2737</v>
      </c>
      <c r="G196" s="218" t="s">
        <v>2611</v>
      </c>
      <c r="H196" s="219">
        <v>7</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238</v>
      </c>
      <c r="AT196" s="226" t="s">
        <v>233</v>
      </c>
      <c r="AU196" s="226" t="s">
        <v>84</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1539</v>
      </c>
    </row>
    <row r="197" s="2" customFormat="1" ht="37.8" customHeight="1">
      <c r="A197" s="41"/>
      <c r="B197" s="42"/>
      <c r="C197" s="215" t="s">
        <v>959</v>
      </c>
      <c r="D197" s="215" t="s">
        <v>233</v>
      </c>
      <c r="E197" s="216" t="s">
        <v>2635</v>
      </c>
      <c r="F197" s="217" t="s">
        <v>2636</v>
      </c>
      <c r="G197" s="218" t="s">
        <v>236</v>
      </c>
      <c r="H197" s="219">
        <v>5</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238</v>
      </c>
      <c r="AT197" s="226" t="s">
        <v>233</v>
      </c>
      <c r="AU197" s="226" t="s">
        <v>84</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238</v>
      </c>
      <c r="BM197" s="226" t="s">
        <v>1551</v>
      </c>
    </row>
    <row r="198" s="2" customFormat="1" ht="33" customHeight="1">
      <c r="A198" s="41"/>
      <c r="B198" s="42"/>
      <c r="C198" s="215" t="s">
        <v>969</v>
      </c>
      <c r="D198" s="215" t="s">
        <v>233</v>
      </c>
      <c r="E198" s="216" t="s">
        <v>2648</v>
      </c>
      <c r="F198" s="217" t="s">
        <v>2649</v>
      </c>
      <c r="G198" s="218" t="s">
        <v>2639</v>
      </c>
      <c r="H198" s="219">
        <v>12</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238</v>
      </c>
      <c r="AT198" s="226" t="s">
        <v>233</v>
      </c>
      <c r="AU198" s="226" t="s">
        <v>84</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238</v>
      </c>
      <c r="BM198" s="226" t="s">
        <v>1572</v>
      </c>
    </row>
    <row r="199" s="2" customFormat="1" ht="33" customHeight="1">
      <c r="A199" s="41"/>
      <c r="B199" s="42"/>
      <c r="C199" s="215" t="s">
        <v>977</v>
      </c>
      <c r="D199" s="215" t="s">
        <v>233</v>
      </c>
      <c r="E199" s="216" t="s">
        <v>2652</v>
      </c>
      <c r="F199" s="217" t="s">
        <v>2653</v>
      </c>
      <c r="G199" s="218" t="s">
        <v>2639</v>
      </c>
      <c r="H199" s="219">
        <v>6</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238</v>
      </c>
      <c r="AT199" s="226" t="s">
        <v>233</v>
      </c>
      <c r="AU199" s="226" t="s">
        <v>84</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1590</v>
      </c>
    </row>
    <row r="200" s="2" customFormat="1" ht="33" customHeight="1">
      <c r="A200" s="41"/>
      <c r="B200" s="42"/>
      <c r="C200" s="215" t="s">
        <v>982</v>
      </c>
      <c r="D200" s="215" t="s">
        <v>233</v>
      </c>
      <c r="E200" s="216" t="s">
        <v>2654</v>
      </c>
      <c r="F200" s="217" t="s">
        <v>2655</v>
      </c>
      <c r="G200" s="218" t="s">
        <v>2639</v>
      </c>
      <c r="H200" s="219">
        <v>12</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238</v>
      </c>
      <c r="AT200" s="226" t="s">
        <v>233</v>
      </c>
      <c r="AU200" s="226" t="s">
        <v>84</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238</v>
      </c>
      <c r="BM200" s="226" t="s">
        <v>1600</v>
      </c>
    </row>
    <row r="201" s="2" customFormat="1" ht="44.25" customHeight="1">
      <c r="A201" s="41"/>
      <c r="B201" s="42"/>
      <c r="C201" s="215" t="s">
        <v>988</v>
      </c>
      <c r="D201" s="215" t="s">
        <v>233</v>
      </c>
      <c r="E201" s="216" t="s">
        <v>2738</v>
      </c>
      <c r="F201" s="217" t="s">
        <v>2739</v>
      </c>
      <c r="G201" s="218" t="s">
        <v>2611</v>
      </c>
      <c r="H201" s="219">
        <v>2</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238</v>
      </c>
      <c r="AT201" s="226" t="s">
        <v>233</v>
      </c>
      <c r="AU201" s="226" t="s">
        <v>84</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238</v>
      </c>
      <c r="BM201" s="226" t="s">
        <v>1608</v>
      </c>
    </row>
    <row r="202" s="2" customFormat="1" ht="44.25" customHeight="1">
      <c r="A202" s="41"/>
      <c r="B202" s="42"/>
      <c r="C202" s="215" t="s">
        <v>993</v>
      </c>
      <c r="D202" s="215" t="s">
        <v>233</v>
      </c>
      <c r="E202" s="216" t="s">
        <v>2740</v>
      </c>
      <c r="F202" s="217" t="s">
        <v>2741</v>
      </c>
      <c r="G202" s="218" t="s">
        <v>2611</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238</v>
      </c>
      <c r="AT202" s="226" t="s">
        <v>233</v>
      </c>
      <c r="AU202" s="226" t="s">
        <v>84</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1620</v>
      </c>
    </row>
    <row r="203" s="2" customFormat="1" ht="37.8" customHeight="1">
      <c r="A203" s="41"/>
      <c r="B203" s="42"/>
      <c r="C203" s="215" t="s">
        <v>1041</v>
      </c>
      <c r="D203" s="215" t="s">
        <v>233</v>
      </c>
      <c r="E203" s="216" t="s">
        <v>2742</v>
      </c>
      <c r="F203" s="217" t="s">
        <v>2743</v>
      </c>
      <c r="G203" s="218" t="s">
        <v>2611</v>
      </c>
      <c r="H203" s="219">
        <v>2</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238</v>
      </c>
      <c r="AT203" s="226" t="s">
        <v>233</v>
      </c>
      <c r="AU203" s="226" t="s">
        <v>84</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238</v>
      </c>
      <c r="BM203" s="226" t="s">
        <v>1630</v>
      </c>
    </row>
    <row r="204" s="2" customFormat="1" ht="37.8" customHeight="1">
      <c r="A204" s="41"/>
      <c r="B204" s="42"/>
      <c r="C204" s="215" t="s">
        <v>1045</v>
      </c>
      <c r="D204" s="215" t="s">
        <v>233</v>
      </c>
      <c r="E204" s="216" t="s">
        <v>2744</v>
      </c>
      <c r="F204" s="217" t="s">
        <v>2745</v>
      </c>
      <c r="G204" s="218" t="s">
        <v>2611</v>
      </c>
      <c r="H204" s="219">
        <v>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238</v>
      </c>
      <c r="AT204" s="226" t="s">
        <v>233</v>
      </c>
      <c r="AU204" s="226" t="s">
        <v>84</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238</v>
      </c>
      <c r="BM204" s="226" t="s">
        <v>1641</v>
      </c>
    </row>
    <row r="205" s="2" customFormat="1" ht="101.25" customHeight="1">
      <c r="A205" s="41"/>
      <c r="B205" s="42"/>
      <c r="C205" s="215" t="s">
        <v>1057</v>
      </c>
      <c r="D205" s="215" t="s">
        <v>233</v>
      </c>
      <c r="E205" s="216" t="s">
        <v>2660</v>
      </c>
      <c r="F205" s="217" t="s">
        <v>2661</v>
      </c>
      <c r="G205" s="218" t="s">
        <v>1902</v>
      </c>
      <c r="H205" s="219">
        <v>50</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238</v>
      </c>
      <c r="AT205" s="226" t="s">
        <v>233</v>
      </c>
      <c r="AU205" s="226" t="s">
        <v>84</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238</v>
      </c>
      <c r="BM205" s="226" t="s">
        <v>1648</v>
      </c>
    </row>
    <row r="206" s="12" customFormat="1" ht="25.92" customHeight="1">
      <c r="A206" s="12"/>
      <c r="B206" s="199"/>
      <c r="C206" s="200"/>
      <c r="D206" s="201" t="s">
        <v>75</v>
      </c>
      <c r="E206" s="202" t="s">
        <v>2746</v>
      </c>
      <c r="F206" s="202" t="s">
        <v>2747</v>
      </c>
      <c r="G206" s="200"/>
      <c r="H206" s="200"/>
      <c r="I206" s="203"/>
      <c r="J206" s="204">
        <f>BK206</f>
        <v>0</v>
      </c>
      <c r="K206" s="200"/>
      <c r="L206" s="205"/>
      <c r="M206" s="206"/>
      <c r="N206" s="207"/>
      <c r="O206" s="207"/>
      <c r="P206" s="208">
        <f>SUM(P207:P224)</f>
        <v>0</v>
      </c>
      <c r="Q206" s="207"/>
      <c r="R206" s="208">
        <f>SUM(R207:R224)</f>
        <v>0</v>
      </c>
      <c r="S206" s="207"/>
      <c r="T206" s="209">
        <f>SUM(T207:T224)</f>
        <v>0</v>
      </c>
      <c r="U206" s="12"/>
      <c r="V206" s="12"/>
      <c r="W206" s="12"/>
      <c r="X206" s="12"/>
      <c r="Y206" s="12"/>
      <c r="Z206" s="12"/>
      <c r="AA206" s="12"/>
      <c r="AB206" s="12"/>
      <c r="AC206" s="12"/>
      <c r="AD206" s="12"/>
      <c r="AE206" s="12"/>
      <c r="AR206" s="210" t="s">
        <v>84</v>
      </c>
      <c r="AT206" s="211" t="s">
        <v>75</v>
      </c>
      <c r="AU206" s="211" t="s">
        <v>76</v>
      </c>
      <c r="AY206" s="210" t="s">
        <v>231</v>
      </c>
      <c r="BK206" s="212">
        <f>SUM(BK207:BK224)</f>
        <v>0</v>
      </c>
    </row>
    <row r="207" s="2" customFormat="1" ht="101.25" customHeight="1">
      <c r="A207" s="41"/>
      <c r="B207" s="42"/>
      <c r="C207" s="215" t="s">
        <v>1063</v>
      </c>
      <c r="D207" s="215" t="s">
        <v>233</v>
      </c>
      <c r="E207" s="216" t="s">
        <v>2748</v>
      </c>
      <c r="F207" s="217" t="s">
        <v>2749</v>
      </c>
      <c r="G207" s="218" t="s">
        <v>2611</v>
      </c>
      <c r="H207" s="219">
        <v>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238</v>
      </c>
      <c r="AT207" s="226" t="s">
        <v>233</v>
      </c>
      <c r="AU207" s="226" t="s">
        <v>84</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238</v>
      </c>
      <c r="BM207" s="226" t="s">
        <v>1659</v>
      </c>
    </row>
    <row r="208" s="2" customFormat="1" ht="90" customHeight="1">
      <c r="A208" s="41"/>
      <c r="B208" s="42"/>
      <c r="C208" s="215" t="s">
        <v>1068</v>
      </c>
      <c r="D208" s="215" t="s">
        <v>233</v>
      </c>
      <c r="E208" s="216" t="s">
        <v>2750</v>
      </c>
      <c r="F208" s="217" t="s">
        <v>2751</v>
      </c>
      <c r="G208" s="218" t="s">
        <v>2611</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238</v>
      </c>
      <c r="AT208" s="226" t="s">
        <v>233</v>
      </c>
      <c r="AU208" s="226" t="s">
        <v>84</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238</v>
      </c>
      <c r="BM208" s="226" t="s">
        <v>1670</v>
      </c>
    </row>
    <row r="209" s="2" customFormat="1" ht="24.15" customHeight="1">
      <c r="A209" s="41"/>
      <c r="B209" s="42"/>
      <c r="C209" s="215" t="s">
        <v>1073</v>
      </c>
      <c r="D209" s="215" t="s">
        <v>233</v>
      </c>
      <c r="E209" s="216" t="s">
        <v>2752</v>
      </c>
      <c r="F209" s="217" t="s">
        <v>2753</v>
      </c>
      <c r="G209" s="218" t="s">
        <v>2611</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238</v>
      </c>
      <c r="AT209" s="226" t="s">
        <v>233</v>
      </c>
      <c r="AU209" s="226" t="s">
        <v>84</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238</v>
      </c>
      <c r="BM209" s="226" t="s">
        <v>1680</v>
      </c>
    </row>
    <row r="210" s="2" customFormat="1" ht="44.25" customHeight="1">
      <c r="A210" s="41"/>
      <c r="B210" s="42"/>
      <c r="C210" s="215" t="s">
        <v>1079</v>
      </c>
      <c r="D210" s="215" t="s">
        <v>233</v>
      </c>
      <c r="E210" s="216" t="s">
        <v>2754</v>
      </c>
      <c r="F210" s="217" t="s">
        <v>2755</v>
      </c>
      <c r="G210" s="218" t="s">
        <v>2611</v>
      </c>
      <c r="H210" s="219">
        <v>8</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238</v>
      </c>
      <c r="AT210" s="226" t="s">
        <v>233</v>
      </c>
      <c r="AU210" s="226" t="s">
        <v>84</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238</v>
      </c>
      <c r="BM210" s="226" t="s">
        <v>1691</v>
      </c>
    </row>
    <row r="211" s="2" customFormat="1" ht="33" customHeight="1">
      <c r="A211" s="41"/>
      <c r="B211" s="42"/>
      <c r="C211" s="215" t="s">
        <v>1085</v>
      </c>
      <c r="D211" s="215" t="s">
        <v>233</v>
      </c>
      <c r="E211" s="216" t="s">
        <v>2756</v>
      </c>
      <c r="F211" s="217" t="s">
        <v>2757</v>
      </c>
      <c r="G211" s="218" t="s">
        <v>2639</v>
      </c>
      <c r="H211" s="219">
        <v>100</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238</v>
      </c>
      <c r="AT211" s="226" t="s">
        <v>233</v>
      </c>
      <c r="AU211" s="226" t="s">
        <v>84</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1701</v>
      </c>
    </row>
    <row r="212" s="2" customFormat="1" ht="24.15" customHeight="1">
      <c r="A212" s="41"/>
      <c r="B212" s="42"/>
      <c r="C212" s="215" t="s">
        <v>1090</v>
      </c>
      <c r="D212" s="215" t="s">
        <v>233</v>
      </c>
      <c r="E212" s="216" t="s">
        <v>2758</v>
      </c>
      <c r="F212" s="217" t="s">
        <v>2759</v>
      </c>
      <c r="G212" s="218" t="s">
        <v>2639</v>
      </c>
      <c r="H212" s="219">
        <v>12</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238</v>
      </c>
      <c r="AT212" s="226" t="s">
        <v>233</v>
      </c>
      <c r="AU212" s="226" t="s">
        <v>84</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238</v>
      </c>
      <c r="BM212" s="226" t="s">
        <v>1711</v>
      </c>
    </row>
    <row r="213" s="2" customFormat="1" ht="16.5" customHeight="1">
      <c r="A213" s="41"/>
      <c r="B213" s="42"/>
      <c r="C213" s="215" t="s">
        <v>1096</v>
      </c>
      <c r="D213" s="215" t="s">
        <v>233</v>
      </c>
      <c r="E213" s="216" t="s">
        <v>2760</v>
      </c>
      <c r="F213" s="217" t="s">
        <v>2761</v>
      </c>
      <c r="G213" s="218" t="s">
        <v>1902</v>
      </c>
      <c r="H213" s="219">
        <v>60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238</v>
      </c>
      <c r="AT213" s="226" t="s">
        <v>233</v>
      </c>
      <c r="AU213" s="226" t="s">
        <v>84</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238</v>
      </c>
      <c r="BM213" s="226" t="s">
        <v>1728</v>
      </c>
    </row>
    <row r="214" s="2" customFormat="1" ht="66.75" customHeight="1">
      <c r="A214" s="41"/>
      <c r="B214" s="42"/>
      <c r="C214" s="215" t="s">
        <v>1100</v>
      </c>
      <c r="D214" s="215" t="s">
        <v>233</v>
      </c>
      <c r="E214" s="216" t="s">
        <v>2762</v>
      </c>
      <c r="F214" s="217" t="s">
        <v>2763</v>
      </c>
      <c r="G214" s="218" t="s">
        <v>2611</v>
      </c>
      <c r="H214" s="219">
        <v>2</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238</v>
      </c>
      <c r="AT214" s="226" t="s">
        <v>233</v>
      </c>
      <c r="AU214" s="226" t="s">
        <v>84</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238</v>
      </c>
      <c r="BM214" s="226" t="s">
        <v>1745</v>
      </c>
    </row>
    <row r="215" s="2" customFormat="1" ht="44.25" customHeight="1">
      <c r="A215" s="41"/>
      <c r="B215" s="42"/>
      <c r="C215" s="215" t="s">
        <v>1104</v>
      </c>
      <c r="D215" s="215" t="s">
        <v>233</v>
      </c>
      <c r="E215" s="216" t="s">
        <v>2764</v>
      </c>
      <c r="F215" s="217" t="s">
        <v>2765</v>
      </c>
      <c r="G215" s="218" t="s">
        <v>2611</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238</v>
      </c>
      <c r="AT215" s="226" t="s">
        <v>233</v>
      </c>
      <c r="AU215" s="226" t="s">
        <v>84</v>
      </c>
      <c r="AY215" s="20" t="s">
        <v>231</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238</v>
      </c>
      <c r="BM215" s="226" t="s">
        <v>1755</v>
      </c>
    </row>
    <row r="216" s="2" customFormat="1" ht="37.8" customHeight="1">
      <c r="A216" s="41"/>
      <c r="B216" s="42"/>
      <c r="C216" s="215" t="s">
        <v>1110</v>
      </c>
      <c r="D216" s="215" t="s">
        <v>233</v>
      </c>
      <c r="E216" s="216" t="s">
        <v>2766</v>
      </c>
      <c r="F216" s="217" t="s">
        <v>2767</v>
      </c>
      <c r="G216" s="218" t="s">
        <v>2611</v>
      </c>
      <c r="H216" s="219">
        <v>2</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238</v>
      </c>
      <c r="AT216" s="226" t="s">
        <v>233</v>
      </c>
      <c r="AU216" s="226" t="s">
        <v>84</v>
      </c>
      <c r="AY216" s="20" t="s">
        <v>231</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238</v>
      </c>
      <c r="BM216" s="226" t="s">
        <v>1766</v>
      </c>
    </row>
    <row r="217" s="2" customFormat="1" ht="49.05" customHeight="1">
      <c r="A217" s="41"/>
      <c r="B217" s="42"/>
      <c r="C217" s="215" t="s">
        <v>1114</v>
      </c>
      <c r="D217" s="215" t="s">
        <v>233</v>
      </c>
      <c r="E217" s="216" t="s">
        <v>2768</v>
      </c>
      <c r="F217" s="217" t="s">
        <v>2769</v>
      </c>
      <c r="G217" s="218" t="s">
        <v>2639</v>
      </c>
      <c r="H217" s="219">
        <v>2</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238</v>
      </c>
      <c r="AT217" s="226" t="s">
        <v>233</v>
      </c>
      <c r="AU217" s="226" t="s">
        <v>84</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238</v>
      </c>
      <c r="BM217" s="226" t="s">
        <v>1775</v>
      </c>
    </row>
    <row r="218" s="2" customFormat="1" ht="24.15" customHeight="1">
      <c r="A218" s="41"/>
      <c r="B218" s="42"/>
      <c r="C218" s="215" t="s">
        <v>1118</v>
      </c>
      <c r="D218" s="215" t="s">
        <v>233</v>
      </c>
      <c r="E218" s="216" t="s">
        <v>2770</v>
      </c>
      <c r="F218" s="217" t="s">
        <v>2771</v>
      </c>
      <c r="G218" s="218" t="s">
        <v>2639</v>
      </c>
      <c r="H218" s="219">
        <v>2</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238</v>
      </c>
      <c r="AT218" s="226" t="s">
        <v>233</v>
      </c>
      <c r="AU218" s="226" t="s">
        <v>84</v>
      </c>
      <c r="AY218" s="20" t="s">
        <v>231</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238</v>
      </c>
      <c r="BM218" s="226" t="s">
        <v>1784</v>
      </c>
    </row>
    <row r="219" s="2" customFormat="1" ht="24.15" customHeight="1">
      <c r="A219" s="41"/>
      <c r="B219" s="42"/>
      <c r="C219" s="215" t="s">
        <v>1122</v>
      </c>
      <c r="D219" s="215" t="s">
        <v>233</v>
      </c>
      <c r="E219" s="216" t="s">
        <v>2772</v>
      </c>
      <c r="F219" s="217" t="s">
        <v>2773</v>
      </c>
      <c r="G219" s="218" t="s">
        <v>2620</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238</v>
      </c>
      <c r="AT219" s="226" t="s">
        <v>233</v>
      </c>
      <c r="AU219" s="226" t="s">
        <v>84</v>
      </c>
      <c r="AY219" s="20" t="s">
        <v>231</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238</v>
      </c>
      <c r="BM219" s="226" t="s">
        <v>1795</v>
      </c>
    </row>
    <row r="220" s="2" customFormat="1" ht="24.15" customHeight="1">
      <c r="A220" s="41"/>
      <c r="B220" s="42"/>
      <c r="C220" s="215" t="s">
        <v>1128</v>
      </c>
      <c r="D220" s="215" t="s">
        <v>233</v>
      </c>
      <c r="E220" s="216" t="s">
        <v>2774</v>
      </c>
      <c r="F220" s="217" t="s">
        <v>2775</v>
      </c>
      <c r="G220" s="218" t="s">
        <v>2639</v>
      </c>
      <c r="H220" s="219">
        <v>100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238</v>
      </c>
      <c r="AT220" s="226" t="s">
        <v>233</v>
      </c>
      <c r="AU220" s="226" t="s">
        <v>84</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238</v>
      </c>
      <c r="BM220" s="226" t="s">
        <v>1805</v>
      </c>
    </row>
    <row r="221" s="2" customFormat="1" ht="16.5" customHeight="1">
      <c r="A221" s="41"/>
      <c r="B221" s="42"/>
      <c r="C221" s="215" t="s">
        <v>1132</v>
      </c>
      <c r="D221" s="215" t="s">
        <v>233</v>
      </c>
      <c r="E221" s="216" t="s">
        <v>2776</v>
      </c>
      <c r="F221" s="217" t="s">
        <v>2777</v>
      </c>
      <c r="G221" s="218" t="s">
        <v>1902</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238</v>
      </c>
      <c r="AT221" s="226" t="s">
        <v>233</v>
      </c>
      <c r="AU221" s="226" t="s">
        <v>84</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238</v>
      </c>
      <c r="BM221" s="226" t="s">
        <v>1818</v>
      </c>
    </row>
    <row r="222" s="2" customFormat="1" ht="16.5" customHeight="1">
      <c r="A222" s="41"/>
      <c r="B222" s="42"/>
      <c r="C222" s="215" t="s">
        <v>1136</v>
      </c>
      <c r="D222" s="215" t="s">
        <v>233</v>
      </c>
      <c r="E222" s="216" t="s">
        <v>2778</v>
      </c>
      <c r="F222" s="217" t="s">
        <v>2779</v>
      </c>
      <c r="G222" s="218" t="s">
        <v>2620</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238</v>
      </c>
      <c r="AT222" s="226" t="s">
        <v>233</v>
      </c>
      <c r="AU222" s="226" t="s">
        <v>84</v>
      </c>
      <c r="AY222" s="20" t="s">
        <v>231</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238</v>
      </c>
      <c r="BM222" s="226" t="s">
        <v>1832</v>
      </c>
    </row>
    <row r="223" s="2" customFormat="1" ht="16.5" customHeight="1">
      <c r="A223" s="41"/>
      <c r="B223" s="42"/>
      <c r="C223" s="215" t="s">
        <v>1140</v>
      </c>
      <c r="D223" s="215" t="s">
        <v>233</v>
      </c>
      <c r="E223" s="216" t="s">
        <v>2780</v>
      </c>
      <c r="F223" s="217" t="s">
        <v>2781</v>
      </c>
      <c r="G223" s="218" t="s">
        <v>2620</v>
      </c>
      <c r="H223" s="219">
        <v>1</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238</v>
      </c>
      <c r="AT223" s="226" t="s">
        <v>233</v>
      </c>
      <c r="AU223" s="226" t="s">
        <v>84</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238</v>
      </c>
      <c r="BM223" s="226" t="s">
        <v>1847</v>
      </c>
    </row>
    <row r="224" s="2" customFormat="1" ht="16.5" customHeight="1">
      <c r="A224" s="41"/>
      <c r="B224" s="42"/>
      <c r="C224" s="215" t="s">
        <v>1146</v>
      </c>
      <c r="D224" s="215" t="s">
        <v>233</v>
      </c>
      <c r="E224" s="216" t="s">
        <v>2782</v>
      </c>
      <c r="F224" s="217" t="s">
        <v>2783</v>
      </c>
      <c r="G224" s="218" t="s">
        <v>2620</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238</v>
      </c>
      <c r="AT224" s="226" t="s">
        <v>233</v>
      </c>
      <c r="AU224" s="226" t="s">
        <v>84</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238</v>
      </c>
      <c r="BM224" s="226" t="s">
        <v>1864</v>
      </c>
    </row>
    <row r="225" s="12" customFormat="1" ht="25.92" customHeight="1">
      <c r="A225" s="12"/>
      <c r="B225" s="199"/>
      <c r="C225" s="200"/>
      <c r="D225" s="201" t="s">
        <v>75</v>
      </c>
      <c r="E225" s="202" t="s">
        <v>2784</v>
      </c>
      <c r="F225" s="202" t="s">
        <v>2785</v>
      </c>
      <c r="G225" s="200"/>
      <c r="H225" s="200"/>
      <c r="I225" s="203"/>
      <c r="J225" s="204">
        <f>BK225</f>
        <v>0</v>
      </c>
      <c r="K225" s="200"/>
      <c r="L225" s="205"/>
      <c r="M225" s="206"/>
      <c r="N225" s="207"/>
      <c r="O225" s="207"/>
      <c r="P225" s="208">
        <f>SUM(P226:P242)</f>
        <v>0</v>
      </c>
      <c r="Q225" s="207"/>
      <c r="R225" s="208">
        <f>SUM(R226:R242)</f>
        <v>0</v>
      </c>
      <c r="S225" s="207"/>
      <c r="T225" s="209">
        <f>SUM(T226:T242)</f>
        <v>0</v>
      </c>
      <c r="U225" s="12"/>
      <c r="V225" s="12"/>
      <c r="W225" s="12"/>
      <c r="X225" s="12"/>
      <c r="Y225" s="12"/>
      <c r="Z225" s="12"/>
      <c r="AA225" s="12"/>
      <c r="AB225" s="12"/>
      <c r="AC225" s="12"/>
      <c r="AD225" s="12"/>
      <c r="AE225" s="12"/>
      <c r="AR225" s="210" t="s">
        <v>84</v>
      </c>
      <c r="AT225" s="211" t="s">
        <v>75</v>
      </c>
      <c r="AU225" s="211" t="s">
        <v>76</v>
      </c>
      <c r="AY225" s="210" t="s">
        <v>231</v>
      </c>
      <c r="BK225" s="212">
        <f>SUM(BK226:BK242)</f>
        <v>0</v>
      </c>
    </row>
    <row r="226" s="2" customFormat="1" ht="101.25" customHeight="1">
      <c r="A226" s="41"/>
      <c r="B226" s="42"/>
      <c r="C226" s="215" t="s">
        <v>1151</v>
      </c>
      <c r="D226" s="215" t="s">
        <v>233</v>
      </c>
      <c r="E226" s="216" t="s">
        <v>2748</v>
      </c>
      <c r="F226" s="217" t="s">
        <v>2749</v>
      </c>
      <c r="G226" s="218" t="s">
        <v>2611</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238</v>
      </c>
      <c r="AT226" s="226" t="s">
        <v>233</v>
      </c>
      <c r="AU226" s="226" t="s">
        <v>84</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238</v>
      </c>
      <c r="BM226" s="226" t="s">
        <v>1874</v>
      </c>
    </row>
    <row r="227" s="2" customFormat="1" ht="90" customHeight="1">
      <c r="A227" s="41"/>
      <c r="B227" s="42"/>
      <c r="C227" s="215" t="s">
        <v>1158</v>
      </c>
      <c r="D227" s="215" t="s">
        <v>233</v>
      </c>
      <c r="E227" s="216" t="s">
        <v>2750</v>
      </c>
      <c r="F227" s="217" t="s">
        <v>2751</v>
      </c>
      <c r="G227" s="218" t="s">
        <v>2611</v>
      </c>
      <c r="H227" s="219">
        <v>2</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238</v>
      </c>
      <c r="AT227" s="226" t="s">
        <v>233</v>
      </c>
      <c r="AU227" s="226" t="s">
        <v>84</v>
      </c>
      <c r="AY227" s="20" t="s">
        <v>231</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238</v>
      </c>
      <c r="BM227" s="226" t="s">
        <v>1884</v>
      </c>
    </row>
    <row r="228" s="2" customFormat="1" ht="90" customHeight="1">
      <c r="A228" s="41"/>
      <c r="B228" s="42"/>
      <c r="C228" s="215" t="s">
        <v>1164</v>
      </c>
      <c r="D228" s="215" t="s">
        <v>233</v>
      </c>
      <c r="E228" s="216" t="s">
        <v>2786</v>
      </c>
      <c r="F228" s="217" t="s">
        <v>2787</v>
      </c>
      <c r="G228" s="218" t="s">
        <v>2611</v>
      </c>
      <c r="H228" s="219">
        <v>1</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238</v>
      </c>
      <c r="AT228" s="226" t="s">
        <v>233</v>
      </c>
      <c r="AU228" s="226" t="s">
        <v>84</v>
      </c>
      <c r="AY228" s="20" t="s">
        <v>231</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238</v>
      </c>
      <c r="BM228" s="226" t="s">
        <v>1895</v>
      </c>
    </row>
    <row r="229" s="2" customFormat="1" ht="24.15" customHeight="1">
      <c r="A229" s="41"/>
      <c r="B229" s="42"/>
      <c r="C229" s="215" t="s">
        <v>1172</v>
      </c>
      <c r="D229" s="215" t="s">
        <v>233</v>
      </c>
      <c r="E229" s="216" t="s">
        <v>2752</v>
      </c>
      <c r="F229" s="217" t="s">
        <v>2753</v>
      </c>
      <c r="G229" s="218" t="s">
        <v>2611</v>
      </c>
      <c r="H229" s="219">
        <v>3</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238</v>
      </c>
      <c r="AT229" s="226" t="s">
        <v>233</v>
      </c>
      <c r="AU229" s="226" t="s">
        <v>84</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238</v>
      </c>
      <c r="BM229" s="226" t="s">
        <v>1907</v>
      </c>
    </row>
    <row r="230" s="2" customFormat="1" ht="44.25" customHeight="1">
      <c r="A230" s="41"/>
      <c r="B230" s="42"/>
      <c r="C230" s="215" t="s">
        <v>1181</v>
      </c>
      <c r="D230" s="215" t="s">
        <v>233</v>
      </c>
      <c r="E230" s="216" t="s">
        <v>2754</v>
      </c>
      <c r="F230" s="217" t="s">
        <v>2755</v>
      </c>
      <c r="G230" s="218" t="s">
        <v>2611</v>
      </c>
      <c r="H230" s="219">
        <v>3</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238</v>
      </c>
      <c r="AT230" s="226" t="s">
        <v>233</v>
      </c>
      <c r="AU230" s="226" t="s">
        <v>84</v>
      </c>
      <c r="AY230" s="20" t="s">
        <v>231</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238</v>
      </c>
      <c r="BM230" s="226" t="s">
        <v>1917</v>
      </c>
    </row>
    <row r="231" s="2" customFormat="1" ht="33" customHeight="1">
      <c r="A231" s="41"/>
      <c r="B231" s="42"/>
      <c r="C231" s="215" t="s">
        <v>1187</v>
      </c>
      <c r="D231" s="215" t="s">
        <v>233</v>
      </c>
      <c r="E231" s="216" t="s">
        <v>2756</v>
      </c>
      <c r="F231" s="217" t="s">
        <v>2757</v>
      </c>
      <c r="G231" s="218" t="s">
        <v>2639</v>
      </c>
      <c r="H231" s="219">
        <v>45</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238</v>
      </c>
      <c r="AT231" s="226" t="s">
        <v>233</v>
      </c>
      <c r="AU231" s="226" t="s">
        <v>84</v>
      </c>
      <c r="AY231" s="20" t="s">
        <v>231</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238</v>
      </c>
      <c r="BM231" s="226" t="s">
        <v>1927</v>
      </c>
    </row>
    <row r="232" s="2" customFormat="1" ht="24.15" customHeight="1">
      <c r="A232" s="41"/>
      <c r="B232" s="42"/>
      <c r="C232" s="215" t="s">
        <v>1192</v>
      </c>
      <c r="D232" s="215" t="s">
        <v>233</v>
      </c>
      <c r="E232" s="216" t="s">
        <v>2758</v>
      </c>
      <c r="F232" s="217" t="s">
        <v>2759</v>
      </c>
      <c r="G232" s="218" t="s">
        <v>2639</v>
      </c>
      <c r="H232" s="219">
        <v>10</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238</v>
      </c>
      <c r="AT232" s="226" t="s">
        <v>233</v>
      </c>
      <c r="AU232" s="226" t="s">
        <v>84</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238</v>
      </c>
      <c r="BM232" s="226" t="s">
        <v>1935</v>
      </c>
    </row>
    <row r="233" s="2" customFormat="1" ht="16.5" customHeight="1">
      <c r="A233" s="41"/>
      <c r="B233" s="42"/>
      <c r="C233" s="215" t="s">
        <v>1199</v>
      </c>
      <c r="D233" s="215" t="s">
        <v>233</v>
      </c>
      <c r="E233" s="216" t="s">
        <v>2760</v>
      </c>
      <c r="F233" s="217" t="s">
        <v>2761</v>
      </c>
      <c r="G233" s="218" t="s">
        <v>1902</v>
      </c>
      <c r="H233" s="219">
        <v>40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238</v>
      </c>
      <c r="AT233" s="226" t="s">
        <v>233</v>
      </c>
      <c r="AU233" s="226" t="s">
        <v>84</v>
      </c>
      <c r="AY233" s="20" t="s">
        <v>231</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238</v>
      </c>
      <c r="BM233" s="226" t="s">
        <v>1949</v>
      </c>
    </row>
    <row r="234" s="2" customFormat="1" ht="66.75" customHeight="1">
      <c r="A234" s="41"/>
      <c r="B234" s="42"/>
      <c r="C234" s="215" t="s">
        <v>1202</v>
      </c>
      <c r="D234" s="215" t="s">
        <v>233</v>
      </c>
      <c r="E234" s="216" t="s">
        <v>2762</v>
      </c>
      <c r="F234" s="217" t="s">
        <v>2763</v>
      </c>
      <c r="G234" s="218" t="s">
        <v>2611</v>
      </c>
      <c r="H234" s="219">
        <v>2</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238</v>
      </c>
      <c r="AT234" s="226" t="s">
        <v>233</v>
      </c>
      <c r="AU234" s="226" t="s">
        <v>84</v>
      </c>
      <c r="AY234" s="20" t="s">
        <v>231</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238</v>
      </c>
      <c r="BM234" s="226" t="s">
        <v>1962</v>
      </c>
    </row>
    <row r="235" s="2" customFormat="1" ht="44.25" customHeight="1">
      <c r="A235" s="41"/>
      <c r="B235" s="42"/>
      <c r="C235" s="215" t="s">
        <v>1207</v>
      </c>
      <c r="D235" s="215" t="s">
        <v>233</v>
      </c>
      <c r="E235" s="216" t="s">
        <v>2764</v>
      </c>
      <c r="F235" s="217" t="s">
        <v>2765</v>
      </c>
      <c r="G235" s="218" t="s">
        <v>2611</v>
      </c>
      <c r="H235" s="219">
        <v>2</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238</v>
      </c>
      <c r="AT235" s="226" t="s">
        <v>233</v>
      </c>
      <c r="AU235" s="226" t="s">
        <v>84</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238</v>
      </c>
      <c r="BM235" s="226" t="s">
        <v>1980</v>
      </c>
    </row>
    <row r="236" s="2" customFormat="1" ht="24.15" customHeight="1">
      <c r="A236" s="41"/>
      <c r="B236" s="42"/>
      <c r="C236" s="215" t="s">
        <v>1212</v>
      </c>
      <c r="D236" s="215" t="s">
        <v>233</v>
      </c>
      <c r="E236" s="216" t="s">
        <v>2770</v>
      </c>
      <c r="F236" s="217" t="s">
        <v>2771</v>
      </c>
      <c r="G236" s="218" t="s">
        <v>2639</v>
      </c>
      <c r="H236" s="219">
        <v>1</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238</v>
      </c>
      <c r="AT236" s="226" t="s">
        <v>233</v>
      </c>
      <c r="AU236" s="226" t="s">
        <v>84</v>
      </c>
      <c r="AY236" s="20" t="s">
        <v>231</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238</v>
      </c>
      <c r="BM236" s="226" t="s">
        <v>1991</v>
      </c>
    </row>
    <row r="237" s="2" customFormat="1" ht="24.15" customHeight="1">
      <c r="A237" s="41"/>
      <c r="B237" s="42"/>
      <c r="C237" s="215" t="s">
        <v>1218</v>
      </c>
      <c r="D237" s="215" t="s">
        <v>233</v>
      </c>
      <c r="E237" s="216" t="s">
        <v>2772</v>
      </c>
      <c r="F237" s="217" t="s">
        <v>2773</v>
      </c>
      <c r="G237" s="218" t="s">
        <v>2620</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238</v>
      </c>
      <c r="AT237" s="226" t="s">
        <v>233</v>
      </c>
      <c r="AU237" s="226" t="s">
        <v>84</v>
      </c>
      <c r="AY237" s="20" t="s">
        <v>231</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238</v>
      </c>
      <c r="BM237" s="226" t="s">
        <v>2006</v>
      </c>
    </row>
    <row r="238" s="2" customFormat="1" ht="24.15" customHeight="1">
      <c r="A238" s="41"/>
      <c r="B238" s="42"/>
      <c r="C238" s="215" t="s">
        <v>1221</v>
      </c>
      <c r="D238" s="215" t="s">
        <v>233</v>
      </c>
      <c r="E238" s="216" t="s">
        <v>2774</v>
      </c>
      <c r="F238" s="217" t="s">
        <v>2775</v>
      </c>
      <c r="G238" s="218" t="s">
        <v>2639</v>
      </c>
      <c r="H238" s="219">
        <v>45</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238</v>
      </c>
      <c r="AT238" s="226" t="s">
        <v>233</v>
      </c>
      <c r="AU238" s="226" t="s">
        <v>84</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238</v>
      </c>
      <c r="BM238" s="226" t="s">
        <v>2017</v>
      </c>
    </row>
    <row r="239" s="2" customFormat="1" ht="16.5" customHeight="1">
      <c r="A239" s="41"/>
      <c r="B239" s="42"/>
      <c r="C239" s="215" t="s">
        <v>1226</v>
      </c>
      <c r="D239" s="215" t="s">
        <v>233</v>
      </c>
      <c r="E239" s="216" t="s">
        <v>2776</v>
      </c>
      <c r="F239" s="217" t="s">
        <v>2777</v>
      </c>
      <c r="G239" s="218" t="s">
        <v>1902</v>
      </c>
      <c r="H239" s="219">
        <v>1</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238</v>
      </c>
      <c r="AT239" s="226" t="s">
        <v>233</v>
      </c>
      <c r="AU239" s="226" t="s">
        <v>84</v>
      </c>
      <c r="AY239" s="20" t="s">
        <v>231</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238</v>
      </c>
      <c r="BM239" s="226" t="s">
        <v>2036</v>
      </c>
    </row>
    <row r="240" s="2" customFormat="1" ht="16.5" customHeight="1">
      <c r="A240" s="41"/>
      <c r="B240" s="42"/>
      <c r="C240" s="215" t="s">
        <v>1231</v>
      </c>
      <c r="D240" s="215" t="s">
        <v>233</v>
      </c>
      <c r="E240" s="216" t="s">
        <v>2778</v>
      </c>
      <c r="F240" s="217" t="s">
        <v>2779</v>
      </c>
      <c r="G240" s="218" t="s">
        <v>2620</v>
      </c>
      <c r="H240" s="219">
        <v>1</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238</v>
      </c>
      <c r="AT240" s="226" t="s">
        <v>233</v>
      </c>
      <c r="AU240" s="226" t="s">
        <v>84</v>
      </c>
      <c r="AY240" s="20" t="s">
        <v>231</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238</v>
      </c>
      <c r="BM240" s="226" t="s">
        <v>2046</v>
      </c>
    </row>
    <row r="241" s="2" customFormat="1" ht="16.5" customHeight="1">
      <c r="A241" s="41"/>
      <c r="B241" s="42"/>
      <c r="C241" s="215" t="s">
        <v>1236</v>
      </c>
      <c r="D241" s="215" t="s">
        <v>233</v>
      </c>
      <c r="E241" s="216" t="s">
        <v>2780</v>
      </c>
      <c r="F241" s="217" t="s">
        <v>2781</v>
      </c>
      <c r="G241" s="218" t="s">
        <v>2620</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238</v>
      </c>
      <c r="AT241" s="226" t="s">
        <v>233</v>
      </c>
      <c r="AU241" s="226" t="s">
        <v>84</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238</v>
      </c>
      <c r="BM241" s="226" t="s">
        <v>2058</v>
      </c>
    </row>
    <row r="242" s="2" customFormat="1" ht="16.5" customHeight="1">
      <c r="A242" s="41"/>
      <c r="B242" s="42"/>
      <c r="C242" s="215" t="s">
        <v>1241</v>
      </c>
      <c r="D242" s="215" t="s">
        <v>233</v>
      </c>
      <c r="E242" s="216" t="s">
        <v>2782</v>
      </c>
      <c r="F242" s="217" t="s">
        <v>2783</v>
      </c>
      <c r="G242" s="218" t="s">
        <v>2620</v>
      </c>
      <c r="H242" s="219">
        <v>1</v>
      </c>
      <c r="I242" s="220"/>
      <c r="J242" s="221">
        <f>ROUND(I242*H242,2)</f>
        <v>0</v>
      </c>
      <c r="K242" s="217" t="s">
        <v>19</v>
      </c>
      <c r="L242" s="47"/>
      <c r="M242" s="222" t="s">
        <v>19</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238</v>
      </c>
      <c r="AT242" s="226" t="s">
        <v>233</v>
      </c>
      <c r="AU242" s="226" t="s">
        <v>84</v>
      </c>
      <c r="AY242" s="20" t="s">
        <v>231</v>
      </c>
      <c r="BE242" s="227">
        <f>IF(N242="základní",J242,0)</f>
        <v>0</v>
      </c>
      <c r="BF242" s="227">
        <f>IF(N242="snížená",J242,0)</f>
        <v>0</v>
      </c>
      <c r="BG242" s="227">
        <f>IF(N242="zákl. přenesená",J242,0)</f>
        <v>0</v>
      </c>
      <c r="BH242" s="227">
        <f>IF(N242="sníž. přenesená",J242,0)</f>
        <v>0</v>
      </c>
      <c r="BI242" s="227">
        <f>IF(N242="nulová",J242,0)</f>
        <v>0</v>
      </c>
      <c r="BJ242" s="20" t="s">
        <v>84</v>
      </c>
      <c r="BK242" s="227">
        <f>ROUND(I242*H242,2)</f>
        <v>0</v>
      </c>
      <c r="BL242" s="20" t="s">
        <v>238</v>
      </c>
      <c r="BM242" s="226" t="s">
        <v>2084</v>
      </c>
    </row>
    <row r="243" s="12" customFormat="1" ht="25.92" customHeight="1">
      <c r="A243" s="12"/>
      <c r="B243" s="199"/>
      <c r="C243" s="200"/>
      <c r="D243" s="201" t="s">
        <v>75</v>
      </c>
      <c r="E243" s="202" t="s">
        <v>2788</v>
      </c>
      <c r="F243" s="202" t="s">
        <v>2789</v>
      </c>
      <c r="G243" s="200"/>
      <c r="H243" s="200"/>
      <c r="I243" s="203"/>
      <c r="J243" s="204">
        <f>BK243</f>
        <v>0</v>
      </c>
      <c r="K243" s="200"/>
      <c r="L243" s="205"/>
      <c r="M243" s="206"/>
      <c r="N243" s="207"/>
      <c r="O243" s="207"/>
      <c r="P243" s="208">
        <f>SUM(P244:P256)</f>
        <v>0</v>
      </c>
      <c r="Q243" s="207"/>
      <c r="R243" s="208">
        <f>SUM(R244:R256)</f>
        <v>0</v>
      </c>
      <c r="S243" s="207"/>
      <c r="T243" s="209">
        <f>SUM(T244:T256)</f>
        <v>0</v>
      </c>
      <c r="U243" s="12"/>
      <c r="V243" s="12"/>
      <c r="W243" s="12"/>
      <c r="X243" s="12"/>
      <c r="Y243" s="12"/>
      <c r="Z243" s="12"/>
      <c r="AA243" s="12"/>
      <c r="AB243" s="12"/>
      <c r="AC243" s="12"/>
      <c r="AD243" s="12"/>
      <c r="AE243" s="12"/>
      <c r="AR243" s="210" t="s">
        <v>84</v>
      </c>
      <c r="AT243" s="211" t="s">
        <v>75</v>
      </c>
      <c r="AU243" s="211" t="s">
        <v>76</v>
      </c>
      <c r="AY243" s="210" t="s">
        <v>231</v>
      </c>
      <c r="BK243" s="212">
        <f>SUM(BK244:BK256)</f>
        <v>0</v>
      </c>
    </row>
    <row r="244" s="2" customFormat="1" ht="101.25" customHeight="1">
      <c r="A244" s="41"/>
      <c r="B244" s="42"/>
      <c r="C244" s="215" t="s">
        <v>1249</v>
      </c>
      <c r="D244" s="215" t="s">
        <v>233</v>
      </c>
      <c r="E244" s="216" t="s">
        <v>2790</v>
      </c>
      <c r="F244" s="217" t="s">
        <v>2791</v>
      </c>
      <c r="G244" s="218" t="s">
        <v>2611</v>
      </c>
      <c r="H244" s="219">
        <v>1</v>
      </c>
      <c r="I244" s="220"/>
      <c r="J244" s="221">
        <f>ROUND(I244*H244,2)</f>
        <v>0</v>
      </c>
      <c r="K244" s="217" t="s">
        <v>19</v>
      </c>
      <c r="L244" s="47"/>
      <c r="M244" s="222" t="s">
        <v>19</v>
      </c>
      <c r="N244" s="223"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238</v>
      </c>
      <c r="AT244" s="226" t="s">
        <v>233</v>
      </c>
      <c r="AU244" s="226" t="s">
        <v>84</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238</v>
      </c>
      <c r="BM244" s="226" t="s">
        <v>2094</v>
      </c>
    </row>
    <row r="245" s="2" customFormat="1" ht="55.5" customHeight="1">
      <c r="A245" s="41"/>
      <c r="B245" s="42"/>
      <c r="C245" s="215" t="s">
        <v>1255</v>
      </c>
      <c r="D245" s="215" t="s">
        <v>233</v>
      </c>
      <c r="E245" s="216" t="s">
        <v>2792</v>
      </c>
      <c r="F245" s="217" t="s">
        <v>2793</v>
      </c>
      <c r="G245" s="218" t="s">
        <v>2611</v>
      </c>
      <c r="H245" s="219">
        <v>1</v>
      </c>
      <c r="I245" s="220"/>
      <c r="J245" s="221">
        <f>ROUND(I245*H245,2)</f>
        <v>0</v>
      </c>
      <c r="K245" s="217" t="s">
        <v>19</v>
      </c>
      <c r="L245" s="47"/>
      <c r="M245" s="222" t="s">
        <v>19</v>
      </c>
      <c r="N245" s="223" t="s">
        <v>47</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238</v>
      </c>
      <c r="AT245" s="226" t="s">
        <v>233</v>
      </c>
      <c r="AU245" s="226" t="s">
        <v>84</v>
      </c>
      <c r="AY245" s="20" t="s">
        <v>231</v>
      </c>
      <c r="BE245" s="227">
        <f>IF(N245="základní",J245,0)</f>
        <v>0</v>
      </c>
      <c r="BF245" s="227">
        <f>IF(N245="snížená",J245,0)</f>
        <v>0</v>
      </c>
      <c r="BG245" s="227">
        <f>IF(N245="zákl. přenesená",J245,0)</f>
        <v>0</v>
      </c>
      <c r="BH245" s="227">
        <f>IF(N245="sníž. přenesená",J245,0)</f>
        <v>0</v>
      </c>
      <c r="BI245" s="227">
        <f>IF(N245="nulová",J245,0)</f>
        <v>0</v>
      </c>
      <c r="BJ245" s="20" t="s">
        <v>84</v>
      </c>
      <c r="BK245" s="227">
        <f>ROUND(I245*H245,2)</f>
        <v>0</v>
      </c>
      <c r="BL245" s="20" t="s">
        <v>238</v>
      </c>
      <c r="BM245" s="226" t="s">
        <v>2106</v>
      </c>
    </row>
    <row r="246" s="2" customFormat="1" ht="44.25" customHeight="1">
      <c r="A246" s="41"/>
      <c r="B246" s="42"/>
      <c r="C246" s="215" t="s">
        <v>1259</v>
      </c>
      <c r="D246" s="215" t="s">
        <v>233</v>
      </c>
      <c r="E246" s="216" t="s">
        <v>2754</v>
      </c>
      <c r="F246" s="217" t="s">
        <v>2755</v>
      </c>
      <c r="G246" s="218" t="s">
        <v>2611</v>
      </c>
      <c r="H246" s="219">
        <v>1</v>
      </c>
      <c r="I246" s="220"/>
      <c r="J246" s="221">
        <f>ROUND(I246*H246,2)</f>
        <v>0</v>
      </c>
      <c r="K246" s="217" t="s">
        <v>19</v>
      </c>
      <c r="L246" s="47"/>
      <c r="M246" s="222" t="s">
        <v>19</v>
      </c>
      <c r="N246" s="223"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238</v>
      </c>
      <c r="AT246" s="226" t="s">
        <v>233</v>
      </c>
      <c r="AU246" s="226" t="s">
        <v>84</v>
      </c>
      <c r="AY246" s="20" t="s">
        <v>231</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238</v>
      </c>
      <c r="BM246" s="226" t="s">
        <v>2116</v>
      </c>
    </row>
    <row r="247" s="2" customFormat="1" ht="33" customHeight="1">
      <c r="A247" s="41"/>
      <c r="B247" s="42"/>
      <c r="C247" s="215" t="s">
        <v>1263</v>
      </c>
      <c r="D247" s="215" t="s">
        <v>233</v>
      </c>
      <c r="E247" s="216" t="s">
        <v>2756</v>
      </c>
      <c r="F247" s="217" t="s">
        <v>2757</v>
      </c>
      <c r="G247" s="218" t="s">
        <v>2639</v>
      </c>
      <c r="H247" s="219">
        <v>12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238</v>
      </c>
      <c r="AT247" s="226" t="s">
        <v>233</v>
      </c>
      <c r="AU247" s="226" t="s">
        <v>84</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238</v>
      </c>
      <c r="BM247" s="226" t="s">
        <v>2131</v>
      </c>
    </row>
    <row r="248" s="2" customFormat="1" ht="24.15" customHeight="1">
      <c r="A248" s="41"/>
      <c r="B248" s="42"/>
      <c r="C248" s="215" t="s">
        <v>1269</v>
      </c>
      <c r="D248" s="215" t="s">
        <v>233</v>
      </c>
      <c r="E248" s="216" t="s">
        <v>2758</v>
      </c>
      <c r="F248" s="217" t="s">
        <v>2759</v>
      </c>
      <c r="G248" s="218" t="s">
        <v>2639</v>
      </c>
      <c r="H248" s="219">
        <v>1</v>
      </c>
      <c r="I248" s="220"/>
      <c r="J248" s="221">
        <f>ROUND(I248*H248,2)</f>
        <v>0</v>
      </c>
      <c r="K248" s="217" t="s">
        <v>19</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238</v>
      </c>
      <c r="AT248" s="226" t="s">
        <v>233</v>
      </c>
      <c r="AU248" s="226" t="s">
        <v>84</v>
      </c>
      <c r="AY248" s="20" t="s">
        <v>231</v>
      </c>
      <c r="BE248" s="227">
        <f>IF(N248="základní",J248,0)</f>
        <v>0</v>
      </c>
      <c r="BF248" s="227">
        <f>IF(N248="snížená",J248,0)</f>
        <v>0</v>
      </c>
      <c r="BG248" s="227">
        <f>IF(N248="zákl. přenesená",J248,0)</f>
        <v>0</v>
      </c>
      <c r="BH248" s="227">
        <f>IF(N248="sníž. přenesená",J248,0)</f>
        <v>0</v>
      </c>
      <c r="BI248" s="227">
        <f>IF(N248="nulová",J248,0)</f>
        <v>0</v>
      </c>
      <c r="BJ248" s="20" t="s">
        <v>84</v>
      </c>
      <c r="BK248" s="227">
        <f>ROUND(I248*H248,2)</f>
        <v>0</v>
      </c>
      <c r="BL248" s="20" t="s">
        <v>238</v>
      </c>
      <c r="BM248" s="226" t="s">
        <v>2143</v>
      </c>
    </row>
    <row r="249" s="2" customFormat="1" ht="16.5" customHeight="1">
      <c r="A249" s="41"/>
      <c r="B249" s="42"/>
      <c r="C249" s="215" t="s">
        <v>1275</v>
      </c>
      <c r="D249" s="215" t="s">
        <v>233</v>
      </c>
      <c r="E249" s="216" t="s">
        <v>2760</v>
      </c>
      <c r="F249" s="217" t="s">
        <v>2761</v>
      </c>
      <c r="G249" s="218" t="s">
        <v>1902</v>
      </c>
      <c r="H249" s="219">
        <v>20</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238</v>
      </c>
      <c r="AT249" s="226" t="s">
        <v>233</v>
      </c>
      <c r="AU249" s="226" t="s">
        <v>84</v>
      </c>
      <c r="AY249" s="20" t="s">
        <v>231</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238</v>
      </c>
      <c r="BM249" s="226" t="s">
        <v>2152</v>
      </c>
    </row>
    <row r="250" s="2" customFormat="1" ht="66.75" customHeight="1">
      <c r="A250" s="41"/>
      <c r="B250" s="42"/>
      <c r="C250" s="215" t="s">
        <v>1281</v>
      </c>
      <c r="D250" s="215" t="s">
        <v>233</v>
      </c>
      <c r="E250" s="216" t="s">
        <v>2794</v>
      </c>
      <c r="F250" s="217" t="s">
        <v>2795</v>
      </c>
      <c r="G250" s="218" t="s">
        <v>2611</v>
      </c>
      <c r="H250" s="219">
        <v>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238</v>
      </c>
      <c r="AT250" s="226" t="s">
        <v>233</v>
      </c>
      <c r="AU250" s="226" t="s">
        <v>84</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238</v>
      </c>
      <c r="BM250" s="226" t="s">
        <v>2161</v>
      </c>
    </row>
    <row r="251" s="2" customFormat="1" ht="44.25" customHeight="1">
      <c r="A251" s="41"/>
      <c r="B251" s="42"/>
      <c r="C251" s="215" t="s">
        <v>1285</v>
      </c>
      <c r="D251" s="215" t="s">
        <v>233</v>
      </c>
      <c r="E251" s="216" t="s">
        <v>2796</v>
      </c>
      <c r="F251" s="217" t="s">
        <v>2797</v>
      </c>
      <c r="G251" s="218" t="s">
        <v>2611</v>
      </c>
      <c r="H251" s="219">
        <v>2</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238</v>
      </c>
      <c r="AT251" s="226" t="s">
        <v>233</v>
      </c>
      <c r="AU251" s="226" t="s">
        <v>84</v>
      </c>
      <c r="AY251" s="20" t="s">
        <v>231</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238</v>
      </c>
      <c r="BM251" s="226" t="s">
        <v>2173</v>
      </c>
    </row>
    <row r="252" s="2" customFormat="1" ht="24.15" customHeight="1">
      <c r="A252" s="41"/>
      <c r="B252" s="42"/>
      <c r="C252" s="215" t="s">
        <v>1290</v>
      </c>
      <c r="D252" s="215" t="s">
        <v>233</v>
      </c>
      <c r="E252" s="216" t="s">
        <v>2774</v>
      </c>
      <c r="F252" s="217" t="s">
        <v>2775</v>
      </c>
      <c r="G252" s="218" t="s">
        <v>2639</v>
      </c>
      <c r="H252" s="219">
        <v>12</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238</v>
      </c>
      <c r="AT252" s="226" t="s">
        <v>233</v>
      </c>
      <c r="AU252" s="226" t="s">
        <v>84</v>
      </c>
      <c r="AY252" s="20" t="s">
        <v>231</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238</v>
      </c>
      <c r="BM252" s="226" t="s">
        <v>2192</v>
      </c>
    </row>
    <row r="253" s="2" customFormat="1" ht="16.5" customHeight="1">
      <c r="A253" s="41"/>
      <c r="B253" s="42"/>
      <c r="C253" s="215" t="s">
        <v>1295</v>
      </c>
      <c r="D253" s="215" t="s">
        <v>233</v>
      </c>
      <c r="E253" s="216" t="s">
        <v>2776</v>
      </c>
      <c r="F253" s="217" t="s">
        <v>2777</v>
      </c>
      <c r="G253" s="218" t="s">
        <v>1902</v>
      </c>
      <c r="H253" s="219">
        <v>1</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238</v>
      </c>
      <c r="AT253" s="226" t="s">
        <v>233</v>
      </c>
      <c r="AU253" s="226" t="s">
        <v>84</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238</v>
      </c>
      <c r="BM253" s="226" t="s">
        <v>2208</v>
      </c>
    </row>
    <row r="254" s="2" customFormat="1" ht="16.5" customHeight="1">
      <c r="A254" s="41"/>
      <c r="B254" s="42"/>
      <c r="C254" s="215" t="s">
        <v>1299</v>
      </c>
      <c r="D254" s="215" t="s">
        <v>233</v>
      </c>
      <c r="E254" s="216" t="s">
        <v>2778</v>
      </c>
      <c r="F254" s="217" t="s">
        <v>2779</v>
      </c>
      <c r="G254" s="218" t="s">
        <v>2620</v>
      </c>
      <c r="H254" s="219">
        <v>1</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238</v>
      </c>
      <c r="AT254" s="226" t="s">
        <v>233</v>
      </c>
      <c r="AU254" s="226" t="s">
        <v>84</v>
      </c>
      <c r="AY254" s="20" t="s">
        <v>231</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238</v>
      </c>
      <c r="BM254" s="226" t="s">
        <v>2218</v>
      </c>
    </row>
    <row r="255" s="2" customFormat="1" ht="16.5" customHeight="1">
      <c r="A255" s="41"/>
      <c r="B255" s="42"/>
      <c r="C255" s="215" t="s">
        <v>1304</v>
      </c>
      <c r="D255" s="215" t="s">
        <v>233</v>
      </c>
      <c r="E255" s="216" t="s">
        <v>2780</v>
      </c>
      <c r="F255" s="217" t="s">
        <v>2781</v>
      </c>
      <c r="G255" s="218" t="s">
        <v>2620</v>
      </c>
      <c r="H255" s="219">
        <v>1</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238</v>
      </c>
      <c r="AT255" s="226" t="s">
        <v>233</v>
      </c>
      <c r="AU255" s="226" t="s">
        <v>84</v>
      </c>
      <c r="AY255" s="20" t="s">
        <v>231</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238</v>
      </c>
      <c r="BM255" s="226" t="s">
        <v>2230</v>
      </c>
    </row>
    <row r="256" s="2" customFormat="1" ht="16.5" customHeight="1">
      <c r="A256" s="41"/>
      <c r="B256" s="42"/>
      <c r="C256" s="215" t="s">
        <v>1309</v>
      </c>
      <c r="D256" s="215" t="s">
        <v>233</v>
      </c>
      <c r="E256" s="216" t="s">
        <v>2782</v>
      </c>
      <c r="F256" s="217" t="s">
        <v>2783</v>
      </c>
      <c r="G256" s="218" t="s">
        <v>2620</v>
      </c>
      <c r="H256" s="219">
        <v>1</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238</v>
      </c>
      <c r="AT256" s="226" t="s">
        <v>233</v>
      </c>
      <c r="AU256" s="226" t="s">
        <v>84</v>
      </c>
      <c r="AY256" s="20" t="s">
        <v>231</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238</v>
      </c>
      <c r="BM256" s="226" t="s">
        <v>2242</v>
      </c>
    </row>
    <row r="257" s="12" customFormat="1" ht="25.92" customHeight="1">
      <c r="A257" s="12"/>
      <c r="B257" s="199"/>
      <c r="C257" s="200"/>
      <c r="D257" s="201" t="s">
        <v>75</v>
      </c>
      <c r="E257" s="202" t="s">
        <v>2798</v>
      </c>
      <c r="F257" s="202" t="s">
        <v>2799</v>
      </c>
      <c r="G257" s="200"/>
      <c r="H257" s="200"/>
      <c r="I257" s="203"/>
      <c r="J257" s="204">
        <f>BK257</f>
        <v>0</v>
      </c>
      <c r="K257" s="200"/>
      <c r="L257" s="205"/>
      <c r="M257" s="206"/>
      <c r="N257" s="207"/>
      <c r="O257" s="207"/>
      <c r="P257" s="208">
        <f>SUM(P258:P263)</f>
        <v>0</v>
      </c>
      <c r="Q257" s="207"/>
      <c r="R257" s="208">
        <f>SUM(R258:R263)</f>
        <v>0</v>
      </c>
      <c r="S257" s="207"/>
      <c r="T257" s="209">
        <f>SUM(T258:T263)</f>
        <v>0</v>
      </c>
      <c r="U257" s="12"/>
      <c r="V257" s="12"/>
      <c r="W257" s="12"/>
      <c r="X257" s="12"/>
      <c r="Y257" s="12"/>
      <c r="Z257" s="12"/>
      <c r="AA257" s="12"/>
      <c r="AB257" s="12"/>
      <c r="AC257" s="12"/>
      <c r="AD257" s="12"/>
      <c r="AE257" s="12"/>
      <c r="AR257" s="210" t="s">
        <v>84</v>
      </c>
      <c r="AT257" s="211" t="s">
        <v>75</v>
      </c>
      <c r="AU257" s="211" t="s">
        <v>76</v>
      </c>
      <c r="AY257" s="210" t="s">
        <v>231</v>
      </c>
      <c r="BK257" s="212">
        <f>SUM(BK258:BK263)</f>
        <v>0</v>
      </c>
    </row>
    <row r="258" s="2" customFormat="1" ht="16.5" customHeight="1">
      <c r="A258" s="41"/>
      <c r="B258" s="42"/>
      <c r="C258" s="215" t="s">
        <v>1314</v>
      </c>
      <c r="D258" s="215" t="s">
        <v>233</v>
      </c>
      <c r="E258" s="216" t="s">
        <v>2800</v>
      </c>
      <c r="F258" s="217" t="s">
        <v>2801</v>
      </c>
      <c r="G258" s="218" t="s">
        <v>2802</v>
      </c>
      <c r="H258" s="219">
        <v>40</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238</v>
      </c>
      <c r="AT258" s="226" t="s">
        <v>233</v>
      </c>
      <c r="AU258" s="226" t="s">
        <v>84</v>
      </c>
      <c r="AY258" s="20" t="s">
        <v>231</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238</v>
      </c>
      <c r="BM258" s="226" t="s">
        <v>2251</v>
      </c>
    </row>
    <row r="259" s="2" customFormat="1" ht="16.5" customHeight="1">
      <c r="A259" s="41"/>
      <c r="B259" s="42"/>
      <c r="C259" s="215" t="s">
        <v>1319</v>
      </c>
      <c r="D259" s="215" t="s">
        <v>233</v>
      </c>
      <c r="E259" s="216" t="s">
        <v>2803</v>
      </c>
      <c r="F259" s="217" t="s">
        <v>2804</v>
      </c>
      <c r="G259" s="218" t="s">
        <v>2802</v>
      </c>
      <c r="H259" s="219">
        <v>2</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238</v>
      </c>
      <c r="AT259" s="226" t="s">
        <v>233</v>
      </c>
      <c r="AU259" s="226" t="s">
        <v>84</v>
      </c>
      <c r="AY259" s="20" t="s">
        <v>231</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238</v>
      </c>
      <c r="BM259" s="226" t="s">
        <v>2261</v>
      </c>
    </row>
    <row r="260" s="2" customFormat="1" ht="24.15" customHeight="1">
      <c r="A260" s="41"/>
      <c r="B260" s="42"/>
      <c r="C260" s="215" t="s">
        <v>1325</v>
      </c>
      <c r="D260" s="215" t="s">
        <v>233</v>
      </c>
      <c r="E260" s="216" t="s">
        <v>2805</v>
      </c>
      <c r="F260" s="217" t="s">
        <v>2806</v>
      </c>
      <c r="G260" s="218" t="s">
        <v>2802</v>
      </c>
      <c r="H260" s="219">
        <v>8</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238</v>
      </c>
      <c r="AT260" s="226" t="s">
        <v>233</v>
      </c>
      <c r="AU260" s="226" t="s">
        <v>84</v>
      </c>
      <c r="AY260" s="20" t="s">
        <v>231</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238</v>
      </c>
      <c r="BM260" s="226" t="s">
        <v>2273</v>
      </c>
    </row>
    <row r="261" s="2" customFormat="1" ht="49.05" customHeight="1">
      <c r="A261" s="41"/>
      <c r="B261" s="42"/>
      <c r="C261" s="215" t="s">
        <v>1330</v>
      </c>
      <c r="D261" s="215" t="s">
        <v>233</v>
      </c>
      <c r="E261" s="216" t="s">
        <v>2807</v>
      </c>
      <c r="F261" s="217" t="s">
        <v>2808</v>
      </c>
      <c r="G261" s="218" t="s">
        <v>2802</v>
      </c>
      <c r="H261" s="219">
        <v>3</v>
      </c>
      <c r="I261" s="220"/>
      <c r="J261" s="221">
        <f>ROUND(I261*H261,2)</f>
        <v>0</v>
      </c>
      <c r="K261" s="217" t="s">
        <v>19</v>
      </c>
      <c r="L261" s="47"/>
      <c r="M261" s="222" t="s">
        <v>19</v>
      </c>
      <c r="N261" s="223" t="s">
        <v>47</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238</v>
      </c>
      <c r="AT261" s="226" t="s">
        <v>233</v>
      </c>
      <c r="AU261" s="226" t="s">
        <v>84</v>
      </c>
      <c r="AY261" s="20" t="s">
        <v>231</v>
      </c>
      <c r="BE261" s="227">
        <f>IF(N261="základní",J261,0)</f>
        <v>0</v>
      </c>
      <c r="BF261" s="227">
        <f>IF(N261="snížená",J261,0)</f>
        <v>0</v>
      </c>
      <c r="BG261" s="227">
        <f>IF(N261="zákl. přenesená",J261,0)</f>
        <v>0</v>
      </c>
      <c r="BH261" s="227">
        <f>IF(N261="sníž. přenesená",J261,0)</f>
        <v>0</v>
      </c>
      <c r="BI261" s="227">
        <f>IF(N261="nulová",J261,0)</f>
        <v>0</v>
      </c>
      <c r="BJ261" s="20" t="s">
        <v>84</v>
      </c>
      <c r="BK261" s="227">
        <f>ROUND(I261*H261,2)</f>
        <v>0</v>
      </c>
      <c r="BL261" s="20" t="s">
        <v>238</v>
      </c>
      <c r="BM261" s="226" t="s">
        <v>2287</v>
      </c>
    </row>
    <row r="262" s="2" customFormat="1" ht="76.35" customHeight="1">
      <c r="A262" s="41"/>
      <c r="B262" s="42"/>
      <c r="C262" s="215" t="s">
        <v>1337</v>
      </c>
      <c r="D262" s="215" t="s">
        <v>233</v>
      </c>
      <c r="E262" s="216" t="s">
        <v>2809</v>
      </c>
      <c r="F262" s="217" t="s">
        <v>2810</v>
      </c>
      <c r="G262" s="218" t="s">
        <v>2620</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238</v>
      </c>
      <c r="AT262" s="226" t="s">
        <v>233</v>
      </c>
      <c r="AU262" s="226" t="s">
        <v>84</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238</v>
      </c>
      <c r="BM262" s="226" t="s">
        <v>2811</v>
      </c>
    </row>
    <row r="263" s="2" customFormat="1" ht="16.5" customHeight="1">
      <c r="A263" s="41"/>
      <c r="B263" s="42"/>
      <c r="C263" s="215" t="s">
        <v>1341</v>
      </c>
      <c r="D263" s="215" t="s">
        <v>233</v>
      </c>
      <c r="E263" s="216" t="s">
        <v>2812</v>
      </c>
      <c r="F263" s="217" t="s">
        <v>2813</v>
      </c>
      <c r="G263" s="218" t="s">
        <v>2620</v>
      </c>
      <c r="H263" s="219">
        <v>1</v>
      </c>
      <c r="I263" s="220"/>
      <c r="J263" s="221">
        <f>ROUND(I263*H263,2)</f>
        <v>0</v>
      </c>
      <c r="K263" s="217" t="s">
        <v>19</v>
      </c>
      <c r="L263" s="47"/>
      <c r="M263" s="295" t="s">
        <v>19</v>
      </c>
      <c r="N263" s="296" t="s">
        <v>47</v>
      </c>
      <c r="O263" s="293"/>
      <c r="P263" s="297">
        <f>O263*H263</f>
        <v>0</v>
      </c>
      <c r="Q263" s="297">
        <v>0</v>
      </c>
      <c r="R263" s="297">
        <f>Q263*H263</f>
        <v>0</v>
      </c>
      <c r="S263" s="297">
        <v>0</v>
      </c>
      <c r="T263" s="298">
        <f>S263*H263</f>
        <v>0</v>
      </c>
      <c r="U263" s="41"/>
      <c r="V263" s="41"/>
      <c r="W263" s="41"/>
      <c r="X263" s="41"/>
      <c r="Y263" s="41"/>
      <c r="Z263" s="41"/>
      <c r="AA263" s="41"/>
      <c r="AB263" s="41"/>
      <c r="AC263" s="41"/>
      <c r="AD263" s="41"/>
      <c r="AE263" s="41"/>
      <c r="AR263" s="226" t="s">
        <v>238</v>
      </c>
      <c r="AT263" s="226" t="s">
        <v>233</v>
      </c>
      <c r="AU263" s="226" t="s">
        <v>84</v>
      </c>
      <c r="AY263" s="20" t="s">
        <v>231</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238</v>
      </c>
      <c r="BM263" s="226" t="s">
        <v>2814</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ygU5pH9oP2FkeGYS1WSQyCN6ZRNsiS/YDMAloAZwib4dT3TfP69JcRlMZ2BGFHEh/90Wb0evkyJRTnRGSQia7Q==" hashValue="B3XQD7tZCF2nkEdm7JUkCJ2MuGHOW2MmL9nIGCNMgCyRxsyRqZ61yCHV0CwALRytOEam3r0vXy5vzZRWEuoPpg==" algorithmName="SHA-512" password="C763"/>
  <autoFilter ref="C94:K26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2815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ROUND(J88,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ROUND((SUM(BE88:BE238)),  2)</f>
        <v>0</v>
      </c>
      <c r="G33" s="41"/>
      <c r="H33" s="41"/>
      <c r="I33" s="160">
        <v>0.20999999999999999</v>
      </c>
      <c r="J33" s="159">
        <f>ROUND(((SUM(BE88:BE238))*I33),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ROUND((SUM(BF88:BF238)),  2)</f>
        <v>0</v>
      </c>
      <c r="G34" s="41"/>
      <c r="H34" s="41"/>
      <c r="I34" s="160">
        <v>0.14999999999999999</v>
      </c>
      <c r="J34" s="159">
        <f>ROUND(((SUM(BF88:BF238))*I34),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ROUND((SUM(BG88:BG238)),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ROUND((SUM(BH88:BH238)),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ROUND((SUM(BI88:BI238)),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05 - Vytápění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J88</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J89</f>
        <v>0</v>
      </c>
      <c r="K60" s="178"/>
      <c r="L60" s="182"/>
      <c r="S60" s="9"/>
      <c r="T60" s="9"/>
      <c r="U60" s="9"/>
      <c r="V60" s="9"/>
      <c r="W60" s="9"/>
      <c r="X60" s="9"/>
      <c r="Y60" s="9"/>
      <c r="Z60" s="9"/>
      <c r="AA60" s="9"/>
      <c r="AB60" s="9"/>
      <c r="AC60" s="9"/>
      <c r="AD60" s="9"/>
      <c r="AE60" s="9"/>
    </row>
    <row r="61" s="10" customFormat="1" ht="19.92" customHeight="1">
      <c r="A61" s="10"/>
      <c r="B61" s="183"/>
      <c r="C61" s="128"/>
      <c r="D61" s="184" t="s">
        <v>204</v>
      </c>
      <c r="E61" s="185"/>
      <c r="F61" s="185"/>
      <c r="G61" s="185"/>
      <c r="H61" s="185"/>
      <c r="I61" s="185"/>
      <c r="J61" s="186">
        <f>J90</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2816</v>
      </c>
      <c r="E62" s="185"/>
      <c r="F62" s="185"/>
      <c r="G62" s="185"/>
      <c r="H62" s="185"/>
      <c r="I62" s="185"/>
      <c r="J62" s="186">
        <f>J100</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2817</v>
      </c>
      <c r="E63" s="185"/>
      <c r="F63" s="185"/>
      <c r="G63" s="185"/>
      <c r="H63" s="185"/>
      <c r="I63" s="185"/>
      <c r="J63" s="186">
        <f>J114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2818</v>
      </c>
      <c r="E64" s="185"/>
      <c r="F64" s="185"/>
      <c r="G64" s="185"/>
      <c r="H64" s="185"/>
      <c r="I64" s="185"/>
      <c r="J64" s="186">
        <f>J137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2819</v>
      </c>
      <c r="E65" s="185"/>
      <c r="F65" s="185"/>
      <c r="G65" s="185"/>
      <c r="H65" s="185"/>
      <c r="I65" s="185"/>
      <c r="J65" s="186">
        <f>J169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2820</v>
      </c>
      <c r="E66" s="185"/>
      <c r="F66" s="185"/>
      <c r="G66" s="185"/>
      <c r="H66" s="185"/>
      <c r="I66" s="185"/>
      <c r="J66" s="186">
        <f>J206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213</v>
      </c>
      <c r="E67" s="185"/>
      <c r="F67" s="185"/>
      <c r="G67" s="185"/>
      <c r="H67" s="185"/>
      <c r="I67" s="185"/>
      <c r="J67" s="186">
        <f>J232</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2821</v>
      </c>
      <c r="E68" s="180"/>
      <c r="F68" s="180"/>
      <c r="G68" s="180"/>
      <c r="H68" s="180"/>
      <c r="I68" s="180"/>
      <c r="J68" s="181">
        <f>J236</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 - oprava</v>
      </c>
      <c r="F78" s="35"/>
      <c r="G78" s="35"/>
      <c r="H78" s="35"/>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186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E9</f>
        <v xml:space="preserve"> 05 - Vytápění</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 xml:space="preserve"> </v>
      </c>
      <c r="G82" s="43"/>
      <c r="H82" s="43"/>
      <c r="I82" s="35" t="s">
        <v>23</v>
      </c>
      <c r="J82" s="75" t="str">
        <f>IF(J12="","",J12)</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Královéhradecký kraj</v>
      </c>
      <c r="G84" s="43"/>
      <c r="H84" s="43"/>
      <c r="I84" s="35" t="s">
        <v>33</v>
      </c>
      <c r="J84" s="39" t="str">
        <f>E21</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IF(E18="","",E18)</f>
        <v>Vyplň údaj</v>
      </c>
      <c r="G85" s="43"/>
      <c r="H85" s="43"/>
      <c r="I85" s="35" t="s">
        <v>38</v>
      </c>
      <c r="J85" s="39" t="str">
        <f>E24</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217</v>
      </c>
      <c r="D87" s="191" t="s">
        <v>61</v>
      </c>
      <c r="E87" s="191" t="s">
        <v>57</v>
      </c>
      <c r="F87" s="191" t="s">
        <v>58</v>
      </c>
      <c r="G87" s="191" t="s">
        <v>218</v>
      </c>
      <c r="H87" s="191" t="s">
        <v>219</v>
      </c>
      <c r="I87" s="191" t="s">
        <v>220</v>
      </c>
      <c r="J87" s="191" t="s">
        <v>191</v>
      </c>
      <c r="K87" s="192" t="s">
        <v>221</v>
      </c>
      <c r="L87" s="193"/>
      <c r="M87" s="95" t="s">
        <v>19</v>
      </c>
      <c r="N87" s="96" t="s">
        <v>46</v>
      </c>
      <c r="O87" s="96" t="s">
        <v>222</v>
      </c>
      <c r="P87" s="96" t="s">
        <v>223</v>
      </c>
      <c r="Q87" s="96" t="s">
        <v>224</v>
      </c>
      <c r="R87" s="96" t="s">
        <v>225</v>
      </c>
      <c r="S87" s="96" t="s">
        <v>226</v>
      </c>
      <c r="T87" s="97" t="s">
        <v>227</v>
      </c>
      <c r="U87" s="188"/>
      <c r="V87" s="188"/>
      <c r="W87" s="188"/>
      <c r="X87" s="188"/>
      <c r="Y87" s="188"/>
      <c r="Z87" s="188"/>
      <c r="AA87" s="188"/>
      <c r="AB87" s="188"/>
      <c r="AC87" s="188"/>
      <c r="AD87" s="188"/>
      <c r="AE87" s="188"/>
    </row>
    <row r="88" s="2" customFormat="1" ht="22.8" customHeight="1">
      <c r="A88" s="41"/>
      <c r="B88" s="42"/>
      <c r="C88" s="102" t="s">
        <v>228</v>
      </c>
      <c r="D88" s="43"/>
      <c r="E88" s="43"/>
      <c r="F88" s="43"/>
      <c r="G88" s="43"/>
      <c r="H88" s="43"/>
      <c r="I88" s="43"/>
      <c r="J88" s="194">
        <f>BK88</f>
        <v>0</v>
      </c>
      <c r="K88" s="43"/>
      <c r="L88" s="47"/>
      <c r="M88" s="98"/>
      <c r="N88" s="195"/>
      <c r="O88" s="99"/>
      <c r="P88" s="196">
        <f>P89+P236</f>
        <v>0</v>
      </c>
      <c r="Q88" s="99"/>
      <c r="R88" s="196">
        <f>R89+R236</f>
        <v>0</v>
      </c>
      <c r="S88" s="99"/>
      <c r="T88" s="197">
        <f>T89+T236</f>
        <v>0</v>
      </c>
      <c r="U88" s="41"/>
      <c r="V88" s="41"/>
      <c r="W88" s="41"/>
      <c r="X88" s="41"/>
      <c r="Y88" s="41"/>
      <c r="Z88" s="41"/>
      <c r="AA88" s="41"/>
      <c r="AB88" s="41"/>
      <c r="AC88" s="41"/>
      <c r="AD88" s="41"/>
      <c r="AE88" s="41"/>
      <c r="AT88" s="20" t="s">
        <v>75</v>
      </c>
      <c r="AU88" s="20" t="s">
        <v>192</v>
      </c>
      <c r="BK88" s="198">
        <f>BK89+BK236</f>
        <v>0</v>
      </c>
    </row>
    <row r="89" s="12" customFormat="1" ht="25.92" customHeight="1">
      <c r="A89" s="12"/>
      <c r="B89" s="199"/>
      <c r="C89" s="200"/>
      <c r="D89" s="201" t="s">
        <v>75</v>
      </c>
      <c r="E89" s="202" t="s">
        <v>1177</v>
      </c>
      <c r="F89" s="202" t="s">
        <v>1178</v>
      </c>
      <c r="G89" s="200"/>
      <c r="H89" s="200"/>
      <c r="I89" s="203"/>
      <c r="J89" s="204">
        <f>BK89</f>
        <v>0</v>
      </c>
      <c r="K89" s="200"/>
      <c r="L89" s="205"/>
      <c r="M89" s="206"/>
      <c r="N89" s="207"/>
      <c r="O89" s="207"/>
      <c r="P89" s="208">
        <f>P90+P100+P114+P137+P169+P206+P232</f>
        <v>0</v>
      </c>
      <c r="Q89" s="207"/>
      <c r="R89" s="208">
        <f>R90+R100+R114+R137+R169+R206+R232</f>
        <v>0</v>
      </c>
      <c r="S89" s="207"/>
      <c r="T89" s="209">
        <f>T90+T100+T114+T137+T169+T206+T232</f>
        <v>0</v>
      </c>
      <c r="U89" s="12"/>
      <c r="V89" s="12"/>
      <c r="W89" s="12"/>
      <c r="X89" s="12"/>
      <c r="Y89" s="12"/>
      <c r="Z89" s="12"/>
      <c r="AA89" s="12"/>
      <c r="AB89" s="12"/>
      <c r="AC89" s="12"/>
      <c r="AD89" s="12"/>
      <c r="AE89" s="12"/>
      <c r="AR89" s="210" t="s">
        <v>86</v>
      </c>
      <c r="AT89" s="211" t="s">
        <v>75</v>
      </c>
      <c r="AU89" s="211" t="s">
        <v>76</v>
      </c>
      <c r="AY89" s="210" t="s">
        <v>231</v>
      </c>
      <c r="BK89" s="212">
        <f>BK90+BK100+BK114+BK137+BK169+BK206+BK232</f>
        <v>0</v>
      </c>
    </row>
    <row r="90" s="12" customFormat="1" ht="22.8" customHeight="1">
      <c r="A90" s="12"/>
      <c r="B90" s="199"/>
      <c r="C90" s="200"/>
      <c r="D90" s="201" t="s">
        <v>75</v>
      </c>
      <c r="E90" s="213" t="s">
        <v>1350</v>
      </c>
      <c r="F90" s="213" t="s">
        <v>1351</v>
      </c>
      <c r="G90" s="200"/>
      <c r="H90" s="200"/>
      <c r="I90" s="203"/>
      <c r="J90" s="21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86</v>
      </c>
      <c r="AT90" s="211" t="s">
        <v>75</v>
      </c>
      <c r="AU90" s="211" t="s">
        <v>84</v>
      </c>
      <c r="AY90" s="210" t="s">
        <v>231</v>
      </c>
      <c r="BK90" s="212">
        <f>SUM(BK91:BK99)</f>
        <v>0</v>
      </c>
    </row>
    <row r="91" s="2" customFormat="1" ht="24.15" customHeight="1">
      <c r="A91" s="41"/>
      <c r="B91" s="42"/>
      <c r="C91" s="277" t="s">
        <v>84</v>
      </c>
      <c r="D91" s="277" t="s">
        <v>605</v>
      </c>
      <c r="E91" s="278" t="s">
        <v>2822</v>
      </c>
      <c r="F91" s="279" t="s">
        <v>2823</v>
      </c>
      <c r="G91" s="280" t="s">
        <v>310</v>
      </c>
      <c r="H91" s="281">
        <v>45</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442</v>
      </c>
      <c r="AT91" s="226" t="s">
        <v>605</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86</v>
      </c>
    </row>
    <row r="92" s="2" customFormat="1" ht="21.75" customHeight="1">
      <c r="A92" s="41"/>
      <c r="B92" s="42"/>
      <c r="C92" s="277" t="s">
        <v>86</v>
      </c>
      <c r="D92" s="277" t="s">
        <v>605</v>
      </c>
      <c r="E92" s="278" t="s">
        <v>2824</v>
      </c>
      <c r="F92" s="279" t="s">
        <v>2825</v>
      </c>
      <c r="G92" s="280" t="s">
        <v>369</v>
      </c>
      <c r="H92" s="281">
        <v>3</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238</v>
      </c>
    </row>
    <row r="93" s="2" customFormat="1" ht="24.15" customHeight="1">
      <c r="A93" s="41"/>
      <c r="B93" s="42"/>
      <c r="C93" s="277" t="s">
        <v>248</v>
      </c>
      <c r="D93" s="277" t="s">
        <v>605</v>
      </c>
      <c r="E93" s="278" t="s">
        <v>2826</v>
      </c>
      <c r="F93" s="279" t="s">
        <v>2827</v>
      </c>
      <c r="G93" s="280" t="s">
        <v>236</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265</v>
      </c>
    </row>
    <row r="94" s="2" customFormat="1" ht="24.15" customHeight="1">
      <c r="A94" s="41"/>
      <c r="B94" s="42"/>
      <c r="C94" s="215" t="s">
        <v>238</v>
      </c>
      <c r="D94" s="215" t="s">
        <v>233</v>
      </c>
      <c r="E94" s="216" t="s">
        <v>2828</v>
      </c>
      <c r="F94" s="217" t="s">
        <v>2829</v>
      </c>
      <c r="G94" s="218" t="s">
        <v>236</v>
      </c>
      <c r="H94" s="219">
        <v>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336</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277</v>
      </c>
    </row>
    <row r="95" s="2" customFormat="1" ht="33" customHeight="1">
      <c r="A95" s="41"/>
      <c r="B95" s="42"/>
      <c r="C95" s="215" t="s">
        <v>260</v>
      </c>
      <c r="D95" s="215" t="s">
        <v>233</v>
      </c>
      <c r="E95" s="216" t="s">
        <v>2830</v>
      </c>
      <c r="F95" s="217" t="s">
        <v>2831</v>
      </c>
      <c r="G95" s="218" t="s">
        <v>310</v>
      </c>
      <c r="H95" s="219">
        <v>45</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336</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290</v>
      </c>
    </row>
    <row r="96" s="2" customFormat="1" ht="24.15" customHeight="1">
      <c r="A96" s="41"/>
      <c r="B96" s="42"/>
      <c r="C96" s="215" t="s">
        <v>265</v>
      </c>
      <c r="D96" s="215" t="s">
        <v>233</v>
      </c>
      <c r="E96" s="216" t="s">
        <v>2832</v>
      </c>
      <c r="F96" s="217" t="s">
        <v>2833</v>
      </c>
      <c r="G96" s="218" t="s">
        <v>236</v>
      </c>
      <c r="H96" s="219">
        <v>3</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336</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302</v>
      </c>
    </row>
    <row r="97" s="2" customFormat="1" ht="16.5" customHeight="1">
      <c r="A97" s="41"/>
      <c r="B97" s="42"/>
      <c r="C97" s="277" t="s">
        <v>271</v>
      </c>
      <c r="D97" s="277" t="s">
        <v>605</v>
      </c>
      <c r="E97" s="278" t="s">
        <v>2834</v>
      </c>
      <c r="F97" s="279" t="s">
        <v>2835</v>
      </c>
      <c r="G97" s="280" t="s">
        <v>236</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313</v>
      </c>
    </row>
    <row r="98" s="2" customFormat="1" ht="24.15" customHeight="1">
      <c r="A98" s="41"/>
      <c r="B98" s="42"/>
      <c r="C98" s="215" t="s">
        <v>277</v>
      </c>
      <c r="D98" s="215" t="s">
        <v>233</v>
      </c>
      <c r="E98" s="216" t="s">
        <v>2836</v>
      </c>
      <c r="F98" s="217" t="s">
        <v>2837</v>
      </c>
      <c r="G98" s="218" t="s">
        <v>280</v>
      </c>
      <c r="H98" s="219">
        <v>0.095000000000000001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336</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336</v>
      </c>
      <c r="BM98" s="226" t="s">
        <v>336</v>
      </c>
    </row>
    <row r="99" s="2" customFormat="1" ht="24.15" customHeight="1">
      <c r="A99" s="41"/>
      <c r="B99" s="42"/>
      <c r="C99" s="215" t="s">
        <v>284</v>
      </c>
      <c r="D99" s="215" t="s">
        <v>233</v>
      </c>
      <c r="E99" s="216" t="s">
        <v>2838</v>
      </c>
      <c r="F99" s="217" t="s">
        <v>2839</v>
      </c>
      <c r="G99" s="218" t="s">
        <v>280</v>
      </c>
      <c r="H99" s="219">
        <v>0.095000000000000001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336</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350</v>
      </c>
    </row>
    <row r="100" s="12" customFormat="1" ht="22.8" customHeight="1">
      <c r="A100" s="12"/>
      <c r="B100" s="199"/>
      <c r="C100" s="200"/>
      <c r="D100" s="201" t="s">
        <v>75</v>
      </c>
      <c r="E100" s="213" t="s">
        <v>2840</v>
      </c>
      <c r="F100" s="213" t="s">
        <v>2841</v>
      </c>
      <c r="G100" s="200"/>
      <c r="H100" s="200"/>
      <c r="I100" s="203"/>
      <c r="J100" s="214">
        <f>BK100</f>
        <v>0</v>
      </c>
      <c r="K100" s="200"/>
      <c r="L100" s="205"/>
      <c r="M100" s="206"/>
      <c r="N100" s="207"/>
      <c r="O100" s="207"/>
      <c r="P100" s="208">
        <f>SUM(P101:P113)</f>
        <v>0</v>
      </c>
      <c r="Q100" s="207"/>
      <c r="R100" s="208">
        <f>SUM(R101:R113)</f>
        <v>0</v>
      </c>
      <c r="S100" s="207"/>
      <c r="T100" s="209">
        <f>SUM(T101:T113)</f>
        <v>0</v>
      </c>
      <c r="U100" s="12"/>
      <c r="V100" s="12"/>
      <c r="W100" s="12"/>
      <c r="X100" s="12"/>
      <c r="Y100" s="12"/>
      <c r="Z100" s="12"/>
      <c r="AA100" s="12"/>
      <c r="AB100" s="12"/>
      <c r="AC100" s="12"/>
      <c r="AD100" s="12"/>
      <c r="AE100" s="12"/>
      <c r="AR100" s="210" t="s">
        <v>86</v>
      </c>
      <c r="AT100" s="211" t="s">
        <v>75</v>
      </c>
      <c r="AU100" s="211" t="s">
        <v>84</v>
      </c>
      <c r="AY100" s="210" t="s">
        <v>231</v>
      </c>
      <c r="BK100" s="212">
        <f>SUM(BK101:BK113)</f>
        <v>0</v>
      </c>
    </row>
    <row r="101" s="2" customFormat="1" ht="16.5" customHeight="1">
      <c r="A101" s="41"/>
      <c r="B101" s="42"/>
      <c r="C101" s="215" t="s">
        <v>290</v>
      </c>
      <c r="D101" s="215" t="s">
        <v>233</v>
      </c>
      <c r="E101" s="216" t="s">
        <v>2842</v>
      </c>
      <c r="F101" s="217" t="s">
        <v>2843</v>
      </c>
      <c r="G101" s="218" t="s">
        <v>2611</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336</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336</v>
      </c>
      <c r="BM101" s="226" t="s">
        <v>366</v>
      </c>
    </row>
    <row r="102" s="2" customFormat="1" ht="16.5" customHeight="1">
      <c r="A102" s="41"/>
      <c r="B102" s="42"/>
      <c r="C102" s="215" t="s">
        <v>296</v>
      </c>
      <c r="D102" s="215" t="s">
        <v>233</v>
      </c>
      <c r="E102" s="216" t="s">
        <v>2844</v>
      </c>
      <c r="F102" s="217" t="s">
        <v>2845</v>
      </c>
      <c r="G102" s="218" t="s">
        <v>2611</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336</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336</v>
      </c>
      <c r="BM102" s="226" t="s">
        <v>379</v>
      </c>
    </row>
    <row r="103" s="2" customFormat="1" ht="16.5" customHeight="1">
      <c r="A103" s="41"/>
      <c r="B103" s="42"/>
      <c r="C103" s="215" t="s">
        <v>302</v>
      </c>
      <c r="D103" s="215" t="s">
        <v>233</v>
      </c>
      <c r="E103" s="216" t="s">
        <v>2846</v>
      </c>
      <c r="F103" s="217" t="s">
        <v>2847</v>
      </c>
      <c r="G103" s="218" t="s">
        <v>2611</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336</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336</v>
      </c>
      <c r="BM103" s="226" t="s">
        <v>394</v>
      </c>
    </row>
    <row r="104" s="2" customFormat="1" ht="49.05" customHeight="1">
      <c r="A104" s="41"/>
      <c r="B104" s="42"/>
      <c r="C104" s="277" t="s">
        <v>307</v>
      </c>
      <c r="D104" s="277" t="s">
        <v>605</v>
      </c>
      <c r="E104" s="278" t="s">
        <v>2848</v>
      </c>
      <c r="F104" s="279" t="s">
        <v>2849</v>
      </c>
      <c r="G104" s="280" t="s">
        <v>2611</v>
      </c>
      <c r="H104" s="281">
        <v>2</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442</v>
      </c>
      <c r="AT104" s="226" t="s">
        <v>605</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336</v>
      </c>
      <c r="BM104" s="226" t="s">
        <v>406</v>
      </c>
    </row>
    <row r="105" s="2" customFormat="1" ht="44.25" customHeight="1">
      <c r="A105" s="41"/>
      <c r="B105" s="42"/>
      <c r="C105" s="277" t="s">
        <v>313</v>
      </c>
      <c r="D105" s="277" t="s">
        <v>605</v>
      </c>
      <c r="E105" s="278" t="s">
        <v>2850</v>
      </c>
      <c r="F105" s="279" t="s">
        <v>2851</v>
      </c>
      <c r="G105" s="280" t="s">
        <v>2611</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442</v>
      </c>
      <c r="AT105" s="226" t="s">
        <v>605</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336</v>
      </c>
      <c r="BM105" s="226" t="s">
        <v>418</v>
      </c>
    </row>
    <row r="106" s="2" customFormat="1" ht="16.5" customHeight="1">
      <c r="A106" s="41"/>
      <c r="B106" s="42"/>
      <c r="C106" s="277" t="s">
        <v>8</v>
      </c>
      <c r="D106" s="277" t="s">
        <v>605</v>
      </c>
      <c r="E106" s="278" t="s">
        <v>2852</v>
      </c>
      <c r="F106" s="279" t="s">
        <v>2853</v>
      </c>
      <c r="G106" s="280" t="s">
        <v>2611</v>
      </c>
      <c r="H106" s="281">
        <v>1</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442</v>
      </c>
      <c r="AT106" s="226" t="s">
        <v>605</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336</v>
      </c>
      <c r="BM106" s="226" t="s">
        <v>430</v>
      </c>
    </row>
    <row r="107" s="2" customFormat="1" ht="76.35" customHeight="1">
      <c r="A107" s="41"/>
      <c r="B107" s="42"/>
      <c r="C107" s="277" t="s">
        <v>336</v>
      </c>
      <c r="D107" s="277" t="s">
        <v>605</v>
      </c>
      <c r="E107" s="278" t="s">
        <v>2854</v>
      </c>
      <c r="F107" s="279" t="s">
        <v>2855</v>
      </c>
      <c r="G107" s="280" t="s">
        <v>2611</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442</v>
      </c>
      <c r="AT107" s="226" t="s">
        <v>605</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336</v>
      </c>
      <c r="BM107" s="226" t="s">
        <v>442</v>
      </c>
    </row>
    <row r="108" s="2" customFormat="1" ht="62.7" customHeight="1">
      <c r="A108" s="41"/>
      <c r="B108" s="42"/>
      <c r="C108" s="277" t="s">
        <v>343</v>
      </c>
      <c r="D108" s="277" t="s">
        <v>605</v>
      </c>
      <c r="E108" s="278" t="s">
        <v>2856</v>
      </c>
      <c r="F108" s="279" t="s">
        <v>2857</v>
      </c>
      <c r="G108" s="280" t="s">
        <v>2611</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442</v>
      </c>
      <c r="AT108" s="226" t="s">
        <v>605</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336</v>
      </c>
      <c r="BM108" s="226" t="s">
        <v>451</v>
      </c>
    </row>
    <row r="109" s="2" customFormat="1" ht="62.7" customHeight="1">
      <c r="A109" s="41"/>
      <c r="B109" s="42"/>
      <c r="C109" s="277" t="s">
        <v>350</v>
      </c>
      <c r="D109" s="277" t="s">
        <v>605</v>
      </c>
      <c r="E109" s="278" t="s">
        <v>2858</v>
      </c>
      <c r="F109" s="279" t="s">
        <v>2859</v>
      </c>
      <c r="G109" s="280" t="s">
        <v>2611</v>
      </c>
      <c r="H109" s="281">
        <v>1</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442</v>
      </c>
      <c r="AT109" s="226" t="s">
        <v>605</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336</v>
      </c>
      <c r="BM109" s="226" t="s">
        <v>463</v>
      </c>
    </row>
    <row r="110" s="2" customFormat="1" ht="21.75" customHeight="1">
      <c r="A110" s="41"/>
      <c r="B110" s="42"/>
      <c r="C110" s="277" t="s">
        <v>355</v>
      </c>
      <c r="D110" s="277" t="s">
        <v>605</v>
      </c>
      <c r="E110" s="278" t="s">
        <v>2860</v>
      </c>
      <c r="F110" s="279" t="s">
        <v>2861</v>
      </c>
      <c r="G110" s="280" t="s">
        <v>1902</v>
      </c>
      <c r="H110" s="281">
        <v>200</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442</v>
      </c>
      <c r="AT110" s="226" t="s">
        <v>605</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336</v>
      </c>
      <c r="BM110" s="226" t="s">
        <v>475</v>
      </c>
    </row>
    <row r="111" s="2" customFormat="1" ht="16.5" customHeight="1">
      <c r="A111" s="41"/>
      <c r="B111" s="42"/>
      <c r="C111" s="215" t="s">
        <v>366</v>
      </c>
      <c r="D111" s="215" t="s">
        <v>233</v>
      </c>
      <c r="E111" s="216" t="s">
        <v>2862</v>
      </c>
      <c r="F111" s="217" t="s">
        <v>2863</v>
      </c>
      <c r="G111" s="218" t="s">
        <v>310</v>
      </c>
      <c r="H111" s="219">
        <v>15</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336</v>
      </c>
      <c r="AT111" s="226" t="s">
        <v>233</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336</v>
      </c>
      <c r="BM111" s="226" t="s">
        <v>488</v>
      </c>
    </row>
    <row r="112" s="2" customFormat="1" ht="21.75" customHeight="1">
      <c r="A112" s="41"/>
      <c r="B112" s="42"/>
      <c r="C112" s="215" t="s">
        <v>7</v>
      </c>
      <c r="D112" s="215" t="s">
        <v>233</v>
      </c>
      <c r="E112" s="216" t="s">
        <v>2864</v>
      </c>
      <c r="F112" s="217" t="s">
        <v>2865</v>
      </c>
      <c r="G112" s="218" t="s">
        <v>280</v>
      </c>
      <c r="H112" s="219">
        <v>44.607999999999997</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336</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336</v>
      </c>
      <c r="BM112" s="226" t="s">
        <v>499</v>
      </c>
    </row>
    <row r="113" s="2" customFormat="1" ht="24.15" customHeight="1">
      <c r="A113" s="41"/>
      <c r="B113" s="42"/>
      <c r="C113" s="215" t="s">
        <v>379</v>
      </c>
      <c r="D113" s="215" t="s">
        <v>233</v>
      </c>
      <c r="E113" s="216" t="s">
        <v>2866</v>
      </c>
      <c r="F113" s="217" t="s">
        <v>2867</v>
      </c>
      <c r="G113" s="218" t="s">
        <v>280</v>
      </c>
      <c r="H113" s="219">
        <v>44.607999999999997</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336</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336</v>
      </c>
      <c r="BM113" s="226" t="s">
        <v>513</v>
      </c>
    </row>
    <row r="114" s="12" customFormat="1" ht="22.8" customHeight="1">
      <c r="A114" s="12"/>
      <c r="B114" s="199"/>
      <c r="C114" s="200"/>
      <c r="D114" s="201" t="s">
        <v>75</v>
      </c>
      <c r="E114" s="213" t="s">
        <v>2868</v>
      </c>
      <c r="F114" s="213" t="s">
        <v>2869</v>
      </c>
      <c r="G114" s="200"/>
      <c r="H114" s="200"/>
      <c r="I114" s="203"/>
      <c r="J114" s="214">
        <f>BK114</f>
        <v>0</v>
      </c>
      <c r="K114" s="200"/>
      <c r="L114" s="205"/>
      <c r="M114" s="206"/>
      <c r="N114" s="207"/>
      <c r="O114" s="207"/>
      <c r="P114" s="208">
        <f>SUM(P115:P136)</f>
        <v>0</v>
      </c>
      <c r="Q114" s="207"/>
      <c r="R114" s="208">
        <f>SUM(R115:R136)</f>
        <v>0</v>
      </c>
      <c r="S114" s="207"/>
      <c r="T114" s="209">
        <f>SUM(T115:T136)</f>
        <v>0</v>
      </c>
      <c r="U114" s="12"/>
      <c r="V114" s="12"/>
      <c r="W114" s="12"/>
      <c r="X114" s="12"/>
      <c r="Y114" s="12"/>
      <c r="Z114" s="12"/>
      <c r="AA114" s="12"/>
      <c r="AB114" s="12"/>
      <c r="AC114" s="12"/>
      <c r="AD114" s="12"/>
      <c r="AE114" s="12"/>
      <c r="AR114" s="210" t="s">
        <v>86</v>
      </c>
      <c r="AT114" s="211" t="s">
        <v>75</v>
      </c>
      <c r="AU114" s="211" t="s">
        <v>84</v>
      </c>
      <c r="AY114" s="210" t="s">
        <v>231</v>
      </c>
      <c r="BK114" s="212">
        <f>SUM(BK115:BK136)</f>
        <v>0</v>
      </c>
    </row>
    <row r="115" s="2" customFormat="1" ht="24.15" customHeight="1">
      <c r="A115" s="41"/>
      <c r="B115" s="42"/>
      <c r="C115" s="215" t="s">
        <v>387</v>
      </c>
      <c r="D115" s="215" t="s">
        <v>233</v>
      </c>
      <c r="E115" s="216" t="s">
        <v>2870</v>
      </c>
      <c r="F115" s="217" t="s">
        <v>2871</v>
      </c>
      <c r="G115" s="218" t="s">
        <v>369</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336</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336</v>
      </c>
      <c r="BM115" s="226" t="s">
        <v>532</v>
      </c>
    </row>
    <row r="116" s="2" customFormat="1" ht="24.15" customHeight="1">
      <c r="A116" s="41"/>
      <c r="B116" s="42"/>
      <c r="C116" s="215" t="s">
        <v>394</v>
      </c>
      <c r="D116" s="215" t="s">
        <v>233</v>
      </c>
      <c r="E116" s="216" t="s">
        <v>2872</v>
      </c>
      <c r="F116" s="217" t="s">
        <v>2873</v>
      </c>
      <c r="G116" s="218" t="s">
        <v>369</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336</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336</v>
      </c>
      <c r="BM116" s="226" t="s">
        <v>550</v>
      </c>
    </row>
    <row r="117" s="2" customFormat="1" ht="24.15" customHeight="1">
      <c r="A117" s="41"/>
      <c r="B117" s="42"/>
      <c r="C117" s="215" t="s">
        <v>400</v>
      </c>
      <c r="D117" s="215" t="s">
        <v>233</v>
      </c>
      <c r="E117" s="216" t="s">
        <v>2874</v>
      </c>
      <c r="F117" s="217" t="s">
        <v>2875</v>
      </c>
      <c r="G117" s="218" t="s">
        <v>369</v>
      </c>
      <c r="H117" s="219">
        <v>2</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336</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336</v>
      </c>
      <c r="BM117" s="226" t="s">
        <v>566</v>
      </c>
    </row>
    <row r="118" s="2" customFormat="1" ht="16.5" customHeight="1">
      <c r="A118" s="41"/>
      <c r="B118" s="42"/>
      <c r="C118" s="215" t="s">
        <v>406</v>
      </c>
      <c r="D118" s="215" t="s">
        <v>233</v>
      </c>
      <c r="E118" s="216" t="s">
        <v>2876</v>
      </c>
      <c r="F118" s="217" t="s">
        <v>2877</v>
      </c>
      <c r="G118" s="218" t="s">
        <v>369</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336</v>
      </c>
      <c r="AT118" s="226" t="s">
        <v>233</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336</v>
      </c>
      <c r="BM118" s="226" t="s">
        <v>577</v>
      </c>
    </row>
    <row r="119" s="2" customFormat="1" ht="16.5" customHeight="1">
      <c r="A119" s="41"/>
      <c r="B119" s="42"/>
      <c r="C119" s="215" t="s">
        <v>412</v>
      </c>
      <c r="D119" s="215" t="s">
        <v>233</v>
      </c>
      <c r="E119" s="216" t="s">
        <v>2878</v>
      </c>
      <c r="F119" s="217" t="s">
        <v>2879</v>
      </c>
      <c r="G119" s="218" t="s">
        <v>2880</v>
      </c>
      <c r="H119" s="219">
        <v>40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336</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336</v>
      </c>
      <c r="BM119" s="226" t="s">
        <v>588</v>
      </c>
    </row>
    <row r="120" s="2" customFormat="1" ht="24.15" customHeight="1">
      <c r="A120" s="41"/>
      <c r="B120" s="42"/>
      <c r="C120" s="215" t="s">
        <v>418</v>
      </c>
      <c r="D120" s="215" t="s">
        <v>233</v>
      </c>
      <c r="E120" s="216" t="s">
        <v>2881</v>
      </c>
      <c r="F120" s="217" t="s">
        <v>2882</v>
      </c>
      <c r="G120" s="218" t="s">
        <v>2880</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336</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336</v>
      </c>
      <c r="BM120" s="226" t="s">
        <v>604</v>
      </c>
    </row>
    <row r="121" s="2" customFormat="1" ht="24.15" customHeight="1">
      <c r="A121" s="41"/>
      <c r="B121" s="42"/>
      <c r="C121" s="215" t="s">
        <v>424</v>
      </c>
      <c r="D121" s="215" t="s">
        <v>233</v>
      </c>
      <c r="E121" s="216" t="s">
        <v>2883</v>
      </c>
      <c r="F121" s="217" t="s">
        <v>2884</v>
      </c>
      <c r="G121" s="218" t="s">
        <v>2880</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336</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336</v>
      </c>
      <c r="BM121" s="226" t="s">
        <v>613</v>
      </c>
    </row>
    <row r="122" s="2" customFormat="1" ht="33" customHeight="1">
      <c r="A122" s="41"/>
      <c r="B122" s="42"/>
      <c r="C122" s="215" t="s">
        <v>430</v>
      </c>
      <c r="D122" s="215" t="s">
        <v>233</v>
      </c>
      <c r="E122" s="216" t="s">
        <v>2885</v>
      </c>
      <c r="F122" s="217" t="s">
        <v>2886</v>
      </c>
      <c r="G122" s="218" t="s">
        <v>2880</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336</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336</v>
      </c>
      <c r="BM122" s="226" t="s">
        <v>626</v>
      </c>
    </row>
    <row r="123" s="2" customFormat="1" ht="24.15" customHeight="1">
      <c r="A123" s="41"/>
      <c r="B123" s="42"/>
      <c r="C123" s="215" t="s">
        <v>436</v>
      </c>
      <c r="D123" s="215" t="s">
        <v>233</v>
      </c>
      <c r="E123" s="216" t="s">
        <v>2887</v>
      </c>
      <c r="F123" s="217" t="s">
        <v>2888</v>
      </c>
      <c r="G123" s="218" t="s">
        <v>2880</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336</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336</v>
      </c>
      <c r="BM123" s="226" t="s">
        <v>634</v>
      </c>
    </row>
    <row r="124" s="2" customFormat="1" ht="24.15" customHeight="1">
      <c r="A124" s="41"/>
      <c r="B124" s="42"/>
      <c r="C124" s="215" t="s">
        <v>442</v>
      </c>
      <c r="D124" s="215" t="s">
        <v>233</v>
      </c>
      <c r="E124" s="216" t="s">
        <v>2889</v>
      </c>
      <c r="F124" s="217" t="s">
        <v>2890</v>
      </c>
      <c r="G124" s="218" t="s">
        <v>2880</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336</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336</v>
      </c>
      <c r="BM124" s="226" t="s">
        <v>643</v>
      </c>
    </row>
    <row r="125" s="2" customFormat="1" ht="37.8" customHeight="1">
      <c r="A125" s="41"/>
      <c r="B125" s="42"/>
      <c r="C125" s="215" t="s">
        <v>448</v>
      </c>
      <c r="D125" s="215" t="s">
        <v>233</v>
      </c>
      <c r="E125" s="216" t="s">
        <v>2891</v>
      </c>
      <c r="F125" s="217" t="s">
        <v>2892</v>
      </c>
      <c r="G125" s="218" t="s">
        <v>2880</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336</v>
      </c>
      <c r="AT125" s="226" t="s">
        <v>233</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336</v>
      </c>
      <c r="BM125" s="226" t="s">
        <v>673</v>
      </c>
    </row>
    <row r="126" s="2" customFormat="1" ht="24.15" customHeight="1">
      <c r="A126" s="41"/>
      <c r="B126" s="42"/>
      <c r="C126" s="215" t="s">
        <v>451</v>
      </c>
      <c r="D126" s="215" t="s">
        <v>233</v>
      </c>
      <c r="E126" s="216" t="s">
        <v>2893</v>
      </c>
      <c r="F126" s="217" t="s">
        <v>2894</v>
      </c>
      <c r="G126" s="218" t="s">
        <v>369</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336</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336</v>
      </c>
      <c r="BM126" s="226" t="s">
        <v>692</v>
      </c>
    </row>
    <row r="127" s="2" customFormat="1" ht="33" customHeight="1">
      <c r="A127" s="41"/>
      <c r="B127" s="42"/>
      <c r="C127" s="215" t="s">
        <v>457</v>
      </c>
      <c r="D127" s="215" t="s">
        <v>233</v>
      </c>
      <c r="E127" s="216" t="s">
        <v>2895</v>
      </c>
      <c r="F127" s="217" t="s">
        <v>2896</v>
      </c>
      <c r="G127" s="218" t="s">
        <v>2880</v>
      </c>
      <c r="H127" s="219">
        <v>3</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336</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336</v>
      </c>
      <c r="BM127" s="226" t="s">
        <v>736</v>
      </c>
    </row>
    <row r="128" s="2" customFormat="1" ht="33" customHeight="1">
      <c r="A128" s="41"/>
      <c r="B128" s="42"/>
      <c r="C128" s="215" t="s">
        <v>463</v>
      </c>
      <c r="D128" s="215" t="s">
        <v>233</v>
      </c>
      <c r="E128" s="216" t="s">
        <v>2897</v>
      </c>
      <c r="F128" s="217" t="s">
        <v>2898</v>
      </c>
      <c r="G128" s="218" t="s">
        <v>2880</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336</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336</v>
      </c>
      <c r="BM128" s="226" t="s">
        <v>749</v>
      </c>
    </row>
    <row r="129" s="2" customFormat="1" ht="24.15" customHeight="1">
      <c r="A129" s="41"/>
      <c r="B129" s="42"/>
      <c r="C129" s="215" t="s">
        <v>469</v>
      </c>
      <c r="D129" s="215" t="s">
        <v>233</v>
      </c>
      <c r="E129" s="216" t="s">
        <v>2899</v>
      </c>
      <c r="F129" s="217" t="s">
        <v>2900</v>
      </c>
      <c r="G129" s="218" t="s">
        <v>2880</v>
      </c>
      <c r="H129" s="219">
        <v>3</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336</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336</v>
      </c>
      <c r="BM129" s="226" t="s">
        <v>763</v>
      </c>
    </row>
    <row r="130" s="2" customFormat="1" ht="24.15" customHeight="1">
      <c r="A130" s="41"/>
      <c r="B130" s="42"/>
      <c r="C130" s="215" t="s">
        <v>475</v>
      </c>
      <c r="D130" s="215" t="s">
        <v>233</v>
      </c>
      <c r="E130" s="216" t="s">
        <v>2901</v>
      </c>
      <c r="F130" s="217" t="s">
        <v>2902</v>
      </c>
      <c r="G130" s="218" t="s">
        <v>2880</v>
      </c>
      <c r="H130" s="219">
        <v>1</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336</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336</v>
      </c>
      <c r="BM130" s="226" t="s">
        <v>772</v>
      </c>
    </row>
    <row r="131" s="2" customFormat="1" ht="24.15" customHeight="1">
      <c r="A131" s="41"/>
      <c r="B131" s="42"/>
      <c r="C131" s="215" t="s">
        <v>482</v>
      </c>
      <c r="D131" s="215" t="s">
        <v>233</v>
      </c>
      <c r="E131" s="216" t="s">
        <v>2903</v>
      </c>
      <c r="F131" s="217" t="s">
        <v>2904</v>
      </c>
      <c r="G131" s="218" t="s">
        <v>2880</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336</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336</v>
      </c>
      <c r="BM131" s="226" t="s">
        <v>783</v>
      </c>
    </row>
    <row r="132" s="2" customFormat="1" ht="16.5" customHeight="1">
      <c r="A132" s="41"/>
      <c r="B132" s="42"/>
      <c r="C132" s="215" t="s">
        <v>488</v>
      </c>
      <c r="D132" s="215" t="s">
        <v>233</v>
      </c>
      <c r="E132" s="216" t="s">
        <v>2905</v>
      </c>
      <c r="F132" s="217" t="s">
        <v>2906</v>
      </c>
      <c r="G132" s="218" t="s">
        <v>2880</v>
      </c>
      <c r="H132" s="219">
        <v>3</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336</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336</v>
      </c>
      <c r="BM132" s="226" t="s">
        <v>794</v>
      </c>
    </row>
    <row r="133" s="2" customFormat="1" ht="21.75" customHeight="1">
      <c r="A133" s="41"/>
      <c r="B133" s="42"/>
      <c r="C133" s="215" t="s">
        <v>493</v>
      </c>
      <c r="D133" s="215" t="s">
        <v>233</v>
      </c>
      <c r="E133" s="216" t="s">
        <v>2907</v>
      </c>
      <c r="F133" s="217" t="s">
        <v>2908</v>
      </c>
      <c r="G133" s="218" t="s">
        <v>280</v>
      </c>
      <c r="H133" s="219">
        <v>0.66200000000000003</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336</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336</v>
      </c>
      <c r="BM133" s="226" t="s">
        <v>851</v>
      </c>
    </row>
    <row r="134" s="2" customFormat="1" ht="24.15" customHeight="1">
      <c r="A134" s="41"/>
      <c r="B134" s="42"/>
      <c r="C134" s="215" t="s">
        <v>499</v>
      </c>
      <c r="D134" s="215" t="s">
        <v>233</v>
      </c>
      <c r="E134" s="216" t="s">
        <v>2909</v>
      </c>
      <c r="F134" s="217" t="s">
        <v>2910</v>
      </c>
      <c r="G134" s="218" t="s">
        <v>280</v>
      </c>
      <c r="H134" s="219">
        <v>0.66200000000000003</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336</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336</v>
      </c>
      <c r="BM134" s="226" t="s">
        <v>867</v>
      </c>
    </row>
    <row r="135" s="2" customFormat="1" ht="16.5" customHeight="1">
      <c r="A135" s="41"/>
      <c r="B135" s="42"/>
      <c r="C135" s="277" t="s">
        <v>504</v>
      </c>
      <c r="D135" s="277" t="s">
        <v>605</v>
      </c>
      <c r="E135" s="278" t="s">
        <v>2911</v>
      </c>
      <c r="F135" s="279" t="s">
        <v>2912</v>
      </c>
      <c r="G135" s="280" t="s">
        <v>2611</v>
      </c>
      <c r="H135" s="281">
        <v>1</v>
      </c>
      <c r="I135" s="282"/>
      <c r="J135" s="283">
        <f>ROUND(I135*H135,2)</f>
        <v>0</v>
      </c>
      <c r="K135" s="279" t="s">
        <v>19</v>
      </c>
      <c r="L135" s="284"/>
      <c r="M135" s="285" t="s">
        <v>19</v>
      </c>
      <c r="N135" s="286"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442</v>
      </c>
      <c r="AT135" s="226" t="s">
        <v>605</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336</v>
      </c>
      <c r="BM135" s="226" t="s">
        <v>880</v>
      </c>
    </row>
    <row r="136" s="2" customFormat="1" ht="16.5" customHeight="1">
      <c r="A136" s="41"/>
      <c r="B136" s="42"/>
      <c r="C136" s="277" t="s">
        <v>513</v>
      </c>
      <c r="D136" s="277" t="s">
        <v>605</v>
      </c>
      <c r="E136" s="278" t="s">
        <v>2913</v>
      </c>
      <c r="F136" s="279" t="s">
        <v>2914</v>
      </c>
      <c r="G136" s="280" t="s">
        <v>2611</v>
      </c>
      <c r="H136" s="281">
        <v>1</v>
      </c>
      <c r="I136" s="282"/>
      <c r="J136" s="283">
        <f>ROUND(I136*H136,2)</f>
        <v>0</v>
      </c>
      <c r="K136" s="279" t="s">
        <v>19</v>
      </c>
      <c r="L136" s="284"/>
      <c r="M136" s="285" t="s">
        <v>19</v>
      </c>
      <c r="N136" s="286"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442</v>
      </c>
      <c r="AT136" s="226" t="s">
        <v>605</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336</v>
      </c>
      <c r="BM136" s="226" t="s">
        <v>890</v>
      </c>
    </row>
    <row r="137" s="12" customFormat="1" ht="22.8" customHeight="1">
      <c r="A137" s="12"/>
      <c r="B137" s="199"/>
      <c r="C137" s="200"/>
      <c r="D137" s="201" t="s">
        <v>75</v>
      </c>
      <c r="E137" s="213" t="s">
        <v>2915</v>
      </c>
      <c r="F137" s="213" t="s">
        <v>2916</v>
      </c>
      <c r="G137" s="200"/>
      <c r="H137" s="200"/>
      <c r="I137" s="203"/>
      <c r="J137" s="214">
        <f>BK137</f>
        <v>0</v>
      </c>
      <c r="K137" s="200"/>
      <c r="L137" s="205"/>
      <c r="M137" s="206"/>
      <c r="N137" s="207"/>
      <c r="O137" s="207"/>
      <c r="P137" s="208">
        <f>SUM(P138:P168)</f>
        <v>0</v>
      </c>
      <c r="Q137" s="207"/>
      <c r="R137" s="208">
        <f>SUM(R138:R168)</f>
        <v>0</v>
      </c>
      <c r="S137" s="207"/>
      <c r="T137" s="209">
        <f>SUM(T138:T168)</f>
        <v>0</v>
      </c>
      <c r="U137" s="12"/>
      <c r="V137" s="12"/>
      <c r="W137" s="12"/>
      <c r="X137" s="12"/>
      <c r="Y137" s="12"/>
      <c r="Z137" s="12"/>
      <c r="AA137" s="12"/>
      <c r="AB137" s="12"/>
      <c r="AC137" s="12"/>
      <c r="AD137" s="12"/>
      <c r="AE137" s="12"/>
      <c r="AR137" s="210" t="s">
        <v>86</v>
      </c>
      <c r="AT137" s="211" t="s">
        <v>75</v>
      </c>
      <c r="AU137" s="211" t="s">
        <v>84</v>
      </c>
      <c r="AY137" s="210" t="s">
        <v>231</v>
      </c>
      <c r="BK137" s="212">
        <f>SUM(BK138:BK168)</f>
        <v>0</v>
      </c>
    </row>
    <row r="138" s="2" customFormat="1" ht="33" customHeight="1">
      <c r="A138" s="41"/>
      <c r="B138" s="42"/>
      <c r="C138" s="215" t="s">
        <v>521</v>
      </c>
      <c r="D138" s="215" t="s">
        <v>233</v>
      </c>
      <c r="E138" s="216" t="s">
        <v>2917</v>
      </c>
      <c r="F138" s="217" t="s">
        <v>2918</v>
      </c>
      <c r="G138" s="218" t="s">
        <v>369</v>
      </c>
      <c r="H138" s="219">
        <v>24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336</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336</v>
      </c>
      <c r="BM138" s="226" t="s">
        <v>902</v>
      </c>
    </row>
    <row r="139" s="2" customFormat="1" ht="33" customHeight="1">
      <c r="A139" s="41"/>
      <c r="B139" s="42"/>
      <c r="C139" s="215" t="s">
        <v>532</v>
      </c>
      <c r="D139" s="215" t="s">
        <v>233</v>
      </c>
      <c r="E139" s="216" t="s">
        <v>2919</v>
      </c>
      <c r="F139" s="217" t="s">
        <v>2920</v>
      </c>
      <c r="G139" s="218" t="s">
        <v>369</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336</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336</v>
      </c>
      <c r="BM139" s="226" t="s">
        <v>915</v>
      </c>
    </row>
    <row r="140" s="2" customFormat="1" ht="21.75" customHeight="1">
      <c r="A140" s="41"/>
      <c r="B140" s="42"/>
      <c r="C140" s="215" t="s">
        <v>541</v>
      </c>
      <c r="D140" s="215" t="s">
        <v>233</v>
      </c>
      <c r="E140" s="216" t="s">
        <v>2921</v>
      </c>
      <c r="F140" s="217" t="s">
        <v>2922</v>
      </c>
      <c r="G140" s="218" t="s">
        <v>310</v>
      </c>
      <c r="H140" s="219">
        <v>140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336</v>
      </c>
      <c r="AT140" s="226" t="s">
        <v>233</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336</v>
      </c>
      <c r="BM140" s="226" t="s">
        <v>943</v>
      </c>
    </row>
    <row r="141" s="13" customFormat="1">
      <c r="A141" s="13"/>
      <c r="B141" s="233"/>
      <c r="C141" s="234"/>
      <c r="D141" s="235" t="s">
        <v>242</v>
      </c>
      <c r="E141" s="236" t="s">
        <v>19</v>
      </c>
      <c r="F141" s="237" t="s">
        <v>2923</v>
      </c>
      <c r="G141" s="234"/>
      <c r="H141" s="238">
        <v>140</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86</v>
      </c>
      <c r="AV141" s="13" t="s">
        <v>86</v>
      </c>
      <c r="AW141" s="13" t="s">
        <v>37</v>
      </c>
      <c r="AX141" s="13" t="s">
        <v>76</v>
      </c>
      <c r="AY141" s="244" t="s">
        <v>231</v>
      </c>
    </row>
    <row r="142" s="15" customFormat="1">
      <c r="A142" s="15"/>
      <c r="B142" s="255"/>
      <c r="C142" s="256"/>
      <c r="D142" s="235" t="s">
        <v>242</v>
      </c>
      <c r="E142" s="257" t="s">
        <v>19</v>
      </c>
      <c r="F142" s="258" t="s">
        <v>335</v>
      </c>
      <c r="G142" s="256"/>
      <c r="H142" s="259">
        <v>140</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242</v>
      </c>
      <c r="AU142" s="265" t="s">
        <v>86</v>
      </c>
      <c r="AV142" s="15" t="s">
        <v>238</v>
      </c>
      <c r="AW142" s="15" t="s">
        <v>37</v>
      </c>
      <c r="AX142" s="15" t="s">
        <v>84</v>
      </c>
      <c r="AY142" s="265" t="s">
        <v>231</v>
      </c>
    </row>
    <row r="143" s="2" customFormat="1" ht="21.75" customHeight="1">
      <c r="A143" s="41"/>
      <c r="B143" s="42"/>
      <c r="C143" s="215" t="s">
        <v>550</v>
      </c>
      <c r="D143" s="215" t="s">
        <v>233</v>
      </c>
      <c r="E143" s="216" t="s">
        <v>2924</v>
      </c>
      <c r="F143" s="217" t="s">
        <v>2925</v>
      </c>
      <c r="G143" s="218" t="s">
        <v>310</v>
      </c>
      <c r="H143" s="219">
        <v>48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336</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336</v>
      </c>
      <c r="BM143" s="226" t="s">
        <v>959</v>
      </c>
    </row>
    <row r="144" s="13" customFormat="1">
      <c r="A144" s="13"/>
      <c r="B144" s="233"/>
      <c r="C144" s="234"/>
      <c r="D144" s="235" t="s">
        <v>242</v>
      </c>
      <c r="E144" s="236" t="s">
        <v>19</v>
      </c>
      <c r="F144" s="237" t="s">
        <v>2926</v>
      </c>
      <c r="G144" s="234"/>
      <c r="H144" s="238">
        <v>48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242</v>
      </c>
      <c r="AU144" s="244" t="s">
        <v>86</v>
      </c>
      <c r="AV144" s="13" t="s">
        <v>86</v>
      </c>
      <c r="AW144" s="13" t="s">
        <v>37</v>
      </c>
      <c r="AX144" s="13" t="s">
        <v>76</v>
      </c>
      <c r="AY144" s="244" t="s">
        <v>231</v>
      </c>
    </row>
    <row r="145" s="15" customFormat="1">
      <c r="A145" s="15"/>
      <c r="B145" s="255"/>
      <c r="C145" s="256"/>
      <c r="D145" s="235" t="s">
        <v>242</v>
      </c>
      <c r="E145" s="257" t="s">
        <v>19</v>
      </c>
      <c r="F145" s="258" t="s">
        <v>335</v>
      </c>
      <c r="G145" s="256"/>
      <c r="H145" s="259">
        <v>48</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242</v>
      </c>
      <c r="AU145" s="265" t="s">
        <v>86</v>
      </c>
      <c r="AV145" s="15" t="s">
        <v>238</v>
      </c>
      <c r="AW145" s="15" t="s">
        <v>37</v>
      </c>
      <c r="AX145" s="15" t="s">
        <v>84</v>
      </c>
      <c r="AY145" s="265" t="s">
        <v>231</v>
      </c>
    </row>
    <row r="146" s="2" customFormat="1" ht="21.75" customHeight="1">
      <c r="A146" s="41"/>
      <c r="B146" s="42"/>
      <c r="C146" s="215" t="s">
        <v>559</v>
      </c>
      <c r="D146" s="215" t="s">
        <v>233</v>
      </c>
      <c r="E146" s="216" t="s">
        <v>2927</v>
      </c>
      <c r="F146" s="217" t="s">
        <v>2928</v>
      </c>
      <c r="G146" s="218" t="s">
        <v>310</v>
      </c>
      <c r="H146" s="219">
        <v>78</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336</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336</v>
      </c>
      <c r="BM146" s="226" t="s">
        <v>977</v>
      </c>
    </row>
    <row r="147" s="13" customFormat="1">
      <c r="A147" s="13"/>
      <c r="B147" s="233"/>
      <c r="C147" s="234"/>
      <c r="D147" s="235" t="s">
        <v>242</v>
      </c>
      <c r="E147" s="236" t="s">
        <v>19</v>
      </c>
      <c r="F147" s="237" t="s">
        <v>2929</v>
      </c>
      <c r="G147" s="234"/>
      <c r="H147" s="238">
        <v>78</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242</v>
      </c>
      <c r="AU147" s="244" t="s">
        <v>86</v>
      </c>
      <c r="AV147" s="13" t="s">
        <v>86</v>
      </c>
      <c r="AW147" s="13" t="s">
        <v>37</v>
      </c>
      <c r="AX147" s="13" t="s">
        <v>76</v>
      </c>
      <c r="AY147" s="244" t="s">
        <v>231</v>
      </c>
    </row>
    <row r="148" s="15" customFormat="1">
      <c r="A148" s="15"/>
      <c r="B148" s="255"/>
      <c r="C148" s="256"/>
      <c r="D148" s="235" t="s">
        <v>242</v>
      </c>
      <c r="E148" s="257" t="s">
        <v>19</v>
      </c>
      <c r="F148" s="258" t="s">
        <v>335</v>
      </c>
      <c r="G148" s="256"/>
      <c r="H148" s="259">
        <v>78</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242</v>
      </c>
      <c r="AU148" s="265" t="s">
        <v>86</v>
      </c>
      <c r="AV148" s="15" t="s">
        <v>238</v>
      </c>
      <c r="AW148" s="15" t="s">
        <v>37</v>
      </c>
      <c r="AX148" s="15" t="s">
        <v>84</v>
      </c>
      <c r="AY148" s="265" t="s">
        <v>231</v>
      </c>
    </row>
    <row r="149" s="2" customFormat="1" ht="24.15" customHeight="1">
      <c r="A149" s="41"/>
      <c r="B149" s="42"/>
      <c r="C149" s="215" t="s">
        <v>566</v>
      </c>
      <c r="D149" s="215" t="s">
        <v>233</v>
      </c>
      <c r="E149" s="216" t="s">
        <v>2930</v>
      </c>
      <c r="F149" s="217" t="s">
        <v>2931</v>
      </c>
      <c r="G149" s="218" t="s">
        <v>310</v>
      </c>
      <c r="H149" s="219">
        <v>68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336</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336</v>
      </c>
      <c r="BM149" s="226" t="s">
        <v>988</v>
      </c>
    </row>
    <row r="150" s="13" customFormat="1">
      <c r="A150" s="13"/>
      <c r="B150" s="233"/>
      <c r="C150" s="234"/>
      <c r="D150" s="235" t="s">
        <v>242</v>
      </c>
      <c r="E150" s="236" t="s">
        <v>19</v>
      </c>
      <c r="F150" s="237" t="s">
        <v>2932</v>
      </c>
      <c r="G150" s="234"/>
      <c r="H150" s="238">
        <v>68</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86</v>
      </c>
      <c r="AV150" s="13" t="s">
        <v>86</v>
      </c>
      <c r="AW150" s="13" t="s">
        <v>37</v>
      </c>
      <c r="AX150" s="13" t="s">
        <v>76</v>
      </c>
      <c r="AY150" s="244" t="s">
        <v>231</v>
      </c>
    </row>
    <row r="151" s="15" customFormat="1">
      <c r="A151" s="15"/>
      <c r="B151" s="255"/>
      <c r="C151" s="256"/>
      <c r="D151" s="235" t="s">
        <v>242</v>
      </c>
      <c r="E151" s="257" t="s">
        <v>19</v>
      </c>
      <c r="F151" s="258" t="s">
        <v>335</v>
      </c>
      <c r="G151" s="256"/>
      <c r="H151" s="259">
        <v>68</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242</v>
      </c>
      <c r="AU151" s="265" t="s">
        <v>86</v>
      </c>
      <c r="AV151" s="15" t="s">
        <v>238</v>
      </c>
      <c r="AW151" s="15" t="s">
        <v>37</v>
      </c>
      <c r="AX151" s="15" t="s">
        <v>84</v>
      </c>
      <c r="AY151" s="265" t="s">
        <v>231</v>
      </c>
    </row>
    <row r="152" s="2" customFormat="1" ht="24.15" customHeight="1">
      <c r="A152" s="41"/>
      <c r="B152" s="42"/>
      <c r="C152" s="215" t="s">
        <v>571</v>
      </c>
      <c r="D152" s="215" t="s">
        <v>233</v>
      </c>
      <c r="E152" s="216" t="s">
        <v>2933</v>
      </c>
      <c r="F152" s="217" t="s">
        <v>2934</v>
      </c>
      <c r="G152" s="218" t="s">
        <v>310</v>
      </c>
      <c r="H152" s="219">
        <v>105</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336</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336</v>
      </c>
      <c r="BM152" s="226" t="s">
        <v>1041</v>
      </c>
    </row>
    <row r="153" s="2" customFormat="1" ht="21.75" customHeight="1">
      <c r="A153" s="41"/>
      <c r="B153" s="42"/>
      <c r="C153" s="215" t="s">
        <v>577</v>
      </c>
      <c r="D153" s="215" t="s">
        <v>233</v>
      </c>
      <c r="E153" s="216" t="s">
        <v>2935</v>
      </c>
      <c r="F153" s="217" t="s">
        <v>2936</v>
      </c>
      <c r="G153" s="218" t="s">
        <v>310</v>
      </c>
      <c r="H153" s="219">
        <v>40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336</v>
      </c>
      <c r="AT153" s="226" t="s">
        <v>233</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336</v>
      </c>
      <c r="BM153" s="226" t="s">
        <v>1057</v>
      </c>
    </row>
    <row r="154" s="2" customFormat="1" ht="16.5" customHeight="1">
      <c r="A154" s="41"/>
      <c r="B154" s="42"/>
      <c r="C154" s="215" t="s">
        <v>582</v>
      </c>
      <c r="D154" s="215" t="s">
        <v>233</v>
      </c>
      <c r="E154" s="216" t="s">
        <v>2937</v>
      </c>
      <c r="F154" s="217" t="s">
        <v>2938</v>
      </c>
      <c r="G154" s="218" t="s">
        <v>310</v>
      </c>
      <c r="H154" s="219">
        <v>334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336</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336</v>
      </c>
      <c r="BM154" s="226" t="s">
        <v>1068</v>
      </c>
    </row>
    <row r="155" s="13" customFormat="1">
      <c r="A155" s="13"/>
      <c r="B155" s="233"/>
      <c r="C155" s="234"/>
      <c r="D155" s="235" t="s">
        <v>242</v>
      </c>
      <c r="E155" s="236" t="s">
        <v>19</v>
      </c>
      <c r="F155" s="237" t="s">
        <v>2939</v>
      </c>
      <c r="G155" s="234"/>
      <c r="H155" s="238">
        <v>334</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5" customFormat="1">
      <c r="A156" s="15"/>
      <c r="B156" s="255"/>
      <c r="C156" s="256"/>
      <c r="D156" s="235" t="s">
        <v>242</v>
      </c>
      <c r="E156" s="257" t="s">
        <v>19</v>
      </c>
      <c r="F156" s="258" t="s">
        <v>335</v>
      </c>
      <c r="G156" s="256"/>
      <c r="H156" s="259">
        <v>334</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242</v>
      </c>
      <c r="AU156" s="265" t="s">
        <v>86</v>
      </c>
      <c r="AV156" s="15" t="s">
        <v>238</v>
      </c>
      <c r="AW156" s="15" t="s">
        <v>37</v>
      </c>
      <c r="AX156" s="15" t="s">
        <v>84</v>
      </c>
      <c r="AY156" s="265" t="s">
        <v>231</v>
      </c>
    </row>
    <row r="157" s="2" customFormat="1" ht="24.15" customHeight="1">
      <c r="A157" s="41"/>
      <c r="B157" s="42"/>
      <c r="C157" s="215" t="s">
        <v>588</v>
      </c>
      <c r="D157" s="215" t="s">
        <v>233</v>
      </c>
      <c r="E157" s="216" t="s">
        <v>2940</v>
      </c>
      <c r="F157" s="217" t="s">
        <v>2941</v>
      </c>
      <c r="G157" s="218" t="s">
        <v>310</v>
      </c>
      <c r="H157" s="219">
        <v>145</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336</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336</v>
      </c>
      <c r="BM157" s="226" t="s">
        <v>1079</v>
      </c>
    </row>
    <row r="158" s="2" customFormat="1" ht="24.15" customHeight="1">
      <c r="A158" s="41"/>
      <c r="B158" s="42"/>
      <c r="C158" s="215" t="s">
        <v>596</v>
      </c>
      <c r="D158" s="215" t="s">
        <v>233</v>
      </c>
      <c r="E158" s="216" t="s">
        <v>2942</v>
      </c>
      <c r="F158" s="217" t="s">
        <v>2943</v>
      </c>
      <c r="G158" s="218" t="s">
        <v>310</v>
      </c>
      <c r="H158" s="219">
        <v>50</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336</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336</v>
      </c>
      <c r="BM158" s="226" t="s">
        <v>1090</v>
      </c>
    </row>
    <row r="159" s="2" customFormat="1" ht="24.15" customHeight="1">
      <c r="A159" s="41"/>
      <c r="B159" s="42"/>
      <c r="C159" s="215" t="s">
        <v>604</v>
      </c>
      <c r="D159" s="215" t="s">
        <v>233</v>
      </c>
      <c r="E159" s="216" t="s">
        <v>2944</v>
      </c>
      <c r="F159" s="217" t="s">
        <v>2945</v>
      </c>
      <c r="G159" s="218" t="s">
        <v>310</v>
      </c>
      <c r="H159" s="219">
        <v>30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336</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336</v>
      </c>
      <c r="BM159" s="226" t="s">
        <v>1100</v>
      </c>
    </row>
    <row r="160" s="2" customFormat="1" ht="16.5" customHeight="1">
      <c r="A160" s="41"/>
      <c r="B160" s="42"/>
      <c r="C160" s="215" t="s">
        <v>609</v>
      </c>
      <c r="D160" s="215" t="s">
        <v>233</v>
      </c>
      <c r="E160" s="216" t="s">
        <v>2946</v>
      </c>
      <c r="F160" s="217" t="s">
        <v>2947</v>
      </c>
      <c r="G160" s="218" t="s">
        <v>310</v>
      </c>
      <c r="H160" s="219">
        <v>80</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336</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336</v>
      </c>
      <c r="BM160" s="226" t="s">
        <v>1110</v>
      </c>
    </row>
    <row r="161" s="2" customFormat="1" ht="33" customHeight="1">
      <c r="A161" s="41"/>
      <c r="B161" s="42"/>
      <c r="C161" s="215" t="s">
        <v>613</v>
      </c>
      <c r="D161" s="215" t="s">
        <v>233</v>
      </c>
      <c r="E161" s="216" t="s">
        <v>2948</v>
      </c>
      <c r="F161" s="217" t="s">
        <v>2949</v>
      </c>
      <c r="G161" s="218" t="s">
        <v>310</v>
      </c>
      <c r="H161" s="219">
        <v>216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336</v>
      </c>
      <c r="AT161" s="226" t="s">
        <v>233</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336</v>
      </c>
      <c r="BM161" s="226" t="s">
        <v>1118</v>
      </c>
    </row>
    <row r="162" s="13" customFormat="1">
      <c r="A162" s="13"/>
      <c r="B162" s="233"/>
      <c r="C162" s="234"/>
      <c r="D162" s="235" t="s">
        <v>242</v>
      </c>
      <c r="E162" s="236" t="s">
        <v>19</v>
      </c>
      <c r="F162" s="237" t="s">
        <v>2950</v>
      </c>
      <c r="G162" s="234"/>
      <c r="H162" s="238">
        <v>216</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37</v>
      </c>
      <c r="AX162" s="13" t="s">
        <v>76</v>
      </c>
      <c r="AY162" s="244" t="s">
        <v>231</v>
      </c>
    </row>
    <row r="163" s="15" customFormat="1">
      <c r="A163" s="15"/>
      <c r="B163" s="255"/>
      <c r="C163" s="256"/>
      <c r="D163" s="235" t="s">
        <v>242</v>
      </c>
      <c r="E163" s="257" t="s">
        <v>19</v>
      </c>
      <c r="F163" s="258" t="s">
        <v>335</v>
      </c>
      <c r="G163" s="256"/>
      <c r="H163" s="259">
        <v>216</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242</v>
      </c>
      <c r="AU163" s="265" t="s">
        <v>86</v>
      </c>
      <c r="AV163" s="15" t="s">
        <v>238</v>
      </c>
      <c r="AW163" s="15" t="s">
        <v>37</v>
      </c>
      <c r="AX163" s="15" t="s">
        <v>84</v>
      </c>
      <c r="AY163" s="265" t="s">
        <v>231</v>
      </c>
    </row>
    <row r="164" s="2" customFormat="1" ht="37.8" customHeight="1">
      <c r="A164" s="41"/>
      <c r="B164" s="42"/>
      <c r="C164" s="215" t="s">
        <v>622</v>
      </c>
      <c r="D164" s="215" t="s">
        <v>233</v>
      </c>
      <c r="E164" s="216" t="s">
        <v>2951</v>
      </c>
      <c r="F164" s="217" t="s">
        <v>2952</v>
      </c>
      <c r="G164" s="218" t="s">
        <v>310</v>
      </c>
      <c r="H164" s="219">
        <v>173</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336</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336</v>
      </c>
      <c r="BM164" s="226" t="s">
        <v>1128</v>
      </c>
    </row>
    <row r="165" s="13" customFormat="1">
      <c r="A165" s="13"/>
      <c r="B165" s="233"/>
      <c r="C165" s="234"/>
      <c r="D165" s="235" t="s">
        <v>242</v>
      </c>
      <c r="E165" s="236" t="s">
        <v>19</v>
      </c>
      <c r="F165" s="237" t="s">
        <v>2953</v>
      </c>
      <c r="G165" s="234"/>
      <c r="H165" s="238">
        <v>173</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76</v>
      </c>
      <c r="AY165" s="244" t="s">
        <v>231</v>
      </c>
    </row>
    <row r="166" s="15" customFormat="1">
      <c r="A166" s="15"/>
      <c r="B166" s="255"/>
      <c r="C166" s="256"/>
      <c r="D166" s="235" t="s">
        <v>242</v>
      </c>
      <c r="E166" s="257" t="s">
        <v>19</v>
      </c>
      <c r="F166" s="258" t="s">
        <v>335</v>
      </c>
      <c r="G166" s="256"/>
      <c r="H166" s="259">
        <v>173</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242</v>
      </c>
      <c r="AU166" s="265" t="s">
        <v>86</v>
      </c>
      <c r="AV166" s="15" t="s">
        <v>238</v>
      </c>
      <c r="AW166" s="15" t="s">
        <v>37</v>
      </c>
      <c r="AX166" s="15" t="s">
        <v>84</v>
      </c>
      <c r="AY166" s="265" t="s">
        <v>231</v>
      </c>
    </row>
    <row r="167" s="2" customFormat="1" ht="24.15" customHeight="1">
      <c r="A167" s="41"/>
      <c r="B167" s="42"/>
      <c r="C167" s="215" t="s">
        <v>626</v>
      </c>
      <c r="D167" s="215" t="s">
        <v>233</v>
      </c>
      <c r="E167" s="216" t="s">
        <v>2954</v>
      </c>
      <c r="F167" s="217" t="s">
        <v>2955</v>
      </c>
      <c r="G167" s="218" t="s">
        <v>280</v>
      </c>
      <c r="H167" s="219">
        <v>0.60399999999999998</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336</v>
      </c>
      <c r="AT167" s="226" t="s">
        <v>233</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336</v>
      </c>
      <c r="BM167" s="226" t="s">
        <v>1136</v>
      </c>
    </row>
    <row r="168" s="2" customFormat="1" ht="24.15" customHeight="1">
      <c r="A168" s="41"/>
      <c r="B168" s="42"/>
      <c r="C168" s="215" t="s">
        <v>630</v>
      </c>
      <c r="D168" s="215" t="s">
        <v>233</v>
      </c>
      <c r="E168" s="216" t="s">
        <v>2956</v>
      </c>
      <c r="F168" s="217" t="s">
        <v>2957</v>
      </c>
      <c r="G168" s="218" t="s">
        <v>280</v>
      </c>
      <c r="H168" s="219">
        <v>0.60399999999999998</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336</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336</v>
      </c>
      <c r="BM168" s="226" t="s">
        <v>1146</v>
      </c>
    </row>
    <row r="169" s="12" customFormat="1" ht="22.8" customHeight="1">
      <c r="A169" s="12"/>
      <c r="B169" s="199"/>
      <c r="C169" s="200"/>
      <c r="D169" s="201" t="s">
        <v>75</v>
      </c>
      <c r="E169" s="213" t="s">
        <v>2958</v>
      </c>
      <c r="F169" s="213" t="s">
        <v>2959</v>
      </c>
      <c r="G169" s="200"/>
      <c r="H169" s="200"/>
      <c r="I169" s="203"/>
      <c r="J169" s="214">
        <f>BK169</f>
        <v>0</v>
      </c>
      <c r="K169" s="200"/>
      <c r="L169" s="205"/>
      <c r="M169" s="206"/>
      <c r="N169" s="207"/>
      <c r="O169" s="207"/>
      <c r="P169" s="208">
        <f>SUM(P170:P205)</f>
        <v>0</v>
      </c>
      <c r="Q169" s="207"/>
      <c r="R169" s="208">
        <f>SUM(R170:R205)</f>
        <v>0</v>
      </c>
      <c r="S169" s="207"/>
      <c r="T169" s="209">
        <f>SUM(T170:T205)</f>
        <v>0</v>
      </c>
      <c r="U169" s="12"/>
      <c r="V169" s="12"/>
      <c r="W169" s="12"/>
      <c r="X169" s="12"/>
      <c r="Y169" s="12"/>
      <c r="Z169" s="12"/>
      <c r="AA169" s="12"/>
      <c r="AB169" s="12"/>
      <c r="AC169" s="12"/>
      <c r="AD169" s="12"/>
      <c r="AE169" s="12"/>
      <c r="AR169" s="210" t="s">
        <v>86</v>
      </c>
      <c r="AT169" s="211" t="s">
        <v>75</v>
      </c>
      <c r="AU169" s="211" t="s">
        <v>84</v>
      </c>
      <c r="AY169" s="210" t="s">
        <v>231</v>
      </c>
      <c r="BK169" s="212">
        <f>SUM(BK170:BK205)</f>
        <v>0</v>
      </c>
    </row>
    <row r="170" s="2" customFormat="1" ht="21.75" customHeight="1">
      <c r="A170" s="41"/>
      <c r="B170" s="42"/>
      <c r="C170" s="215" t="s">
        <v>634</v>
      </c>
      <c r="D170" s="215" t="s">
        <v>233</v>
      </c>
      <c r="E170" s="216" t="s">
        <v>2960</v>
      </c>
      <c r="F170" s="217" t="s">
        <v>2961</v>
      </c>
      <c r="G170" s="218" t="s">
        <v>369</v>
      </c>
      <c r="H170" s="219">
        <v>40</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336</v>
      </c>
      <c r="AT170" s="226" t="s">
        <v>233</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336</v>
      </c>
      <c r="BM170" s="226" t="s">
        <v>1158</v>
      </c>
    </row>
    <row r="171" s="2" customFormat="1" ht="16.5" customHeight="1">
      <c r="A171" s="41"/>
      <c r="B171" s="42"/>
      <c r="C171" s="215" t="s">
        <v>638</v>
      </c>
      <c r="D171" s="215" t="s">
        <v>233</v>
      </c>
      <c r="E171" s="216" t="s">
        <v>2962</v>
      </c>
      <c r="F171" s="217" t="s">
        <v>2963</v>
      </c>
      <c r="G171" s="218" t="s">
        <v>369</v>
      </c>
      <c r="H171" s="219">
        <v>26</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336</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336</v>
      </c>
      <c r="BM171" s="226" t="s">
        <v>1172</v>
      </c>
    </row>
    <row r="172" s="2" customFormat="1" ht="16.5" customHeight="1">
      <c r="A172" s="41"/>
      <c r="B172" s="42"/>
      <c r="C172" s="215" t="s">
        <v>643</v>
      </c>
      <c r="D172" s="215" t="s">
        <v>233</v>
      </c>
      <c r="E172" s="216" t="s">
        <v>2964</v>
      </c>
      <c r="F172" s="217" t="s">
        <v>2965</v>
      </c>
      <c r="G172" s="218" t="s">
        <v>369</v>
      </c>
      <c r="H172" s="219">
        <v>14</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336</v>
      </c>
      <c r="AT172" s="226" t="s">
        <v>233</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336</v>
      </c>
      <c r="BM172" s="226" t="s">
        <v>1187</v>
      </c>
    </row>
    <row r="173" s="2" customFormat="1" ht="16.5" customHeight="1">
      <c r="A173" s="41"/>
      <c r="B173" s="42"/>
      <c r="C173" s="215" t="s">
        <v>658</v>
      </c>
      <c r="D173" s="215" t="s">
        <v>233</v>
      </c>
      <c r="E173" s="216" t="s">
        <v>2966</v>
      </c>
      <c r="F173" s="217" t="s">
        <v>2967</v>
      </c>
      <c r="G173" s="218" t="s">
        <v>369</v>
      </c>
      <c r="H173" s="219">
        <v>19</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336</v>
      </c>
      <c r="AT173" s="226" t="s">
        <v>233</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336</v>
      </c>
      <c r="BM173" s="226" t="s">
        <v>1199</v>
      </c>
    </row>
    <row r="174" s="2" customFormat="1" ht="16.5" customHeight="1">
      <c r="A174" s="41"/>
      <c r="B174" s="42"/>
      <c r="C174" s="215" t="s">
        <v>673</v>
      </c>
      <c r="D174" s="215" t="s">
        <v>233</v>
      </c>
      <c r="E174" s="216" t="s">
        <v>2968</v>
      </c>
      <c r="F174" s="217" t="s">
        <v>2969</v>
      </c>
      <c r="G174" s="218" t="s">
        <v>369</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336</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336</v>
      </c>
      <c r="BM174" s="226" t="s">
        <v>1207</v>
      </c>
    </row>
    <row r="175" s="2" customFormat="1" ht="16.5" customHeight="1">
      <c r="A175" s="41"/>
      <c r="B175" s="42"/>
      <c r="C175" s="215" t="s">
        <v>678</v>
      </c>
      <c r="D175" s="215" t="s">
        <v>233</v>
      </c>
      <c r="E175" s="216" t="s">
        <v>2970</v>
      </c>
      <c r="F175" s="217" t="s">
        <v>2971</v>
      </c>
      <c r="G175" s="218" t="s">
        <v>369</v>
      </c>
      <c r="H175" s="219">
        <v>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336</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336</v>
      </c>
      <c r="BM175" s="226" t="s">
        <v>1218</v>
      </c>
    </row>
    <row r="176" s="2" customFormat="1" ht="16.5" customHeight="1">
      <c r="A176" s="41"/>
      <c r="B176" s="42"/>
      <c r="C176" s="215" t="s">
        <v>692</v>
      </c>
      <c r="D176" s="215" t="s">
        <v>233</v>
      </c>
      <c r="E176" s="216" t="s">
        <v>2972</v>
      </c>
      <c r="F176" s="217" t="s">
        <v>2973</v>
      </c>
      <c r="G176" s="218" t="s">
        <v>369</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336</v>
      </c>
      <c r="AT176" s="226" t="s">
        <v>233</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336</v>
      </c>
      <c r="BM176" s="226" t="s">
        <v>1226</v>
      </c>
    </row>
    <row r="177" s="2" customFormat="1" ht="16.5" customHeight="1">
      <c r="A177" s="41"/>
      <c r="B177" s="42"/>
      <c r="C177" s="215" t="s">
        <v>697</v>
      </c>
      <c r="D177" s="215" t="s">
        <v>233</v>
      </c>
      <c r="E177" s="216" t="s">
        <v>2974</v>
      </c>
      <c r="F177" s="217" t="s">
        <v>2975</v>
      </c>
      <c r="G177" s="218" t="s">
        <v>369</v>
      </c>
      <c r="H177" s="219">
        <v>1</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336</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336</v>
      </c>
      <c r="BM177" s="226" t="s">
        <v>1236</v>
      </c>
    </row>
    <row r="178" s="2" customFormat="1" ht="16.5" customHeight="1">
      <c r="A178" s="41"/>
      <c r="B178" s="42"/>
      <c r="C178" s="215" t="s">
        <v>736</v>
      </c>
      <c r="D178" s="215" t="s">
        <v>233</v>
      </c>
      <c r="E178" s="216" t="s">
        <v>2976</v>
      </c>
      <c r="F178" s="217" t="s">
        <v>2977</v>
      </c>
      <c r="G178" s="218" t="s">
        <v>369</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336</v>
      </c>
      <c r="AT178" s="226" t="s">
        <v>233</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336</v>
      </c>
      <c r="BM178" s="226" t="s">
        <v>1249</v>
      </c>
    </row>
    <row r="179" s="2" customFormat="1" ht="33" customHeight="1">
      <c r="A179" s="41"/>
      <c r="B179" s="42"/>
      <c r="C179" s="215" t="s">
        <v>743</v>
      </c>
      <c r="D179" s="215" t="s">
        <v>233</v>
      </c>
      <c r="E179" s="216" t="s">
        <v>2978</v>
      </c>
      <c r="F179" s="217" t="s">
        <v>2979</v>
      </c>
      <c r="G179" s="218" t="s">
        <v>369</v>
      </c>
      <c r="H179" s="219">
        <v>20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336</v>
      </c>
      <c r="AT179" s="226" t="s">
        <v>233</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336</v>
      </c>
      <c r="BM179" s="226" t="s">
        <v>1259</v>
      </c>
    </row>
    <row r="180" s="2" customFormat="1" ht="24.15" customHeight="1">
      <c r="A180" s="41"/>
      <c r="B180" s="42"/>
      <c r="C180" s="215" t="s">
        <v>749</v>
      </c>
      <c r="D180" s="215" t="s">
        <v>233</v>
      </c>
      <c r="E180" s="216" t="s">
        <v>2980</v>
      </c>
      <c r="F180" s="217" t="s">
        <v>2981</v>
      </c>
      <c r="G180" s="218" t="s">
        <v>369</v>
      </c>
      <c r="H180" s="219">
        <v>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336</v>
      </c>
      <c r="AT180" s="226" t="s">
        <v>233</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336</v>
      </c>
      <c r="BM180" s="226" t="s">
        <v>1269</v>
      </c>
    </row>
    <row r="181" s="2" customFormat="1" ht="24.15" customHeight="1">
      <c r="A181" s="41"/>
      <c r="B181" s="42"/>
      <c r="C181" s="215" t="s">
        <v>754</v>
      </c>
      <c r="D181" s="215" t="s">
        <v>233</v>
      </c>
      <c r="E181" s="216" t="s">
        <v>2982</v>
      </c>
      <c r="F181" s="217" t="s">
        <v>2983</v>
      </c>
      <c r="G181" s="218" t="s">
        <v>369</v>
      </c>
      <c r="H181" s="219">
        <v>13</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336</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336</v>
      </c>
      <c r="BM181" s="226" t="s">
        <v>1281</v>
      </c>
    </row>
    <row r="182" s="2" customFormat="1" ht="21.75" customHeight="1">
      <c r="A182" s="41"/>
      <c r="B182" s="42"/>
      <c r="C182" s="215" t="s">
        <v>763</v>
      </c>
      <c r="D182" s="215" t="s">
        <v>233</v>
      </c>
      <c r="E182" s="216" t="s">
        <v>2984</v>
      </c>
      <c r="F182" s="217" t="s">
        <v>2985</v>
      </c>
      <c r="G182" s="218" t="s">
        <v>369</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336</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336</v>
      </c>
      <c r="BM182" s="226" t="s">
        <v>1290</v>
      </c>
    </row>
    <row r="183" s="2" customFormat="1" ht="21.75" customHeight="1">
      <c r="A183" s="41"/>
      <c r="B183" s="42"/>
      <c r="C183" s="215" t="s">
        <v>768</v>
      </c>
      <c r="D183" s="215" t="s">
        <v>233</v>
      </c>
      <c r="E183" s="216" t="s">
        <v>2986</v>
      </c>
      <c r="F183" s="217" t="s">
        <v>2987</v>
      </c>
      <c r="G183" s="218" t="s">
        <v>369</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336</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336</v>
      </c>
      <c r="BM183" s="226" t="s">
        <v>1299</v>
      </c>
    </row>
    <row r="184" s="2" customFormat="1" ht="21.75" customHeight="1">
      <c r="A184" s="41"/>
      <c r="B184" s="42"/>
      <c r="C184" s="215" t="s">
        <v>772</v>
      </c>
      <c r="D184" s="215" t="s">
        <v>233</v>
      </c>
      <c r="E184" s="216" t="s">
        <v>2988</v>
      </c>
      <c r="F184" s="217" t="s">
        <v>2989</v>
      </c>
      <c r="G184" s="218" t="s">
        <v>369</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336</v>
      </c>
      <c r="AT184" s="226" t="s">
        <v>233</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336</v>
      </c>
      <c r="BM184" s="226" t="s">
        <v>1309</v>
      </c>
    </row>
    <row r="185" s="2" customFormat="1" ht="24.15" customHeight="1">
      <c r="A185" s="41"/>
      <c r="B185" s="42"/>
      <c r="C185" s="215" t="s">
        <v>778</v>
      </c>
      <c r="D185" s="215" t="s">
        <v>233</v>
      </c>
      <c r="E185" s="216" t="s">
        <v>2990</v>
      </c>
      <c r="F185" s="217" t="s">
        <v>2991</v>
      </c>
      <c r="G185" s="218" t="s">
        <v>369</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336</v>
      </c>
      <c r="AT185" s="226" t="s">
        <v>233</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336</v>
      </c>
      <c r="BM185" s="226" t="s">
        <v>1319</v>
      </c>
    </row>
    <row r="186" s="2" customFormat="1" ht="24.15" customHeight="1">
      <c r="A186" s="41"/>
      <c r="B186" s="42"/>
      <c r="C186" s="215" t="s">
        <v>783</v>
      </c>
      <c r="D186" s="215" t="s">
        <v>233</v>
      </c>
      <c r="E186" s="216" t="s">
        <v>2992</v>
      </c>
      <c r="F186" s="217" t="s">
        <v>2993</v>
      </c>
      <c r="G186" s="218" t="s">
        <v>369</v>
      </c>
      <c r="H186" s="219">
        <v>8</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336</v>
      </c>
      <c r="AT186" s="226" t="s">
        <v>233</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336</v>
      </c>
      <c r="BM186" s="226" t="s">
        <v>1330</v>
      </c>
    </row>
    <row r="187" s="2" customFormat="1" ht="24.15" customHeight="1">
      <c r="A187" s="41"/>
      <c r="B187" s="42"/>
      <c r="C187" s="215" t="s">
        <v>789</v>
      </c>
      <c r="D187" s="215" t="s">
        <v>233</v>
      </c>
      <c r="E187" s="216" t="s">
        <v>2994</v>
      </c>
      <c r="F187" s="217" t="s">
        <v>2995</v>
      </c>
      <c r="G187" s="218" t="s">
        <v>369</v>
      </c>
      <c r="H187" s="219">
        <v>5</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336</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336</v>
      </c>
      <c r="BM187" s="226" t="s">
        <v>1341</v>
      </c>
    </row>
    <row r="188" s="2" customFormat="1" ht="24.15" customHeight="1">
      <c r="A188" s="41"/>
      <c r="B188" s="42"/>
      <c r="C188" s="215" t="s">
        <v>794</v>
      </c>
      <c r="D188" s="215" t="s">
        <v>233</v>
      </c>
      <c r="E188" s="216" t="s">
        <v>2996</v>
      </c>
      <c r="F188" s="217" t="s">
        <v>2997</v>
      </c>
      <c r="G188" s="218" t="s">
        <v>369</v>
      </c>
      <c r="H188" s="219">
        <v>20</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336</v>
      </c>
      <c r="AT188" s="226" t="s">
        <v>233</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336</v>
      </c>
      <c r="BM188" s="226" t="s">
        <v>1352</v>
      </c>
    </row>
    <row r="189" s="2" customFormat="1" ht="21.75" customHeight="1">
      <c r="A189" s="41"/>
      <c r="B189" s="42"/>
      <c r="C189" s="215" t="s">
        <v>846</v>
      </c>
      <c r="D189" s="215" t="s">
        <v>233</v>
      </c>
      <c r="E189" s="216" t="s">
        <v>2998</v>
      </c>
      <c r="F189" s="217" t="s">
        <v>2999</v>
      </c>
      <c r="G189" s="218" t="s">
        <v>369</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336</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336</v>
      </c>
      <c r="BM189" s="226" t="s">
        <v>1364</v>
      </c>
    </row>
    <row r="190" s="2" customFormat="1" ht="24.15" customHeight="1">
      <c r="A190" s="41"/>
      <c r="B190" s="42"/>
      <c r="C190" s="215" t="s">
        <v>851</v>
      </c>
      <c r="D190" s="215" t="s">
        <v>233</v>
      </c>
      <c r="E190" s="216" t="s">
        <v>3000</v>
      </c>
      <c r="F190" s="217" t="s">
        <v>3001</v>
      </c>
      <c r="G190" s="218" t="s">
        <v>369</v>
      </c>
      <c r="H190" s="219">
        <v>2</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336</v>
      </c>
      <c r="AT190" s="226" t="s">
        <v>233</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336</v>
      </c>
      <c r="BM190" s="226" t="s">
        <v>1376</v>
      </c>
    </row>
    <row r="191" s="2" customFormat="1" ht="24.15" customHeight="1">
      <c r="A191" s="41"/>
      <c r="B191" s="42"/>
      <c r="C191" s="215" t="s">
        <v>862</v>
      </c>
      <c r="D191" s="215" t="s">
        <v>233</v>
      </c>
      <c r="E191" s="216" t="s">
        <v>3002</v>
      </c>
      <c r="F191" s="217" t="s">
        <v>3003</v>
      </c>
      <c r="G191" s="218" t="s">
        <v>369</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336</v>
      </c>
      <c r="AT191" s="226" t="s">
        <v>233</v>
      </c>
      <c r="AU191" s="226" t="s">
        <v>86</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336</v>
      </c>
      <c r="BM191" s="226" t="s">
        <v>1389</v>
      </c>
    </row>
    <row r="192" s="2" customFormat="1" ht="21.75" customHeight="1">
      <c r="A192" s="41"/>
      <c r="B192" s="42"/>
      <c r="C192" s="215" t="s">
        <v>867</v>
      </c>
      <c r="D192" s="215" t="s">
        <v>233</v>
      </c>
      <c r="E192" s="216" t="s">
        <v>3004</v>
      </c>
      <c r="F192" s="217" t="s">
        <v>3005</v>
      </c>
      <c r="G192" s="218" t="s">
        <v>369</v>
      </c>
      <c r="H192" s="219">
        <v>8</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336</v>
      </c>
      <c r="AT192" s="226" t="s">
        <v>233</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336</v>
      </c>
      <c r="BM192" s="226" t="s">
        <v>1401</v>
      </c>
    </row>
    <row r="193" s="2" customFormat="1" ht="24.15" customHeight="1">
      <c r="A193" s="41"/>
      <c r="B193" s="42"/>
      <c r="C193" s="215" t="s">
        <v>875</v>
      </c>
      <c r="D193" s="215" t="s">
        <v>233</v>
      </c>
      <c r="E193" s="216" t="s">
        <v>3006</v>
      </c>
      <c r="F193" s="217" t="s">
        <v>3007</v>
      </c>
      <c r="G193" s="218" t="s">
        <v>369</v>
      </c>
      <c r="H193" s="219">
        <v>15</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336</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336</v>
      </c>
      <c r="BM193" s="226" t="s">
        <v>1411</v>
      </c>
    </row>
    <row r="194" s="2" customFormat="1" ht="24.15" customHeight="1">
      <c r="A194" s="41"/>
      <c r="B194" s="42"/>
      <c r="C194" s="215" t="s">
        <v>880</v>
      </c>
      <c r="D194" s="215" t="s">
        <v>233</v>
      </c>
      <c r="E194" s="216" t="s">
        <v>3008</v>
      </c>
      <c r="F194" s="217" t="s">
        <v>3009</v>
      </c>
      <c r="G194" s="218" t="s">
        <v>369</v>
      </c>
      <c r="H194" s="219">
        <v>4</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336</v>
      </c>
      <c r="AT194" s="226" t="s">
        <v>233</v>
      </c>
      <c r="AU194" s="226" t="s">
        <v>86</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336</v>
      </c>
      <c r="BM194" s="226" t="s">
        <v>1421</v>
      </c>
    </row>
    <row r="195" s="2" customFormat="1" ht="21.75" customHeight="1">
      <c r="A195" s="41"/>
      <c r="B195" s="42"/>
      <c r="C195" s="215" t="s">
        <v>885</v>
      </c>
      <c r="D195" s="215" t="s">
        <v>233</v>
      </c>
      <c r="E195" s="216" t="s">
        <v>3010</v>
      </c>
      <c r="F195" s="217" t="s">
        <v>3011</v>
      </c>
      <c r="G195" s="218" t="s">
        <v>369</v>
      </c>
      <c r="H195" s="219">
        <v>2</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336</v>
      </c>
      <c r="AT195" s="226" t="s">
        <v>233</v>
      </c>
      <c r="AU195" s="226" t="s">
        <v>86</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336</v>
      </c>
      <c r="BM195" s="226" t="s">
        <v>1432</v>
      </c>
    </row>
    <row r="196" s="2" customFormat="1" ht="24.15" customHeight="1">
      <c r="A196" s="41"/>
      <c r="B196" s="42"/>
      <c r="C196" s="215" t="s">
        <v>890</v>
      </c>
      <c r="D196" s="215" t="s">
        <v>233</v>
      </c>
      <c r="E196" s="216" t="s">
        <v>3012</v>
      </c>
      <c r="F196" s="217" t="s">
        <v>3013</v>
      </c>
      <c r="G196" s="218" t="s">
        <v>369</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336</v>
      </c>
      <c r="AT196" s="226" t="s">
        <v>233</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336</v>
      </c>
      <c r="BM196" s="226" t="s">
        <v>1445</v>
      </c>
    </row>
    <row r="197" s="2" customFormat="1" ht="24.15" customHeight="1">
      <c r="A197" s="41"/>
      <c r="B197" s="42"/>
      <c r="C197" s="215" t="s">
        <v>897</v>
      </c>
      <c r="D197" s="215" t="s">
        <v>233</v>
      </c>
      <c r="E197" s="216" t="s">
        <v>3014</v>
      </c>
      <c r="F197" s="217" t="s">
        <v>3015</v>
      </c>
      <c r="G197" s="218" t="s">
        <v>369</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336</v>
      </c>
      <c r="AT197" s="226" t="s">
        <v>233</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336</v>
      </c>
      <c r="BM197" s="226" t="s">
        <v>1456</v>
      </c>
    </row>
    <row r="198" s="2" customFormat="1" ht="24.15" customHeight="1">
      <c r="A198" s="41"/>
      <c r="B198" s="42"/>
      <c r="C198" s="215" t="s">
        <v>902</v>
      </c>
      <c r="D198" s="215" t="s">
        <v>233</v>
      </c>
      <c r="E198" s="216" t="s">
        <v>3016</v>
      </c>
      <c r="F198" s="217" t="s">
        <v>3017</v>
      </c>
      <c r="G198" s="218" t="s">
        <v>369</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336</v>
      </c>
      <c r="AT198" s="226" t="s">
        <v>233</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336</v>
      </c>
      <c r="BM198" s="226" t="s">
        <v>1470</v>
      </c>
    </row>
    <row r="199" s="2" customFormat="1" ht="24.15" customHeight="1">
      <c r="A199" s="41"/>
      <c r="B199" s="42"/>
      <c r="C199" s="215" t="s">
        <v>908</v>
      </c>
      <c r="D199" s="215" t="s">
        <v>233</v>
      </c>
      <c r="E199" s="216" t="s">
        <v>3018</v>
      </c>
      <c r="F199" s="217" t="s">
        <v>3019</v>
      </c>
      <c r="G199" s="218" t="s">
        <v>369</v>
      </c>
      <c r="H199" s="219">
        <v>10</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336</v>
      </c>
      <c r="AT199" s="226" t="s">
        <v>233</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336</v>
      </c>
      <c r="BM199" s="226" t="s">
        <v>1484</v>
      </c>
    </row>
    <row r="200" s="2" customFormat="1" ht="16.5" customHeight="1">
      <c r="A200" s="41"/>
      <c r="B200" s="42"/>
      <c r="C200" s="215" t="s">
        <v>915</v>
      </c>
      <c r="D200" s="215" t="s">
        <v>233</v>
      </c>
      <c r="E200" s="216" t="s">
        <v>3020</v>
      </c>
      <c r="F200" s="217" t="s">
        <v>3021</v>
      </c>
      <c r="G200" s="218" t="s">
        <v>369</v>
      </c>
      <c r="H200" s="219">
        <v>10</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336</v>
      </c>
      <c r="AT200" s="226" t="s">
        <v>233</v>
      </c>
      <c r="AU200" s="226" t="s">
        <v>86</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336</v>
      </c>
      <c r="BM200" s="226" t="s">
        <v>1498</v>
      </c>
    </row>
    <row r="201" s="2" customFormat="1" ht="24.15" customHeight="1">
      <c r="A201" s="41"/>
      <c r="B201" s="42"/>
      <c r="C201" s="215" t="s">
        <v>920</v>
      </c>
      <c r="D201" s="215" t="s">
        <v>233</v>
      </c>
      <c r="E201" s="216" t="s">
        <v>3022</v>
      </c>
      <c r="F201" s="217" t="s">
        <v>3023</v>
      </c>
      <c r="G201" s="218" t="s">
        <v>369</v>
      </c>
      <c r="H201" s="219">
        <v>7</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336</v>
      </c>
      <c r="AT201" s="226" t="s">
        <v>233</v>
      </c>
      <c r="AU201" s="226" t="s">
        <v>86</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336</v>
      </c>
      <c r="BM201" s="226" t="s">
        <v>1509</v>
      </c>
    </row>
    <row r="202" s="2" customFormat="1" ht="24.15" customHeight="1">
      <c r="A202" s="41"/>
      <c r="B202" s="42"/>
      <c r="C202" s="215" t="s">
        <v>943</v>
      </c>
      <c r="D202" s="215" t="s">
        <v>233</v>
      </c>
      <c r="E202" s="216" t="s">
        <v>3024</v>
      </c>
      <c r="F202" s="217" t="s">
        <v>3025</v>
      </c>
      <c r="G202" s="218" t="s">
        <v>369</v>
      </c>
      <c r="H202" s="219">
        <v>7</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336</v>
      </c>
      <c r="AT202" s="226" t="s">
        <v>233</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336</v>
      </c>
      <c r="BM202" s="226" t="s">
        <v>1525</v>
      </c>
    </row>
    <row r="203" s="2" customFormat="1" ht="16.5" customHeight="1">
      <c r="A203" s="41"/>
      <c r="B203" s="42"/>
      <c r="C203" s="215" t="s">
        <v>948</v>
      </c>
      <c r="D203" s="215" t="s">
        <v>233</v>
      </c>
      <c r="E203" s="216" t="s">
        <v>3026</v>
      </c>
      <c r="F203" s="217" t="s">
        <v>3027</v>
      </c>
      <c r="G203" s="218" t="s">
        <v>369</v>
      </c>
      <c r="H203" s="219">
        <v>17</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336</v>
      </c>
      <c r="AT203" s="226" t="s">
        <v>233</v>
      </c>
      <c r="AU203" s="226" t="s">
        <v>86</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336</v>
      </c>
      <c r="BM203" s="226" t="s">
        <v>1539</v>
      </c>
    </row>
    <row r="204" s="2" customFormat="1" ht="21.75" customHeight="1">
      <c r="A204" s="41"/>
      <c r="B204" s="42"/>
      <c r="C204" s="215" t="s">
        <v>959</v>
      </c>
      <c r="D204" s="215" t="s">
        <v>233</v>
      </c>
      <c r="E204" s="216" t="s">
        <v>3028</v>
      </c>
      <c r="F204" s="217" t="s">
        <v>3029</v>
      </c>
      <c r="G204" s="218" t="s">
        <v>280</v>
      </c>
      <c r="H204" s="219">
        <v>0.125</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336</v>
      </c>
      <c r="AT204" s="226" t="s">
        <v>233</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336</v>
      </c>
      <c r="BM204" s="226" t="s">
        <v>1551</v>
      </c>
    </row>
    <row r="205" s="2" customFormat="1" ht="24.15" customHeight="1">
      <c r="A205" s="41"/>
      <c r="B205" s="42"/>
      <c r="C205" s="215" t="s">
        <v>969</v>
      </c>
      <c r="D205" s="215" t="s">
        <v>233</v>
      </c>
      <c r="E205" s="216" t="s">
        <v>3030</v>
      </c>
      <c r="F205" s="217" t="s">
        <v>3031</v>
      </c>
      <c r="G205" s="218" t="s">
        <v>280</v>
      </c>
      <c r="H205" s="219">
        <v>0.125</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336</v>
      </c>
      <c r="AT205" s="226" t="s">
        <v>233</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336</v>
      </c>
      <c r="BM205" s="226" t="s">
        <v>1572</v>
      </c>
    </row>
    <row r="206" s="12" customFormat="1" ht="22.8" customHeight="1">
      <c r="A206" s="12"/>
      <c r="B206" s="199"/>
      <c r="C206" s="200"/>
      <c r="D206" s="201" t="s">
        <v>75</v>
      </c>
      <c r="E206" s="213" t="s">
        <v>3032</v>
      </c>
      <c r="F206" s="213" t="s">
        <v>3033</v>
      </c>
      <c r="G206" s="200"/>
      <c r="H206" s="200"/>
      <c r="I206" s="203"/>
      <c r="J206" s="214">
        <f>BK206</f>
        <v>0</v>
      </c>
      <c r="K206" s="200"/>
      <c r="L206" s="205"/>
      <c r="M206" s="206"/>
      <c r="N206" s="207"/>
      <c r="O206" s="207"/>
      <c r="P206" s="208">
        <f>SUM(P207:P231)</f>
        <v>0</v>
      </c>
      <c r="Q206" s="207"/>
      <c r="R206" s="208">
        <f>SUM(R207:R231)</f>
        <v>0</v>
      </c>
      <c r="S206" s="207"/>
      <c r="T206" s="209">
        <f>SUM(T207:T231)</f>
        <v>0</v>
      </c>
      <c r="U206" s="12"/>
      <c r="V206" s="12"/>
      <c r="W206" s="12"/>
      <c r="X206" s="12"/>
      <c r="Y206" s="12"/>
      <c r="Z206" s="12"/>
      <c r="AA206" s="12"/>
      <c r="AB206" s="12"/>
      <c r="AC206" s="12"/>
      <c r="AD206" s="12"/>
      <c r="AE206" s="12"/>
      <c r="AR206" s="210" t="s">
        <v>86</v>
      </c>
      <c r="AT206" s="211" t="s">
        <v>75</v>
      </c>
      <c r="AU206" s="211" t="s">
        <v>84</v>
      </c>
      <c r="AY206" s="210" t="s">
        <v>231</v>
      </c>
      <c r="BK206" s="212">
        <f>SUM(BK207:BK231)</f>
        <v>0</v>
      </c>
    </row>
    <row r="207" s="2" customFormat="1" ht="24.15" customHeight="1">
      <c r="A207" s="41"/>
      <c r="B207" s="42"/>
      <c r="C207" s="215" t="s">
        <v>977</v>
      </c>
      <c r="D207" s="215" t="s">
        <v>233</v>
      </c>
      <c r="E207" s="216" t="s">
        <v>3034</v>
      </c>
      <c r="F207" s="217" t="s">
        <v>3035</v>
      </c>
      <c r="G207" s="218" t="s">
        <v>369</v>
      </c>
      <c r="H207" s="219">
        <v>13</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336</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336</v>
      </c>
      <c r="BM207" s="226" t="s">
        <v>1590</v>
      </c>
    </row>
    <row r="208" s="2" customFormat="1" ht="37.8" customHeight="1">
      <c r="A208" s="41"/>
      <c r="B208" s="42"/>
      <c r="C208" s="215" t="s">
        <v>982</v>
      </c>
      <c r="D208" s="215" t="s">
        <v>233</v>
      </c>
      <c r="E208" s="216" t="s">
        <v>3036</v>
      </c>
      <c r="F208" s="217" t="s">
        <v>3037</v>
      </c>
      <c r="G208" s="218" t="s">
        <v>369</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336</v>
      </c>
      <c r="AT208" s="226" t="s">
        <v>233</v>
      </c>
      <c r="AU208" s="226" t="s">
        <v>86</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336</v>
      </c>
      <c r="BM208" s="226" t="s">
        <v>1600</v>
      </c>
    </row>
    <row r="209" s="2" customFormat="1" ht="24.15" customHeight="1">
      <c r="A209" s="41"/>
      <c r="B209" s="42"/>
      <c r="C209" s="215" t="s">
        <v>988</v>
      </c>
      <c r="D209" s="215" t="s">
        <v>233</v>
      </c>
      <c r="E209" s="216" t="s">
        <v>3038</v>
      </c>
      <c r="F209" s="217" t="s">
        <v>3039</v>
      </c>
      <c r="G209" s="218" t="s">
        <v>369</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336</v>
      </c>
      <c r="AT209" s="226" t="s">
        <v>233</v>
      </c>
      <c r="AU209" s="226" t="s">
        <v>86</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336</v>
      </c>
      <c r="BM209" s="226" t="s">
        <v>1608</v>
      </c>
    </row>
    <row r="210" s="2" customFormat="1" ht="21.75" customHeight="1">
      <c r="A210" s="41"/>
      <c r="B210" s="42"/>
      <c r="C210" s="215" t="s">
        <v>993</v>
      </c>
      <c r="D210" s="215" t="s">
        <v>233</v>
      </c>
      <c r="E210" s="216" t="s">
        <v>3040</v>
      </c>
      <c r="F210" s="217" t="s">
        <v>3041</v>
      </c>
      <c r="G210" s="218" t="s">
        <v>369</v>
      </c>
      <c r="H210" s="219">
        <v>5</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336</v>
      </c>
      <c r="AT210" s="226" t="s">
        <v>233</v>
      </c>
      <c r="AU210" s="226" t="s">
        <v>86</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336</v>
      </c>
      <c r="BM210" s="226" t="s">
        <v>1620</v>
      </c>
    </row>
    <row r="211" s="2" customFormat="1" ht="24.15" customHeight="1">
      <c r="A211" s="41"/>
      <c r="B211" s="42"/>
      <c r="C211" s="215" t="s">
        <v>1041</v>
      </c>
      <c r="D211" s="215" t="s">
        <v>233</v>
      </c>
      <c r="E211" s="216" t="s">
        <v>3042</v>
      </c>
      <c r="F211" s="217" t="s">
        <v>3043</v>
      </c>
      <c r="G211" s="218" t="s">
        <v>369</v>
      </c>
      <c r="H211" s="219">
        <v>5</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336</v>
      </c>
      <c r="AT211" s="226" t="s">
        <v>233</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336</v>
      </c>
      <c r="BM211" s="226" t="s">
        <v>1630</v>
      </c>
    </row>
    <row r="212" s="2" customFormat="1" ht="16.5" customHeight="1">
      <c r="A212" s="41"/>
      <c r="B212" s="42"/>
      <c r="C212" s="215" t="s">
        <v>1045</v>
      </c>
      <c r="D212" s="215" t="s">
        <v>233</v>
      </c>
      <c r="E212" s="216" t="s">
        <v>3044</v>
      </c>
      <c r="F212" s="217" t="s">
        <v>3045</v>
      </c>
      <c r="G212" s="218" t="s">
        <v>369</v>
      </c>
      <c r="H212" s="219">
        <v>13</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336</v>
      </c>
      <c r="AT212" s="226" t="s">
        <v>233</v>
      </c>
      <c r="AU212" s="226" t="s">
        <v>86</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336</v>
      </c>
      <c r="BM212" s="226" t="s">
        <v>1641</v>
      </c>
    </row>
    <row r="213" s="2" customFormat="1" ht="16.5" customHeight="1">
      <c r="A213" s="41"/>
      <c r="B213" s="42"/>
      <c r="C213" s="215" t="s">
        <v>1057</v>
      </c>
      <c r="D213" s="215" t="s">
        <v>233</v>
      </c>
      <c r="E213" s="216" t="s">
        <v>3046</v>
      </c>
      <c r="F213" s="217" t="s">
        <v>3047</v>
      </c>
      <c r="G213" s="218" t="s">
        <v>236</v>
      </c>
      <c r="H213" s="219">
        <v>800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336</v>
      </c>
      <c r="AT213" s="226" t="s">
        <v>233</v>
      </c>
      <c r="AU213" s="226" t="s">
        <v>86</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336</v>
      </c>
      <c r="BM213" s="226" t="s">
        <v>1648</v>
      </c>
    </row>
    <row r="214" s="2" customFormat="1" ht="37.8" customHeight="1">
      <c r="A214" s="41"/>
      <c r="B214" s="42"/>
      <c r="C214" s="215" t="s">
        <v>1063</v>
      </c>
      <c r="D214" s="215" t="s">
        <v>233</v>
      </c>
      <c r="E214" s="216" t="s">
        <v>3048</v>
      </c>
      <c r="F214" s="217" t="s">
        <v>3049</v>
      </c>
      <c r="G214" s="218" t="s">
        <v>236</v>
      </c>
      <c r="H214" s="219">
        <v>543</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336</v>
      </c>
      <c r="AT214" s="226" t="s">
        <v>233</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336</v>
      </c>
      <c r="BM214" s="226" t="s">
        <v>1659</v>
      </c>
    </row>
    <row r="215" s="13" customFormat="1">
      <c r="A215" s="13"/>
      <c r="B215" s="233"/>
      <c r="C215" s="234"/>
      <c r="D215" s="235" t="s">
        <v>242</v>
      </c>
      <c r="E215" s="236" t="s">
        <v>19</v>
      </c>
      <c r="F215" s="237" t="s">
        <v>3050</v>
      </c>
      <c r="G215" s="234"/>
      <c r="H215" s="238">
        <v>543</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76</v>
      </c>
      <c r="AY215" s="244" t="s">
        <v>231</v>
      </c>
    </row>
    <row r="216" s="15" customFormat="1">
      <c r="A216" s="15"/>
      <c r="B216" s="255"/>
      <c r="C216" s="256"/>
      <c r="D216" s="235" t="s">
        <v>242</v>
      </c>
      <c r="E216" s="257" t="s">
        <v>19</v>
      </c>
      <c r="F216" s="258" t="s">
        <v>335</v>
      </c>
      <c r="G216" s="256"/>
      <c r="H216" s="259">
        <v>543</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242</v>
      </c>
      <c r="AU216" s="265" t="s">
        <v>86</v>
      </c>
      <c r="AV216" s="15" t="s">
        <v>238</v>
      </c>
      <c r="AW216" s="15" t="s">
        <v>37</v>
      </c>
      <c r="AX216" s="15" t="s">
        <v>84</v>
      </c>
      <c r="AY216" s="265" t="s">
        <v>231</v>
      </c>
    </row>
    <row r="217" s="2" customFormat="1" ht="33" customHeight="1">
      <c r="A217" s="41"/>
      <c r="B217" s="42"/>
      <c r="C217" s="215" t="s">
        <v>1068</v>
      </c>
      <c r="D217" s="215" t="s">
        <v>233</v>
      </c>
      <c r="E217" s="216" t="s">
        <v>3051</v>
      </c>
      <c r="F217" s="217" t="s">
        <v>3052</v>
      </c>
      <c r="G217" s="218" t="s">
        <v>310</v>
      </c>
      <c r="H217" s="219">
        <v>2800</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336</v>
      </c>
      <c r="AT217" s="226" t="s">
        <v>233</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336</v>
      </c>
      <c r="BM217" s="226" t="s">
        <v>1670</v>
      </c>
    </row>
    <row r="218" s="13" customFormat="1">
      <c r="A218" s="13"/>
      <c r="B218" s="233"/>
      <c r="C218" s="234"/>
      <c r="D218" s="235" t="s">
        <v>242</v>
      </c>
      <c r="E218" s="236" t="s">
        <v>19</v>
      </c>
      <c r="F218" s="237" t="s">
        <v>3053</v>
      </c>
      <c r="G218" s="234"/>
      <c r="H218" s="238">
        <v>2800</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242</v>
      </c>
      <c r="AU218" s="244" t="s">
        <v>86</v>
      </c>
      <c r="AV218" s="13" t="s">
        <v>86</v>
      </c>
      <c r="AW218" s="13" t="s">
        <v>37</v>
      </c>
      <c r="AX218" s="13" t="s">
        <v>76</v>
      </c>
      <c r="AY218" s="244" t="s">
        <v>231</v>
      </c>
    </row>
    <row r="219" s="15" customFormat="1">
      <c r="A219" s="15"/>
      <c r="B219" s="255"/>
      <c r="C219" s="256"/>
      <c r="D219" s="235" t="s">
        <v>242</v>
      </c>
      <c r="E219" s="257" t="s">
        <v>19</v>
      </c>
      <c r="F219" s="258" t="s">
        <v>335</v>
      </c>
      <c r="G219" s="256"/>
      <c r="H219" s="259">
        <v>2800</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242</v>
      </c>
      <c r="AU219" s="265" t="s">
        <v>86</v>
      </c>
      <c r="AV219" s="15" t="s">
        <v>238</v>
      </c>
      <c r="AW219" s="15" t="s">
        <v>37</v>
      </c>
      <c r="AX219" s="15" t="s">
        <v>84</v>
      </c>
      <c r="AY219" s="265" t="s">
        <v>231</v>
      </c>
    </row>
    <row r="220" s="2" customFormat="1" ht="16.5" customHeight="1">
      <c r="A220" s="41"/>
      <c r="B220" s="42"/>
      <c r="C220" s="215" t="s">
        <v>1073</v>
      </c>
      <c r="D220" s="215" t="s">
        <v>233</v>
      </c>
      <c r="E220" s="216" t="s">
        <v>3054</v>
      </c>
      <c r="F220" s="217" t="s">
        <v>3055</v>
      </c>
      <c r="G220" s="218" t="s">
        <v>236</v>
      </c>
      <c r="H220" s="219">
        <v>600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336</v>
      </c>
      <c r="AT220" s="226" t="s">
        <v>233</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336</v>
      </c>
      <c r="BM220" s="226" t="s">
        <v>1680</v>
      </c>
    </row>
    <row r="221" s="2" customFormat="1" ht="24.15" customHeight="1">
      <c r="A221" s="41"/>
      <c r="B221" s="42"/>
      <c r="C221" s="215" t="s">
        <v>1079</v>
      </c>
      <c r="D221" s="215" t="s">
        <v>233</v>
      </c>
      <c r="E221" s="216" t="s">
        <v>3056</v>
      </c>
      <c r="F221" s="217" t="s">
        <v>3057</v>
      </c>
      <c r="G221" s="218" t="s">
        <v>310</v>
      </c>
      <c r="H221" s="219">
        <v>550</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336</v>
      </c>
      <c r="AT221" s="226" t="s">
        <v>233</v>
      </c>
      <c r="AU221" s="226" t="s">
        <v>86</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336</v>
      </c>
      <c r="BM221" s="226" t="s">
        <v>1691</v>
      </c>
    </row>
    <row r="222" s="2" customFormat="1" ht="24.15" customHeight="1">
      <c r="A222" s="41"/>
      <c r="B222" s="42"/>
      <c r="C222" s="215" t="s">
        <v>1085</v>
      </c>
      <c r="D222" s="215" t="s">
        <v>233</v>
      </c>
      <c r="E222" s="216" t="s">
        <v>3058</v>
      </c>
      <c r="F222" s="217" t="s">
        <v>3059</v>
      </c>
      <c r="G222" s="218" t="s">
        <v>310</v>
      </c>
      <c r="H222" s="219">
        <v>200</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336</v>
      </c>
      <c r="AT222" s="226" t="s">
        <v>233</v>
      </c>
      <c r="AU222" s="226" t="s">
        <v>86</v>
      </c>
      <c r="AY222" s="20" t="s">
        <v>231</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336</v>
      </c>
      <c r="BM222" s="226" t="s">
        <v>1701</v>
      </c>
    </row>
    <row r="223" s="2" customFormat="1" ht="21.75" customHeight="1">
      <c r="A223" s="41"/>
      <c r="B223" s="42"/>
      <c r="C223" s="215" t="s">
        <v>1090</v>
      </c>
      <c r="D223" s="215" t="s">
        <v>233</v>
      </c>
      <c r="E223" s="216" t="s">
        <v>3060</v>
      </c>
      <c r="F223" s="217" t="s">
        <v>3061</v>
      </c>
      <c r="G223" s="218" t="s">
        <v>310</v>
      </c>
      <c r="H223" s="219">
        <v>350</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336</v>
      </c>
      <c r="AT223" s="226" t="s">
        <v>233</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336</v>
      </c>
      <c r="BM223" s="226" t="s">
        <v>1711</v>
      </c>
    </row>
    <row r="224" s="2" customFormat="1" ht="24.15" customHeight="1">
      <c r="A224" s="41"/>
      <c r="B224" s="42"/>
      <c r="C224" s="215" t="s">
        <v>1096</v>
      </c>
      <c r="D224" s="215" t="s">
        <v>233</v>
      </c>
      <c r="E224" s="216" t="s">
        <v>3062</v>
      </c>
      <c r="F224" s="217" t="s">
        <v>3063</v>
      </c>
      <c r="G224" s="218" t="s">
        <v>369</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336</v>
      </c>
      <c r="AT224" s="226" t="s">
        <v>233</v>
      </c>
      <c r="AU224" s="226" t="s">
        <v>86</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336</v>
      </c>
      <c r="BM224" s="226" t="s">
        <v>1728</v>
      </c>
    </row>
    <row r="225" s="2" customFormat="1" ht="24.15" customHeight="1">
      <c r="A225" s="41"/>
      <c r="B225" s="42"/>
      <c r="C225" s="215" t="s">
        <v>1100</v>
      </c>
      <c r="D225" s="215" t="s">
        <v>233</v>
      </c>
      <c r="E225" s="216" t="s">
        <v>3064</v>
      </c>
      <c r="F225" s="217" t="s">
        <v>3065</v>
      </c>
      <c r="G225" s="218" t="s">
        <v>369</v>
      </c>
      <c r="H225" s="219">
        <v>2</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336</v>
      </c>
      <c r="AT225" s="226" t="s">
        <v>233</v>
      </c>
      <c r="AU225" s="226" t="s">
        <v>86</v>
      </c>
      <c r="AY225" s="20" t="s">
        <v>231</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336</v>
      </c>
      <c r="BM225" s="226" t="s">
        <v>1745</v>
      </c>
    </row>
    <row r="226" s="2" customFormat="1" ht="24.15" customHeight="1">
      <c r="A226" s="41"/>
      <c r="B226" s="42"/>
      <c r="C226" s="215" t="s">
        <v>1104</v>
      </c>
      <c r="D226" s="215" t="s">
        <v>233</v>
      </c>
      <c r="E226" s="216" t="s">
        <v>3066</v>
      </c>
      <c r="F226" s="217" t="s">
        <v>3067</v>
      </c>
      <c r="G226" s="218" t="s">
        <v>369</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336</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336</v>
      </c>
      <c r="BM226" s="226" t="s">
        <v>1755</v>
      </c>
    </row>
    <row r="227" s="2" customFormat="1" ht="24.15" customHeight="1">
      <c r="A227" s="41"/>
      <c r="B227" s="42"/>
      <c r="C227" s="215" t="s">
        <v>1110</v>
      </c>
      <c r="D227" s="215" t="s">
        <v>233</v>
      </c>
      <c r="E227" s="216" t="s">
        <v>3068</v>
      </c>
      <c r="F227" s="217" t="s">
        <v>3069</v>
      </c>
      <c r="G227" s="218" t="s">
        <v>369</v>
      </c>
      <c r="H227" s="219">
        <v>1</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336</v>
      </c>
      <c r="AT227" s="226" t="s">
        <v>233</v>
      </c>
      <c r="AU227" s="226" t="s">
        <v>86</v>
      </c>
      <c r="AY227" s="20" t="s">
        <v>231</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336</v>
      </c>
      <c r="BM227" s="226" t="s">
        <v>1766</v>
      </c>
    </row>
    <row r="228" s="2" customFormat="1" ht="24.15" customHeight="1">
      <c r="A228" s="41"/>
      <c r="B228" s="42"/>
      <c r="C228" s="215" t="s">
        <v>1114</v>
      </c>
      <c r="D228" s="215" t="s">
        <v>233</v>
      </c>
      <c r="E228" s="216" t="s">
        <v>3070</v>
      </c>
      <c r="F228" s="217" t="s">
        <v>3071</v>
      </c>
      <c r="G228" s="218" t="s">
        <v>369</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336</v>
      </c>
      <c r="AT228" s="226" t="s">
        <v>233</v>
      </c>
      <c r="AU228" s="226" t="s">
        <v>86</v>
      </c>
      <c r="AY228" s="20" t="s">
        <v>231</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336</v>
      </c>
      <c r="BM228" s="226" t="s">
        <v>1775</v>
      </c>
    </row>
    <row r="229" s="2" customFormat="1" ht="24.15" customHeight="1">
      <c r="A229" s="41"/>
      <c r="B229" s="42"/>
      <c r="C229" s="215" t="s">
        <v>1118</v>
      </c>
      <c r="D229" s="215" t="s">
        <v>233</v>
      </c>
      <c r="E229" s="216" t="s">
        <v>3072</v>
      </c>
      <c r="F229" s="217" t="s">
        <v>3073</v>
      </c>
      <c r="G229" s="218" t="s">
        <v>369</v>
      </c>
      <c r="H229" s="219">
        <v>1</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336</v>
      </c>
      <c r="AT229" s="226" t="s">
        <v>233</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336</v>
      </c>
      <c r="BM229" s="226" t="s">
        <v>1784</v>
      </c>
    </row>
    <row r="230" s="2" customFormat="1" ht="24.15" customHeight="1">
      <c r="A230" s="41"/>
      <c r="B230" s="42"/>
      <c r="C230" s="215" t="s">
        <v>1122</v>
      </c>
      <c r="D230" s="215" t="s">
        <v>233</v>
      </c>
      <c r="E230" s="216" t="s">
        <v>3074</v>
      </c>
      <c r="F230" s="217" t="s">
        <v>3075</v>
      </c>
      <c r="G230" s="218" t="s">
        <v>280</v>
      </c>
      <c r="H230" s="219">
        <v>2.488</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336</v>
      </c>
      <c r="AT230" s="226" t="s">
        <v>233</v>
      </c>
      <c r="AU230" s="226" t="s">
        <v>86</v>
      </c>
      <c r="AY230" s="20" t="s">
        <v>231</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336</v>
      </c>
      <c r="BM230" s="226" t="s">
        <v>1795</v>
      </c>
    </row>
    <row r="231" s="2" customFormat="1" ht="24.15" customHeight="1">
      <c r="A231" s="41"/>
      <c r="B231" s="42"/>
      <c r="C231" s="215" t="s">
        <v>1128</v>
      </c>
      <c r="D231" s="215" t="s">
        <v>233</v>
      </c>
      <c r="E231" s="216" t="s">
        <v>3076</v>
      </c>
      <c r="F231" s="217" t="s">
        <v>3077</v>
      </c>
      <c r="G231" s="218" t="s">
        <v>280</v>
      </c>
      <c r="H231" s="219">
        <v>2.488</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336</v>
      </c>
      <c r="AT231" s="226" t="s">
        <v>233</v>
      </c>
      <c r="AU231" s="226" t="s">
        <v>86</v>
      </c>
      <c r="AY231" s="20" t="s">
        <v>231</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336</v>
      </c>
      <c r="BM231" s="226" t="s">
        <v>1805</v>
      </c>
    </row>
    <row r="232" s="12" customFormat="1" ht="22.8" customHeight="1">
      <c r="A232" s="12"/>
      <c r="B232" s="199"/>
      <c r="C232" s="200"/>
      <c r="D232" s="201" t="s">
        <v>75</v>
      </c>
      <c r="E232" s="213" t="s">
        <v>2178</v>
      </c>
      <c r="F232" s="213" t="s">
        <v>2179</v>
      </c>
      <c r="G232" s="200"/>
      <c r="H232" s="200"/>
      <c r="I232" s="203"/>
      <c r="J232" s="214">
        <f>BK232</f>
        <v>0</v>
      </c>
      <c r="K232" s="200"/>
      <c r="L232" s="205"/>
      <c r="M232" s="206"/>
      <c r="N232" s="207"/>
      <c r="O232" s="207"/>
      <c r="P232" s="208">
        <f>SUM(P233:P235)</f>
        <v>0</v>
      </c>
      <c r="Q232" s="207"/>
      <c r="R232" s="208">
        <f>SUM(R233:R235)</f>
        <v>0</v>
      </c>
      <c r="S232" s="207"/>
      <c r="T232" s="209">
        <f>SUM(T233:T235)</f>
        <v>0</v>
      </c>
      <c r="U232" s="12"/>
      <c r="V232" s="12"/>
      <c r="W232" s="12"/>
      <c r="X232" s="12"/>
      <c r="Y232" s="12"/>
      <c r="Z232" s="12"/>
      <c r="AA232" s="12"/>
      <c r="AB232" s="12"/>
      <c r="AC232" s="12"/>
      <c r="AD232" s="12"/>
      <c r="AE232" s="12"/>
      <c r="AR232" s="210" t="s">
        <v>86</v>
      </c>
      <c r="AT232" s="211" t="s">
        <v>75</v>
      </c>
      <c r="AU232" s="211" t="s">
        <v>84</v>
      </c>
      <c r="AY232" s="210" t="s">
        <v>231</v>
      </c>
      <c r="BK232" s="212">
        <f>SUM(BK233:BK235)</f>
        <v>0</v>
      </c>
    </row>
    <row r="233" s="2" customFormat="1" ht="24.15" customHeight="1">
      <c r="A233" s="41"/>
      <c r="B233" s="42"/>
      <c r="C233" s="215" t="s">
        <v>1132</v>
      </c>
      <c r="D233" s="215" t="s">
        <v>233</v>
      </c>
      <c r="E233" s="216" t="s">
        <v>3078</v>
      </c>
      <c r="F233" s="217" t="s">
        <v>3079</v>
      </c>
      <c r="G233" s="218" t="s">
        <v>236</v>
      </c>
      <c r="H233" s="219">
        <v>10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336</v>
      </c>
      <c r="AT233" s="226" t="s">
        <v>233</v>
      </c>
      <c r="AU233" s="226" t="s">
        <v>86</v>
      </c>
      <c r="AY233" s="20" t="s">
        <v>231</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336</v>
      </c>
      <c r="BM233" s="226" t="s">
        <v>1818</v>
      </c>
    </row>
    <row r="234" s="2" customFormat="1" ht="24.15" customHeight="1">
      <c r="A234" s="41"/>
      <c r="B234" s="42"/>
      <c r="C234" s="215" t="s">
        <v>1136</v>
      </c>
      <c r="D234" s="215" t="s">
        <v>233</v>
      </c>
      <c r="E234" s="216" t="s">
        <v>3080</v>
      </c>
      <c r="F234" s="217" t="s">
        <v>3081</v>
      </c>
      <c r="G234" s="218" t="s">
        <v>236</v>
      </c>
      <c r="H234" s="219">
        <v>10</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336</v>
      </c>
      <c r="AT234" s="226" t="s">
        <v>233</v>
      </c>
      <c r="AU234" s="226" t="s">
        <v>86</v>
      </c>
      <c r="AY234" s="20" t="s">
        <v>231</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336</v>
      </c>
      <c r="BM234" s="226" t="s">
        <v>1832</v>
      </c>
    </row>
    <row r="235" s="2" customFormat="1" ht="24.15" customHeight="1">
      <c r="A235" s="41"/>
      <c r="B235" s="42"/>
      <c r="C235" s="215" t="s">
        <v>1140</v>
      </c>
      <c r="D235" s="215" t="s">
        <v>233</v>
      </c>
      <c r="E235" s="216" t="s">
        <v>3082</v>
      </c>
      <c r="F235" s="217" t="s">
        <v>3083</v>
      </c>
      <c r="G235" s="218" t="s">
        <v>236</v>
      </c>
      <c r="H235" s="219">
        <v>10</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336</v>
      </c>
      <c r="AT235" s="226" t="s">
        <v>233</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336</v>
      </c>
      <c r="BM235" s="226" t="s">
        <v>1847</v>
      </c>
    </row>
    <row r="236" s="12" customFormat="1" ht="25.92" customHeight="1">
      <c r="A236" s="12"/>
      <c r="B236" s="199"/>
      <c r="C236" s="200"/>
      <c r="D236" s="201" t="s">
        <v>75</v>
      </c>
      <c r="E236" s="202" t="s">
        <v>3084</v>
      </c>
      <c r="F236" s="202" t="s">
        <v>3085</v>
      </c>
      <c r="G236" s="200"/>
      <c r="H236" s="200"/>
      <c r="I236" s="203"/>
      <c r="J236" s="204">
        <f>BK236</f>
        <v>0</v>
      </c>
      <c r="K236" s="200"/>
      <c r="L236" s="205"/>
      <c r="M236" s="206"/>
      <c r="N236" s="207"/>
      <c r="O236" s="207"/>
      <c r="P236" s="208">
        <f>SUM(P237:P238)</f>
        <v>0</v>
      </c>
      <c r="Q236" s="207"/>
      <c r="R236" s="208">
        <f>SUM(R237:R238)</f>
        <v>0</v>
      </c>
      <c r="S236" s="207"/>
      <c r="T236" s="209">
        <f>SUM(T237:T238)</f>
        <v>0</v>
      </c>
      <c r="U236" s="12"/>
      <c r="V236" s="12"/>
      <c r="W236" s="12"/>
      <c r="X236" s="12"/>
      <c r="Y236" s="12"/>
      <c r="Z236" s="12"/>
      <c r="AA236" s="12"/>
      <c r="AB236" s="12"/>
      <c r="AC236" s="12"/>
      <c r="AD236" s="12"/>
      <c r="AE236" s="12"/>
      <c r="AR236" s="210" t="s">
        <v>238</v>
      </c>
      <c r="AT236" s="211" t="s">
        <v>75</v>
      </c>
      <c r="AU236" s="211" t="s">
        <v>76</v>
      </c>
      <c r="AY236" s="210" t="s">
        <v>231</v>
      </c>
      <c r="BK236" s="212">
        <f>SUM(BK237:BK238)</f>
        <v>0</v>
      </c>
    </row>
    <row r="237" s="2" customFormat="1" ht="16.5" customHeight="1">
      <c r="A237" s="41"/>
      <c r="B237" s="42"/>
      <c r="C237" s="215" t="s">
        <v>1146</v>
      </c>
      <c r="D237" s="215" t="s">
        <v>233</v>
      </c>
      <c r="E237" s="216" t="s">
        <v>3086</v>
      </c>
      <c r="F237" s="217" t="s">
        <v>3087</v>
      </c>
      <c r="G237" s="218" t="s">
        <v>2802</v>
      </c>
      <c r="H237" s="219">
        <v>80</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3088</v>
      </c>
      <c r="AT237" s="226" t="s">
        <v>233</v>
      </c>
      <c r="AU237" s="226" t="s">
        <v>84</v>
      </c>
      <c r="AY237" s="20" t="s">
        <v>231</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3088</v>
      </c>
      <c r="BM237" s="226" t="s">
        <v>1864</v>
      </c>
    </row>
    <row r="238" s="2" customFormat="1" ht="16.5" customHeight="1">
      <c r="A238" s="41"/>
      <c r="B238" s="42"/>
      <c r="C238" s="215" t="s">
        <v>1151</v>
      </c>
      <c r="D238" s="215" t="s">
        <v>233</v>
      </c>
      <c r="E238" s="216" t="s">
        <v>3089</v>
      </c>
      <c r="F238" s="217" t="s">
        <v>3090</v>
      </c>
      <c r="G238" s="218" t="s">
        <v>2802</v>
      </c>
      <c r="H238" s="219">
        <v>40</v>
      </c>
      <c r="I238" s="220"/>
      <c r="J238" s="221">
        <f>ROUND(I238*H238,2)</f>
        <v>0</v>
      </c>
      <c r="K238" s="217" t="s">
        <v>19</v>
      </c>
      <c r="L238" s="47"/>
      <c r="M238" s="295" t="s">
        <v>19</v>
      </c>
      <c r="N238" s="296" t="s">
        <v>47</v>
      </c>
      <c r="O238" s="293"/>
      <c r="P238" s="297">
        <f>O238*H238</f>
        <v>0</v>
      </c>
      <c r="Q238" s="297">
        <v>0</v>
      </c>
      <c r="R238" s="297">
        <f>Q238*H238</f>
        <v>0</v>
      </c>
      <c r="S238" s="297">
        <v>0</v>
      </c>
      <c r="T238" s="298">
        <f>S238*H238</f>
        <v>0</v>
      </c>
      <c r="U238" s="41"/>
      <c r="V238" s="41"/>
      <c r="W238" s="41"/>
      <c r="X238" s="41"/>
      <c r="Y238" s="41"/>
      <c r="Z238" s="41"/>
      <c r="AA238" s="41"/>
      <c r="AB238" s="41"/>
      <c r="AC238" s="41"/>
      <c r="AD238" s="41"/>
      <c r="AE238" s="41"/>
      <c r="AR238" s="226" t="s">
        <v>3088</v>
      </c>
      <c r="AT238" s="226" t="s">
        <v>233</v>
      </c>
      <c r="AU238" s="226" t="s">
        <v>84</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3088</v>
      </c>
      <c r="BM238" s="226" t="s">
        <v>1874</v>
      </c>
    </row>
    <row r="239" s="2" customFormat="1" ht="6.96" customHeight="1">
      <c r="A239" s="41"/>
      <c r="B239" s="62"/>
      <c r="C239" s="63"/>
      <c r="D239" s="63"/>
      <c r="E239" s="63"/>
      <c r="F239" s="63"/>
      <c r="G239" s="63"/>
      <c r="H239" s="63"/>
      <c r="I239" s="63"/>
      <c r="J239" s="63"/>
      <c r="K239" s="63"/>
      <c r="L239" s="47"/>
      <c r="M239" s="41"/>
      <c r="O239" s="41"/>
      <c r="P239" s="41"/>
      <c r="Q239" s="41"/>
      <c r="R239" s="41"/>
      <c r="S239" s="41"/>
      <c r="T239" s="41"/>
      <c r="U239" s="41"/>
      <c r="V239" s="41"/>
      <c r="W239" s="41"/>
      <c r="X239" s="41"/>
      <c r="Y239" s="41"/>
      <c r="Z239" s="41"/>
      <c r="AA239" s="41"/>
      <c r="AB239" s="41"/>
      <c r="AC239" s="41"/>
      <c r="AD239" s="41"/>
      <c r="AE239" s="41"/>
    </row>
  </sheetData>
  <sheetProtection sheet="1" autoFilter="0" formatColumns="0" formatRows="0" objects="1" scenarios="1" spinCount="100000" saltValue="Zdqv10M4EspH+D+r4V+pTRF5WDxIOlYTRGGTmKB7z7z7+aROhihNGyunWlqQNTg5oGmWFYcJxXFSKjaklArPTg==" hashValue="4STGV4Z9U2kbpNlLUNZgNzTqI2baIBqprWZMhXBx6u5xtYW2UE1hGKjC1bnLIaaUoDf8mr6/+LWhHOSJRSWcDA==" algorithmName="SHA-512" password="C763"/>
  <autoFilter ref="C87:K2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3091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ROUND(J91,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ROUND((SUM(BE91:BE264)),  2)</f>
        <v>0</v>
      </c>
      <c r="G33" s="41"/>
      <c r="H33" s="41"/>
      <c r="I33" s="160">
        <v>0.20999999999999999</v>
      </c>
      <c r="J33" s="159">
        <f>ROUND(((SUM(BE91:BE264))*I33),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ROUND((SUM(BF91:BF264)),  2)</f>
        <v>0</v>
      </c>
      <c r="G34" s="41"/>
      <c r="H34" s="41"/>
      <c r="I34" s="160">
        <v>0.14999999999999999</v>
      </c>
      <c r="J34" s="159">
        <f>ROUND(((SUM(BF91:BF264))*I34),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ROUND((SUM(BG91:BG264)),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ROUND((SUM(BH91:BH264)),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ROUND((SUM(BI91:BI264)),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06 - ZTI, voda,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J91</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J92</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J93</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J103</f>
        <v>0</v>
      </c>
      <c r="K62" s="128"/>
      <c r="L62" s="187"/>
      <c r="S62" s="10"/>
      <c r="T62" s="10"/>
      <c r="U62" s="10"/>
      <c r="V62" s="10"/>
      <c r="W62" s="10"/>
      <c r="X62" s="10"/>
      <c r="Y62" s="10"/>
      <c r="Z62" s="10"/>
      <c r="AA62" s="10"/>
      <c r="AB62" s="10"/>
      <c r="AC62" s="10"/>
      <c r="AD62" s="10"/>
      <c r="AE62" s="10"/>
    </row>
    <row r="63" s="9" customFormat="1" ht="24.96" customHeight="1">
      <c r="A63" s="9"/>
      <c r="B63" s="177"/>
      <c r="C63" s="178"/>
      <c r="D63" s="179" t="s">
        <v>201</v>
      </c>
      <c r="E63" s="180"/>
      <c r="F63" s="180"/>
      <c r="G63" s="180"/>
      <c r="H63" s="180"/>
      <c r="I63" s="180"/>
      <c r="J63" s="181">
        <f>J107</f>
        <v>0</v>
      </c>
      <c r="K63" s="178"/>
      <c r="L63" s="182"/>
      <c r="S63" s="9"/>
      <c r="T63" s="9"/>
      <c r="U63" s="9"/>
      <c r="V63" s="9"/>
      <c r="W63" s="9"/>
      <c r="X63" s="9"/>
      <c r="Y63" s="9"/>
      <c r="Z63" s="9"/>
      <c r="AA63" s="9"/>
      <c r="AB63" s="9"/>
      <c r="AC63" s="9"/>
      <c r="AD63" s="9"/>
      <c r="AE63" s="9"/>
    </row>
    <row r="64" s="10" customFormat="1" ht="19.92" customHeight="1">
      <c r="A64" s="10"/>
      <c r="B64" s="183"/>
      <c r="C64" s="128"/>
      <c r="D64" s="184" t="s">
        <v>204</v>
      </c>
      <c r="E64" s="185"/>
      <c r="F64" s="185"/>
      <c r="G64" s="185"/>
      <c r="H64" s="185"/>
      <c r="I64" s="185"/>
      <c r="J64" s="186">
        <f>J108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3092</v>
      </c>
      <c r="E65" s="185"/>
      <c r="F65" s="185"/>
      <c r="G65" s="185"/>
      <c r="H65" s="185"/>
      <c r="I65" s="185"/>
      <c r="J65" s="186">
        <f>J121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3093</v>
      </c>
      <c r="E66" s="185"/>
      <c r="F66" s="185"/>
      <c r="G66" s="185"/>
      <c r="H66" s="185"/>
      <c r="I66" s="185"/>
      <c r="J66" s="186">
        <f>J150</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3094</v>
      </c>
      <c r="E67" s="185"/>
      <c r="F67" s="185"/>
      <c r="G67" s="185"/>
      <c r="H67" s="185"/>
      <c r="I67" s="185"/>
      <c r="J67" s="186">
        <f>J208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3095</v>
      </c>
      <c r="E68" s="185"/>
      <c r="F68" s="185"/>
      <c r="G68" s="185"/>
      <c r="H68" s="185"/>
      <c r="I68" s="185"/>
      <c r="J68" s="186">
        <f>J212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3096</v>
      </c>
      <c r="E69" s="185"/>
      <c r="F69" s="185"/>
      <c r="G69" s="185"/>
      <c r="H69" s="185"/>
      <c r="I69" s="185"/>
      <c r="J69" s="186">
        <f>J242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3097</v>
      </c>
      <c r="E70" s="185"/>
      <c r="F70" s="185"/>
      <c r="G70" s="185"/>
      <c r="H70" s="185"/>
      <c r="I70" s="185"/>
      <c r="J70" s="186">
        <f>J248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2817</v>
      </c>
      <c r="E71" s="185"/>
      <c r="F71" s="185"/>
      <c r="G71" s="185"/>
      <c r="H71" s="185"/>
      <c r="I71" s="185"/>
      <c r="J71" s="186">
        <f>J261</f>
        <v>0</v>
      </c>
      <c r="K71" s="128"/>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216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ZSS KHK Jičín - oprava</v>
      </c>
      <c r="F81" s="35"/>
      <c r="G81" s="35"/>
      <c r="H81" s="35"/>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186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 06 - ZTI, voda, kanalizace</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 xml:space="preserve"> </v>
      </c>
      <c r="G85" s="43"/>
      <c r="H85" s="43"/>
      <c r="I85" s="35" t="s">
        <v>23</v>
      </c>
      <c r="J85" s="75" t="str">
        <f>IF(J12="","",J12)</f>
        <v>10. 5. 2023</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E15</f>
        <v>Královéhradecký kraj</v>
      </c>
      <c r="G87" s="43"/>
      <c r="H87" s="43"/>
      <c r="I87" s="35" t="s">
        <v>33</v>
      </c>
      <c r="J87" s="39" t="str">
        <f>E21</f>
        <v>PRISPO s.r.o.</v>
      </c>
      <c r="K87" s="43"/>
      <c r="L87" s="147"/>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IF(E18="","",E18)</f>
        <v>Vyplň údaj</v>
      </c>
      <c r="G88" s="43"/>
      <c r="H88" s="43"/>
      <c r="I88" s="35" t="s">
        <v>38</v>
      </c>
      <c r="J88" s="39" t="str">
        <f>E24</f>
        <v>Michael Hlušek</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217</v>
      </c>
      <c r="D90" s="191" t="s">
        <v>61</v>
      </c>
      <c r="E90" s="191" t="s">
        <v>57</v>
      </c>
      <c r="F90" s="191" t="s">
        <v>58</v>
      </c>
      <c r="G90" s="191" t="s">
        <v>218</v>
      </c>
      <c r="H90" s="191" t="s">
        <v>219</v>
      </c>
      <c r="I90" s="191" t="s">
        <v>220</v>
      </c>
      <c r="J90" s="191" t="s">
        <v>191</v>
      </c>
      <c r="K90" s="192" t="s">
        <v>221</v>
      </c>
      <c r="L90" s="193"/>
      <c r="M90" s="95" t="s">
        <v>19</v>
      </c>
      <c r="N90" s="96" t="s">
        <v>46</v>
      </c>
      <c r="O90" s="96" t="s">
        <v>222</v>
      </c>
      <c r="P90" s="96" t="s">
        <v>223</v>
      </c>
      <c r="Q90" s="96" t="s">
        <v>224</v>
      </c>
      <c r="R90" s="96" t="s">
        <v>225</v>
      </c>
      <c r="S90" s="96" t="s">
        <v>226</v>
      </c>
      <c r="T90" s="97" t="s">
        <v>227</v>
      </c>
      <c r="U90" s="188"/>
      <c r="V90" s="188"/>
      <c r="W90" s="188"/>
      <c r="X90" s="188"/>
      <c r="Y90" s="188"/>
      <c r="Z90" s="188"/>
      <c r="AA90" s="188"/>
      <c r="AB90" s="188"/>
      <c r="AC90" s="188"/>
      <c r="AD90" s="188"/>
      <c r="AE90" s="188"/>
    </row>
    <row r="91" s="2" customFormat="1" ht="22.8" customHeight="1">
      <c r="A91" s="41"/>
      <c r="B91" s="42"/>
      <c r="C91" s="102" t="s">
        <v>228</v>
      </c>
      <c r="D91" s="43"/>
      <c r="E91" s="43"/>
      <c r="F91" s="43"/>
      <c r="G91" s="43"/>
      <c r="H91" s="43"/>
      <c r="I91" s="43"/>
      <c r="J91" s="194">
        <f>BK91</f>
        <v>0</v>
      </c>
      <c r="K91" s="43"/>
      <c r="L91" s="47"/>
      <c r="M91" s="98"/>
      <c r="N91" s="195"/>
      <c r="O91" s="99"/>
      <c r="P91" s="196">
        <f>P92+P107</f>
        <v>0</v>
      </c>
      <c r="Q91" s="99"/>
      <c r="R91" s="196">
        <f>R92+R107</f>
        <v>0</v>
      </c>
      <c r="S91" s="99"/>
      <c r="T91" s="197">
        <f>T92+T107</f>
        <v>0</v>
      </c>
      <c r="U91" s="41"/>
      <c r="V91" s="41"/>
      <c r="W91" s="41"/>
      <c r="X91" s="41"/>
      <c r="Y91" s="41"/>
      <c r="Z91" s="41"/>
      <c r="AA91" s="41"/>
      <c r="AB91" s="41"/>
      <c r="AC91" s="41"/>
      <c r="AD91" s="41"/>
      <c r="AE91" s="41"/>
      <c r="AT91" s="20" t="s">
        <v>75</v>
      </c>
      <c r="AU91" s="20" t="s">
        <v>192</v>
      </c>
      <c r="BK91" s="198">
        <f>BK92+BK107</f>
        <v>0</v>
      </c>
    </row>
    <row r="92" s="12" customFormat="1" ht="25.92" customHeight="1">
      <c r="A92" s="12"/>
      <c r="B92" s="199"/>
      <c r="C92" s="200"/>
      <c r="D92" s="201" t="s">
        <v>75</v>
      </c>
      <c r="E92" s="202" t="s">
        <v>229</v>
      </c>
      <c r="F92" s="202" t="s">
        <v>230</v>
      </c>
      <c r="G92" s="200"/>
      <c r="H92" s="200"/>
      <c r="I92" s="203"/>
      <c r="J92" s="204">
        <f>BK92</f>
        <v>0</v>
      </c>
      <c r="K92" s="200"/>
      <c r="L92" s="205"/>
      <c r="M92" s="206"/>
      <c r="N92" s="207"/>
      <c r="O92" s="207"/>
      <c r="P92" s="208">
        <f>P93+P103</f>
        <v>0</v>
      </c>
      <c r="Q92" s="207"/>
      <c r="R92" s="208">
        <f>R93+R103</f>
        <v>0</v>
      </c>
      <c r="S92" s="207"/>
      <c r="T92" s="209">
        <f>T93+T103</f>
        <v>0</v>
      </c>
      <c r="U92" s="12"/>
      <c r="V92" s="12"/>
      <c r="W92" s="12"/>
      <c r="X92" s="12"/>
      <c r="Y92" s="12"/>
      <c r="Z92" s="12"/>
      <c r="AA92" s="12"/>
      <c r="AB92" s="12"/>
      <c r="AC92" s="12"/>
      <c r="AD92" s="12"/>
      <c r="AE92" s="12"/>
      <c r="AR92" s="210" t="s">
        <v>84</v>
      </c>
      <c r="AT92" s="211" t="s">
        <v>75</v>
      </c>
      <c r="AU92" s="211" t="s">
        <v>76</v>
      </c>
      <c r="AY92" s="210" t="s">
        <v>231</v>
      </c>
      <c r="BK92" s="212">
        <f>BK93+BK103</f>
        <v>0</v>
      </c>
    </row>
    <row r="93" s="12" customFormat="1" ht="22.8" customHeight="1">
      <c r="A93" s="12"/>
      <c r="B93" s="199"/>
      <c r="C93" s="200"/>
      <c r="D93" s="201" t="s">
        <v>75</v>
      </c>
      <c r="E93" s="213" t="s">
        <v>84</v>
      </c>
      <c r="F93" s="213" t="s">
        <v>232</v>
      </c>
      <c r="G93" s="200"/>
      <c r="H93" s="200"/>
      <c r="I93" s="203"/>
      <c r="J93" s="214">
        <f>BK93</f>
        <v>0</v>
      </c>
      <c r="K93" s="200"/>
      <c r="L93" s="205"/>
      <c r="M93" s="206"/>
      <c r="N93" s="207"/>
      <c r="O93" s="207"/>
      <c r="P93" s="208">
        <f>SUM(P94:P102)</f>
        <v>0</v>
      </c>
      <c r="Q93" s="207"/>
      <c r="R93" s="208">
        <f>SUM(R94:R102)</f>
        <v>0</v>
      </c>
      <c r="S93" s="207"/>
      <c r="T93" s="209">
        <f>SUM(T94:T102)</f>
        <v>0</v>
      </c>
      <c r="U93" s="12"/>
      <c r="V93" s="12"/>
      <c r="W93" s="12"/>
      <c r="X93" s="12"/>
      <c r="Y93" s="12"/>
      <c r="Z93" s="12"/>
      <c r="AA93" s="12"/>
      <c r="AB93" s="12"/>
      <c r="AC93" s="12"/>
      <c r="AD93" s="12"/>
      <c r="AE93" s="12"/>
      <c r="AR93" s="210" t="s">
        <v>84</v>
      </c>
      <c r="AT93" s="211" t="s">
        <v>75</v>
      </c>
      <c r="AU93" s="211" t="s">
        <v>84</v>
      </c>
      <c r="AY93" s="210" t="s">
        <v>231</v>
      </c>
      <c r="BK93" s="212">
        <f>SUM(BK94:BK102)</f>
        <v>0</v>
      </c>
    </row>
    <row r="94" s="2" customFormat="1" ht="44.25" customHeight="1">
      <c r="A94" s="41"/>
      <c r="B94" s="42"/>
      <c r="C94" s="215" t="s">
        <v>84</v>
      </c>
      <c r="D94" s="215" t="s">
        <v>233</v>
      </c>
      <c r="E94" s="216" t="s">
        <v>3098</v>
      </c>
      <c r="F94" s="217" t="s">
        <v>3099</v>
      </c>
      <c r="G94" s="218" t="s">
        <v>251</v>
      </c>
      <c r="H94" s="219">
        <v>91.200000000000003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86</v>
      </c>
    </row>
    <row r="95" s="2" customFormat="1" ht="62.7" customHeight="1">
      <c r="A95" s="41"/>
      <c r="B95" s="42"/>
      <c r="C95" s="215" t="s">
        <v>86</v>
      </c>
      <c r="D95" s="215" t="s">
        <v>233</v>
      </c>
      <c r="E95" s="216" t="s">
        <v>261</v>
      </c>
      <c r="F95" s="217" t="s">
        <v>3100</v>
      </c>
      <c r="G95" s="218" t="s">
        <v>251</v>
      </c>
      <c r="H95" s="219">
        <v>60.420000000000002</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238</v>
      </c>
    </row>
    <row r="96" s="2" customFormat="1" ht="66.75" customHeight="1">
      <c r="A96" s="41"/>
      <c r="B96" s="42"/>
      <c r="C96" s="215" t="s">
        <v>248</v>
      </c>
      <c r="D96" s="215" t="s">
        <v>233</v>
      </c>
      <c r="E96" s="216" t="s">
        <v>266</v>
      </c>
      <c r="F96" s="217" t="s">
        <v>267</v>
      </c>
      <c r="G96" s="218" t="s">
        <v>251</v>
      </c>
      <c r="H96" s="219">
        <v>604.20000000000005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265</v>
      </c>
    </row>
    <row r="97" s="2" customFormat="1" ht="44.25" customHeight="1">
      <c r="A97" s="41"/>
      <c r="B97" s="42"/>
      <c r="C97" s="215" t="s">
        <v>238</v>
      </c>
      <c r="D97" s="215" t="s">
        <v>233</v>
      </c>
      <c r="E97" s="216" t="s">
        <v>3101</v>
      </c>
      <c r="F97" s="217" t="s">
        <v>3102</v>
      </c>
      <c r="G97" s="218" t="s">
        <v>251</v>
      </c>
      <c r="H97" s="219">
        <v>60.420000000000002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277</v>
      </c>
    </row>
    <row r="98" s="2" customFormat="1" ht="44.25" customHeight="1">
      <c r="A98" s="41"/>
      <c r="B98" s="42"/>
      <c r="C98" s="215" t="s">
        <v>260</v>
      </c>
      <c r="D98" s="215" t="s">
        <v>233</v>
      </c>
      <c r="E98" s="216" t="s">
        <v>3103</v>
      </c>
      <c r="F98" s="217" t="s">
        <v>279</v>
      </c>
      <c r="G98" s="218" t="s">
        <v>280</v>
      </c>
      <c r="H98" s="219">
        <v>90.629999999999995</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290</v>
      </c>
    </row>
    <row r="99" s="2" customFormat="1" ht="37.8" customHeight="1">
      <c r="A99" s="41"/>
      <c r="B99" s="42"/>
      <c r="C99" s="215" t="s">
        <v>265</v>
      </c>
      <c r="D99" s="215" t="s">
        <v>233</v>
      </c>
      <c r="E99" s="216" t="s">
        <v>2322</v>
      </c>
      <c r="F99" s="217" t="s">
        <v>2323</v>
      </c>
      <c r="G99" s="218" t="s">
        <v>251</v>
      </c>
      <c r="H99" s="219">
        <v>60.420000000000002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302</v>
      </c>
    </row>
    <row r="100" s="2" customFormat="1" ht="16.5" customHeight="1">
      <c r="A100" s="41"/>
      <c r="B100" s="42"/>
      <c r="C100" s="277" t="s">
        <v>271</v>
      </c>
      <c r="D100" s="277" t="s">
        <v>605</v>
      </c>
      <c r="E100" s="278" t="s">
        <v>3104</v>
      </c>
      <c r="F100" s="279" t="s">
        <v>3105</v>
      </c>
      <c r="G100" s="280" t="s">
        <v>280</v>
      </c>
      <c r="H100" s="281">
        <v>99.689999999999998</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277</v>
      </c>
      <c r="AT100" s="226" t="s">
        <v>605</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313</v>
      </c>
    </row>
    <row r="101" s="2" customFormat="1" ht="44.25" customHeight="1">
      <c r="A101" s="41"/>
      <c r="B101" s="42"/>
      <c r="C101" s="215" t="s">
        <v>277</v>
      </c>
      <c r="D101" s="215" t="s">
        <v>233</v>
      </c>
      <c r="E101" s="216" t="s">
        <v>3106</v>
      </c>
      <c r="F101" s="217" t="s">
        <v>3107</v>
      </c>
      <c r="G101" s="218" t="s">
        <v>251</v>
      </c>
      <c r="H101" s="219">
        <v>30.780000000000001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336</v>
      </c>
    </row>
    <row r="102" s="2" customFormat="1" ht="66.75" customHeight="1">
      <c r="A102" s="41"/>
      <c r="B102" s="42"/>
      <c r="C102" s="215" t="s">
        <v>284</v>
      </c>
      <c r="D102" s="215" t="s">
        <v>233</v>
      </c>
      <c r="E102" s="216" t="s">
        <v>3108</v>
      </c>
      <c r="F102" s="217" t="s">
        <v>3109</v>
      </c>
      <c r="G102" s="218" t="s">
        <v>251</v>
      </c>
      <c r="H102" s="219">
        <v>51.299999999999997</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350</v>
      </c>
    </row>
    <row r="103" s="12" customFormat="1" ht="22.8" customHeight="1">
      <c r="A103" s="12"/>
      <c r="B103" s="199"/>
      <c r="C103" s="200"/>
      <c r="D103" s="201" t="s">
        <v>75</v>
      </c>
      <c r="E103" s="213" t="s">
        <v>238</v>
      </c>
      <c r="F103" s="213" t="s">
        <v>595</v>
      </c>
      <c r="G103" s="200"/>
      <c r="H103" s="200"/>
      <c r="I103" s="203"/>
      <c r="J103" s="21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84</v>
      </c>
      <c r="AY103" s="210" t="s">
        <v>231</v>
      </c>
      <c r="BK103" s="212">
        <f>SUM(BK104:BK106)</f>
        <v>0</v>
      </c>
    </row>
    <row r="104" s="2" customFormat="1" ht="33" customHeight="1">
      <c r="A104" s="41"/>
      <c r="B104" s="42"/>
      <c r="C104" s="215" t="s">
        <v>290</v>
      </c>
      <c r="D104" s="215" t="s">
        <v>233</v>
      </c>
      <c r="E104" s="216" t="s">
        <v>3110</v>
      </c>
      <c r="F104" s="217" t="s">
        <v>3111</v>
      </c>
      <c r="G104" s="218" t="s">
        <v>251</v>
      </c>
      <c r="H104" s="219">
        <v>9.1199999999999992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366</v>
      </c>
    </row>
    <row r="105" s="2" customFormat="1" ht="21.75" customHeight="1">
      <c r="A105" s="41"/>
      <c r="B105" s="42"/>
      <c r="C105" s="215" t="s">
        <v>296</v>
      </c>
      <c r="D105" s="215" t="s">
        <v>233</v>
      </c>
      <c r="E105" s="216" t="s">
        <v>3112</v>
      </c>
      <c r="F105" s="217" t="s">
        <v>3113</v>
      </c>
      <c r="G105" s="218" t="s">
        <v>236</v>
      </c>
      <c r="H105" s="219">
        <v>35.280000000000001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379</v>
      </c>
    </row>
    <row r="106" s="2" customFormat="1" ht="24.15" customHeight="1">
      <c r="A106" s="41"/>
      <c r="B106" s="42"/>
      <c r="C106" s="277" t="s">
        <v>302</v>
      </c>
      <c r="D106" s="277" t="s">
        <v>605</v>
      </c>
      <c r="E106" s="278" t="s">
        <v>3114</v>
      </c>
      <c r="F106" s="279" t="s">
        <v>3115</v>
      </c>
      <c r="G106" s="280" t="s">
        <v>236</v>
      </c>
      <c r="H106" s="281">
        <v>38.808</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277</v>
      </c>
      <c r="AT106" s="226" t="s">
        <v>605</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394</v>
      </c>
    </row>
    <row r="107" s="12" customFormat="1" ht="25.92" customHeight="1">
      <c r="A107" s="12"/>
      <c r="B107" s="199"/>
      <c r="C107" s="200"/>
      <c r="D107" s="201" t="s">
        <v>75</v>
      </c>
      <c r="E107" s="202" t="s">
        <v>1177</v>
      </c>
      <c r="F107" s="202" t="s">
        <v>1178</v>
      </c>
      <c r="G107" s="200"/>
      <c r="H107" s="200"/>
      <c r="I107" s="203"/>
      <c r="J107" s="204">
        <f>BK107</f>
        <v>0</v>
      </c>
      <c r="K107" s="200"/>
      <c r="L107" s="205"/>
      <c r="M107" s="206"/>
      <c r="N107" s="207"/>
      <c r="O107" s="207"/>
      <c r="P107" s="208">
        <f>P108+P121+P150+P208+P212+P242+P248+P261</f>
        <v>0</v>
      </c>
      <c r="Q107" s="207"/>
      <c r="R107" s="208">
        <f>R108+R121+R150+R208+R212+R242+R248+R261</f>
        <v>0</v>
      </c>
      <c r="S107" s="207"/>
      <c r="T107" s="209">
        <f>T108+T121+T150+T208+T212+T242+T248+T261</f>
        <v>0</v>
      </c>
      <c r="U107" s="12"/>
      <c r="V107" s="12"/>
      <c r="W107" s="12"/>
      <c r="X107" s="12"/>
      <c r="Y107" s="12"/>
      <c r="Z107" s="12"/>
      <c r="AA107" s="12"/>
      <c r="AB107" s="12"/>
      <c r="AC107" s="12"/>
      <c r="AD107" s="12"/>
      <c r="AE107" s="12"/>
      <c r="AR107" s="210" t="s">
        <v>86</v>
      </c>
      <c r="AT107" s="211" t="s">
        <v>75</v>
      </c>
      <c r="AU107" s="211" t="s">
        <v>76</v>
      </c>
      <c r="AY107" s="210" t="s">
        <v>231</v>
      </c>
      <c r="BK107" s="212">
        <f>BK108+BK121+BK150+BK208+BK212+BK242+BK248+BK261</f>
        <v>0</v>
      </c>
    </row>
    <row r="108" s="12" customFormat="1" ht="22.8" customHeight="1">
      <c r="A108" s="12"/>
      <c r="B108" s="199"/>
      <c r="C108" s="200"/>
      <c r="D108" s="201" t="s">
        <v>75</v>
      </c>
      <c r="E108" s="213" t="s">
        <v>1350</v>
      </c>
      <c r="F108" s="213" t="s">
        <v>1351</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86</v>
      </c>
      <c r="AT108" s="211" t="s">
        <v>75</v>
      </c>
      <c r="AU108" s="211" t="s">
        <v>84</v>
      </c>
      <c r="AY108" s="210" t="s">
        <v>231</v>
      </c>
      <c r="BK108" s="212">
        <f>SUM(BK109:BK120)</f>
        <v>0</v>
      </c>
    </row>
    <row r="109" s="2" customFormat="1" ht="66.75" customHeight="1">
      <c r="A109" s="41"/>
      <c r="B109" s="42"/>
      <c r="C109" s="215" t="s">
        <v>307</v>
      </c>
      <c r="D109" s="215" t="s">
        <v>233</v>
      </c>
      <c r="E109" s="216" t="s">
        <v>3116</v>
      </c>
      <c r="F109" s="217" t="s">
        <v>3117</v>
      </c>
      <c r="G109" s="218" t="s">
        <v>310</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336</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336</v>
      </c>
      <c r="BM109" s="226" t="s">
        <v>406</v>
      </c>
    </row>
    <row r="110" s="2" customFormat="1" ht="24.15" customHeight="1">
      <c r="A110" s="41"/>
      <c r="B110" s="42"/>
      <c r="C110" s="277" t="s">
        <v>313</v>
      </c>
      <c r="D110" s="277" t="s">
        <v>605</v>
      </c>
      <c r="E110" s="278" t="s">
        <v>3118</v>
      </c>
      <c r="F110" s="279" t="s">
        <v>3119</v>
      </c>
      <c r="G110" s="280" t="s">
        <v>310</v>
      </c>
      <c r="H110" s="281">
        <v>1</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442</v>
      </c>
      <c r="AT110" s="226" t="s">
        <v>605</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336</v>
      </c>
      <c r="BM110" s="226" t="s">
        <v>418</v>
      </c>
    </row>
    <row r="111" s="2" customFormat="1" ht="24.15" customHeight="1">
      <c r="A111" s="41"/>
      <c r="B111" s="42"/>
      <c r="C111" s="277" t="s">
        <v>8</v>
      </c>
      <c r="D111" s="277" t="s">
        <v>605</v>
      </c>
      <c r="E111" s="278" t="s">
        <v>3120</v>
      </c>
      <c r="F111" s="279" t="s">
        <v>3121</v>
      </c>
      <c r="G111" s="280" t="s">
        <v>310</v>
      </c>
      <c r="H111" s="281">
        <v>64</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442</v>
      </c>
      <c r="AT111" s="226" t="s">
        <v>605</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336</v>
      </c>
      <c r="BM111" s="226" t="s">
        <v>430</v>
      </c>
    </row>
    <row r="112" s="2" customFormat="1" ht="24.15" customHeight="1">
      <c r="A112" s="41"/>
      <c r="B112" s="42"/>
      <c r="C112" s="277" t="s">
        <v>336</v>
      </c>
      <c r="D112" s="277" t="s">
        <v>605</v>
      </c>
      <c r="E112" s="278" t="s">
        <v>3122</v>
      </c>
      <c r="F112" s="279" t="s">
        <v>3123</v>
      </c>
      <c r="G112" s="280" t="s">
        <v>310</v>
      </c>
      <c r="H112" s="281">
        <v>12</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442</v>
      </c>
      <c r="AT112" s="226" t="s">
        <v>605</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336</v>
      </c>
      <c r="BM112" s="226" t="s">
        <v>442</v>
      </c>
    </row>
    <row r="113" s="2" customFormat="1" ht="24.15" customHeight="1">
      <c r="A113" s="41"/>
      <c r="B113" s="42"/>
      <c r="C113" s="277" t="s">
        <v>343</v>
      </c>
      <c r="D113" s="277" t="s">
        <v>605</v>
      </c>
      <c r="E113" s="278" t="s">
        <v>3124</v>
      </c>
      <c r="F113" s="279" t="s">
        <v>3125</v>
      </c>
      <c r="G113" s="280" t="s">
        <v>310</v>
      </c>
      <c r="H113" s="281">
        <v>18</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442</v>
      </c>
      <c r="AT113" s="226" t="s">
        <v>605</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336</v>
      </c>
      <c r="BM113" s="226" t="s">
        <v>451</v>
      </c>
    </row>
    <row r="114" s="2" customFormat="1" ht="24.15" customHeight="1">
      <c r="A114" s="41"/>
      <c r="B114" s="42"/>
      <c r="C114" s="277" t="s">
        <v>350</v>
      </c>
      <c r="D114" s="277" t="s">
        <v>605</v>
      </c>
      <c r="E114" s="278" t="s">
        <v>3126</v>
      </c>
      <c r="F114" s="279" t="s">
        <v>3127</v>
      </c>
      <c r="G114" s="280" t="s">
        <v>310</v>
      </c>
      <c r="H114" s="281">
        <v>26</v>
      </c>
      <c r="I114" s="282"/>
      <c r="J114" s="283">
        <f>ROUND(I114*H114,2)</f>
        <v>0</v>
      </c>
      <c r="K114" s="279" t="s">
        <v>19</v>
      </c>
      <c r="L114" s="284"/>
      <c r="M114" s="285" t="s">
        <v>19</v>
      </c>
      <c r="N114" s="286"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442</v>
      </c>
      <c r="AT114" s="226" t="s">
        <v>605</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336</v>
      </c>
      <c r="BM114" s="226" t="s">
        <v>463</v>
      </c>
    </row>
    <row r="115" s="2" customFormat="1" ht="37.8" customHeight="1">
      <c r="A115" s="41"/>
      <c r="B115" s="42"/>
      <c r="C115" s="215" t="s">
        <v>355</v>
      </c>
      <c r="D115" s="215" t="s">
        <v>233</v>
      </c>
      <c r="E115" s="216" t="s">
        <v>3128</v>
      </c>
      <c r="F115" s="217" t="s">
        <v>3129</v>
      </c>
      <c r="G115" s="218" t="s">
        <v>310</v>
      </c>
      <c r="H115" s="219">
        <v>65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336</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336</v>
      </c>
      <c r="BM115" s="226" t="s">
        <v>475</v>
      </c>
    </row>
    <row r="116" s="2" customFormat="1" ht="21.75" customHeight="1">
      <c r="A116" s="41"/>
      <c r="B116" s="42"/>
      <c r="C116" s="277" t="s">
        <v>366</v>
      </c>
      <c r="D116" s="277" t="s">
        <v>605</v>
      </c>
      <c r="E116" s="278" t="s">
        <v>3130</v>
      </c>
      <c r="F116" s="279" t="s">
        <v>3131</v>
      </c>
      <c r="G116" s="280" t="s">
        <v>310</v>
      </c>
      <c r="H116" s="281">
        <v>20</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442</v>
      </c>
      <c r="AT116" s="226" t="s">
        <v>605</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336</v>
      </c>
      <c r="BM116" s="226" t="s">
        <v>488</v>
      </c>
    </row>
    <row r="117" s="2" customFormat="1">
      <c r="A117" s="41"/>
      <c r="B117" s="42"/>
      <c r="C117" s="43"/>
      <c r="D117" s="235" t="s">
        <v>3132</v>
      </c>
      <c r="E117" s="43"/>
      <c r="F117" s="299" t="s">
        <v>3133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3132</v>
      </c>
      <c r="AU117" s="20" t="s">
        <v>86</v>
      </c>
    </row>
    <row r="118" s="2" customFormat="1" ht="21.75" customHeight="1">
      <c r="A118" s="41"/>
      <c r="B118" s="42"/>
      <c r="C118" s="277" t="s">
        <v>7</v>
      </c>
      <c r="D118" s="277" t="s">
        <v>605</v>
      </c>
      <c r="E118" s="278" t="s">
        <v>3134</v>
      </c>
      <c r="F118" s="279" t="s">
        <v>3135</v>
      </c>
      <c r="G118" s="280" t="s">
        <v>310</v>
      </c>
      <c r="H118" s="281">
        <v>45</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442</v>
      </c>
      <c r="AT118" s="226" t="s">
        <v>605</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336</v>
      </c>
      <c r="BM118" s="226" t="s">
        <v>499</v>
      </c>
    </row>
    <row r="119" s="2" customFormat="1">
      <c r="A119" s="41"/>
      <c r="B119" s="42"/>
      <c r="C119" s="43"/>
      <c r="D119" s="235" t="s">
        <v>3132</v>
      </c>
      <c r="E119" s="43"/>
      <c r="F119" s="299" t="s">
        <v>3133</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3132</v>
      </c>
      <c r="AU119" s="20" t="s">
        <v>86</v>
      </c>
    </row>
    <row r="120" s="2" customFormat="1" ht="44.25" customHeight="1">
      <c r="A120" s="41"/>
      <c r="B120" s="42"/>
      <c r="C120" s="215" t="s">
        <v>379</v>
      </c>
      <c r="D120" s="215" t="s">
        <v>233</v>
      </c>
      <c r="E120" s="216" t="s">
        <v>1433</v>
      </c>
      <c r="F120" s="217" t="s">
        <v>1434</v>
      </c>
      <c r="G120" s="218" t="s">
        <v>1244</v>
      </c>
      <c r="H120" s="287"/>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336</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336</v>
      </c>
      <c r="BM120" s="226" t="s">
        <v>513</v>
      </c>
    </row>
    <row r="121" s="12" customFormat="1" ht="22.8" customHeight="1">
      <c r="A121" s="12"/>
      <c r="B121" s="199"/>
      <c r="C121" s="200"/>
      <c r="D121" s="201" t="s">
        <v>75</v>
      </c>
      <c r="E121" s="213" t="s">
        <v>3136</v>
      </c>
      <c r="F121" s="213" t="s">
        <v>3137</v>
      </c>
      <c r="G121" s="200"/>
      <c r="H121" s="200"/>
      <c r="I121" s="203"/>
      <c r="J121" s="214">
        <f>BK121</f>
        <v>0</v>
      </c>
      <c r="K121" s="200"/>
      <c r="L121" s="205"/>
      <c r="M121" s="206"/>
      <c r="N121" s="207"/>
      <c r="O121" s="207"/>
      <c r="P121" s="208">
        <f>SUM(P122:P149)</f>
        <v>0</v>
      </c>
      <c r="Q121" s="207"/>
      <c r="R121" s="208">
        <f>SUM(R122:R149)</f>
        <v>0</v>
      </c>
      <c r="S121" s="207"/>
      <c r="T121" s="209">
        <f>SUM(T122:T149)</f>
        <v>0</v>
      </c>
      <c r="U121" s="12"/>
      <c r="V121" s="12"/>
      <c r="W121" s="12"/>
      <c r="X121" s="12"/>
      <c r="Y121" s="12"/>
      <c r="Z121" s="12"/>
      <c r="AA121" s="12"/>
      <c r="AB121" s="12"/>
      <c r="AC121" s="12"/>
      <c r="AD121" s="12"/>
      <c r="AE121" s="12"/>
      <c r="AR121" s="210" t="s">
        <v>86</v>
      </c>
      <c r="AT121" s="211" t="s">
        <v>75</v>
      </c>
      <c r="AU121" s="211" t="s">
        <v>84</v>
      </c>
      <c r="AY121" s="210" t="s">
        <v>231</v>
      </c>
      <c r="BK121" s="212">
        <f>SUM(BK122:BK149)</f>
        <v>0</v>
      </c>
    </row>
    <row r="122" s="2" customFormat="1" ht="24.15" customHeight="1">
      <c r="A122" s="41"/>
      <c r="B122" s="42"/>
      <c r="C122" s="277" t="s">
        <v>387</v>
      </c>
      <c r="D122" s="277" t="s">
        <v>605</v>
      </c>
      <c r="E122" s="278" t="s">
        <v>3138</v>
      </c>
      <c r="F122" s="279" t="s">
        <v>3139</v>
      </c>
      <c r="G122" s="280" t="s">
        <v>369</v>
      </c>
      <c r="H122" s="281">
        <v>95</v>
      </c>
      <c r="I122" s="282"/>
      <c r="J122" s="283">
        <f>ROUND(I122*H122,2)</f>
        <v>0</v>
      </c>
      <c r="K122" s="279" t="s">
        <v>19</v>
      </c>
      <c r="L122" s="284"/>
      <c r="M122" s="285" t="s">
        <v>19</v>
      </c>
      <c r="N122" s="286"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442</v>
      </c>
      <c r="AT122" s="226" t="s">
        <v>605</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336</v>
      </c>
      <c r="BM122" s="226" t="s">
        <v>532</v>
      </c>
    </row>
    <row r="123" s="2" customFormat="1">
      <c r="A123" s="41"/>
      <c r="B123" s="42"/>
      <c r="C123" s="43"/>
      <c r="D123" s="235" t="s">
        <v>3132</v>
      </c>
      <c r="E123" s="43"/>
      <c r="F123" s="299" t="s">
        <v>3140</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3132</v>
      </c>
      <c r="AU123" s="20" t="s">
        <v>86</v>
      </c>
    </row>
    <row r="124" s="2" customFormat="1" ht="21.75" customHeight="1">
      <c r="A124" s="41"/>
      <c r="B124" s="42"/>
      <c r="C124" s="215" t="s">
        <v>394</v>
      </c>
      <c r="D124" s="215" t="s">
        <v>233</v>
      </c>
      <c r="E124" s="216" t="s">
        <v>3141</v>
      </c>
      <c r="F124" s="217" t="s">
        <v>3142</v>
      </c>
      <c r="G124" s="218" t="s">
        <v>310</v>
      </c>
      <c r="H124" s="219">
        <v>35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336</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336</v>
      </c>
      <c r="BM124" s="226" t="s">
        <v>550</v>
      </c>
    </row>
    <row r="125" s="2" customFormat="1" ht="21.75" customHeight="1">
      <c r="A125" s="41"/>
      <c r="B125" s="42"/>
      <c r="C125" s="215" t="s">
        <v>400</v>
      </c>
      <c r="D125" s="215" t="s">
        <v>233</v>
      </c>
      <c r="E125" s="216" t="s">
        <v>3143</v>
      </c>
      <c r="F125" s="217" t="s">
        <v>3144</v>
      </c>
      <c r="G125" s="218" t="s">
        <v>310</v>
      </c>
      <c r="H125" s="219">
        <v>60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336</v>
      </c>
      <c r="AT125" s="226" t="s">
        <v>233</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336</v>
      </c>
      <c r="BM125" s="226" t="s">
        <v>566</v>
      </c>
    </row>
    <row r="126" s="2" customFormat="1" ht="21.75" customHeight="1">
      <c r="A126" s="41"/>
      <c r="B126" s="42"/>
      <c r="C126" s="215" t="s">
        <v>406</v>
      </c>
      <c r="D126" s="215" t="s">
        <v>233</v>
      </c>
      <c r="E126" s="216" t="s">
        <v>3145</v>
      </c>
      <c r="F126" s="217" t="s">
        <v>3146</v>
      </c>
      <c r="G126" s="218" t="s">
        <v>310</v>
      </c>
      <c r="H126" s="219">
        <v>20</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336</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336</v>
      </c>
      <c r="BM126" s="226" t="s">
        <v>577</v>
      </c>
    </row>
    <row r="127" s="2" customFormat="1" ht="24.15" customHeight="1">
      <c r="A127" s="41"/>
      <c r="B127" s="42"/>
      <c r="C127" s="215" t="s">
        <v>412</v>
      </c>
      <c r="D127" s="215" t="s">
        <v>233</v>
      </c>
      <c r="E127" s="216" t="s">
        <v>3147</v>
      </c>
      <c r="F127" s="217" t="s">
        <v>3148</v>
      </c>
      <c r="G127" s="218" t="s">
        <v>310</v>
      </c>
      <c r="H127" s="219">
        <v>40</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336</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336</v>
      </c>
      <c r="BM127" s="226" t="s">
        <v>588</v>
      </c>
    </row>
    <row r="128" s="2" customFormat="1" ht="24.15" customHeight="1">
      <c r="A128" s="41"/>
      <c r="B128" s="42"/>
      <c r="C128" s="215" t="s">
        <v>418</v>
      </c>
      <c r="D128" s="215" t="s">
        <v>233</v>
      </c>
      <c r="E128" s="216" t="s">
        <v>3149</v>
      </c>
      <c r="F128" s="217" t="s">
        <v>3150</v>
      </c>
      <c r="G128" s="218" t="s">
        <v>310</v>
      </c>
      <c r="H128" s="219">
        <v>40</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336</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336</v>
      </c>
      <c r="BM128" s="226" t="s">
        <v>604</v>
      </c>
    </row>
    <row r="129" s="2" customFormat="1" ht="21.75" customHeight="1">
      <c r="A129" s="41"/>
      <c r="B129" s="42"/>
      <c r="C129" s="215" t="s">
        <v>424</v>
      </c>
      <c r="D129" s="215" t="s">
        <v>233</v>
      </c>
      <c r="E129" s="216" t="s">
        <v>3151</v>
      </c>
      <c r="F129" s="217" t="s">
        <v>3152</v>
      </c>
      <c r="G129" s="218" t="s">
        <v>310</v>
      </c>
      <c r="H129" s="219">
        <v>100</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336</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336</v>
      </c>
      <c r="BM129" s="226" t="s">
        <v>613</v>
      </c>
    </row>
    <row r="130" s="2" customFormat="1" ht="21.75" customHeight="1">
      <c r="A130" s="41"/>
      <c r="B130" s="42"/>
      <c r="C130" s="215" t="s">
        <v>430</v>
      </c>
      <c r="D130" s="215" t="s">
        <v>233</v>
      </c>
      <c r="E130" s="216" t="s">
        <v>3153</v>
      </c>
      <c r="F130" s="217" t="s">
        <v>3154</v>
      </c>
      <c r="G130" s="218" t="s">
        <v>310</v>
      </c>
      <c r="H130" s="219">
        <v>20</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336</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336</v>
      </c>
      <c r="BM130" s="226" t="s">
        <v>626</v>
      </c>
    </row>
    <row r="131" s="2" customFormat="1" ht="21.75" customHeight="1">
      <c r="A131" s="41"/>
      <c r="B131" s="42"/>
      <c r="C131" s="215" t="s">
        <v>436</v>
      </c>
      <c r="D131" s="215" t="s">
        <v>233</v>
      </c>
      <c r="E131" s="216" t="s">
        <v>3155</v>
      </c>
      <c r="F131" s="217" t="s">
        <v>3156</v>
      </c>
      <c r="G131" s="218" t="s">
        <v>310</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336</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336</v>
      </c>
      <c r="BM131" s="226" t="s">
        <v>634</v>
      </c>
    </row>
    <row r="132" s="2" customFormat="1" ht="21.75" customHeight="1">
      <c r="A132" s="41"/>
      <c r="B132" s="42"/>
      <c r="C132" s="215" t="s">
        <v>442</v>
      </c>
      <c r="D132" s="215" t="s">
        <v>233</v>
      </c>
      <c r="E132" s="216" t="s">
        <v>3157</v>
      </c>
      <c r="F132" s="217" t="s">
        <v>3158</v>
      </c>
      <c r="G132" s="218" t="s">
        <v>310</v>
      </c>
      <c r="H132" s="219">
        <v>15</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336</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336</v>
      </c>
      <c r="BM132" s="226" t="s">
        <v>643</v>
      </c>
    </row>
    <row r="133" s="2" customFormat="1" ht="21.75" customHeight="1">
      <c r="A133" s="41"/>
      <c r="B133" s="42"/>
      <c r="C133" s="215" t="s">
        <v>448</v>
      </c>
      <c r="D133" s="215" t="s">
        <v>233</v>
      </c>
      <c r="E133" s="216" t="s">
        <v>3159</v>
      </c>
      <c r="F133" s="217" t="s">
        <v>3160</v>
      </c>
      <c r="G133" s="218" t="s">
        <v>310</v>
      </c>
      <c r="H133" s="219">
        <v>20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336</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336</v>
      </c>
      <c r="BM133" s="226" t="s">
        <v>673</v>
      </c>
    </row>
    <row r="134" s="2" customFormat="1" ht="21.75" customHeight="1">
      <c r="A134" s="41"/>
      <c r="B134" s="42"/>
      <c r="C134" s="215" t="s">
        <v>451</v>
      </c>
      <c r="D134" s="215" t="s">
        <v>233</v>
      </c>
      <c r="E134" s="216" t="s">
        <v>3161</v>
      </c>
      <c r="F134" s="217" t="s">
        <v>3162</v>
      </c>
      <c r="G134" s="218" t="s">
        <v>310</v>
      </c>
      <c r="H134" s="219">
        <v>45</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336</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336</v>
      </c>
      <c r="BM134" s="226" t="s">
        <v>692</v>
      </c>
    </row>
    <row r="135" s="2" customFormat="1" ht="24.15" customHeight="1">
      <c r="A135" s="41"/>
      <c r="B135" s="42"/>
      <c r="C135" s="215" t="s">
        <v>457</v>
      </c>
      <c r="D135" s="215" t="s">
        <v>233</v>
      </c>
      <c r="E135" s="216" t="s">
        <v>3163</v>
      </c>
      <c r="F135" s="217" t="s">
        <v>3164</v>
      </c>
      <c r="G135" s="218" t="s">
        <v>369</v>
      </c>
      <c r="H135" s="219">
        <v>27</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336</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336</v>
      </c>
      <c r="BM135" s="226" t="s">
        <v>736</v>
      </c>
    </row>
    <row r="136" s="2" customFormat="1" ht="24.15" customHeight="1">
      <c r="A136" s="41"/>
      <c r="B136" s="42"/>
      <c r="C136" s="215" t="s">
        <v>463</v>
      </c>
      <c r="D136" s="215" t="s">
        <v>233</v>
      </c>
      <c r="E136" s="216" t="s">
        <v>3165</v>
      </c>
      <c r="F136" s="217" t="s">
        <v>3166</v>
      </c>
      <c r="G136" s="218" t="s">
        <v>369</v>
      </c>
      <c r="H136" s="219">
        <v>10</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336</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336</v>
      </c>
      <c r="BM136" s="226" t="s">
        <v>749</v>
      </c>
    </row>
    <row r="137" s="2" customFormat="1" ht="16.5" customHeight="1">
      <c r="A137" s="41"/>
      <c r="B137" s="42"/>
      <c r="C137" s="277" t="s">
        <v>469</v>
      </c>
      <c r="D137" s="277" t="s">
        <v>605</v>
      </c>
      <c r="E137" s="278" t="s">
        <v>3167</v>
      </c>
      <c r="F137" s="279" t="s">
        <v>3168</v>
      </c>
      <c r="G137" s="280" t="s">
        <v>369</v>
      </c>
      <c r="H137" s="281">
        <v>5</v>
      </c>
      <c r="I137" s="282"/>
      <c r="J137" s="283">
        <f>ROUND(I137*H137,2)</f>
        <v>0</v>
      </c>
      <c r="K137" s="279" t="s">
        <v>19</v>
      </c>
      <c r="L137" s="284"/>
      <c r="M137" s="285" t="s">
        <v>19</v>
      </c>
      <c r="N137" s="286"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442</v>
      </c>
      <c r="AT137" s="226" t="s">
        <v>605</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336</v>
      </c>
      <c r="BM137" s="226" t="s">
        <v>763</v>
      </c>
    </row>
    <row r="138" s="2" customFormat="1" ht="21.75" customHeight="1">
      <c r="A138" s="41"/>
      <c r="B138" s="42"/>
      <c r="C138" s="215" t="s">
        <v>475</v>
      </c>
      <c r="D138" s="215" t="s">
        <v>233</v>
      </c>
      <c r="E138" s="216" t="s">
        <v>3169</v>
      </c>
      <c r="F138" s="217" t="s">
        <v>3170</v>
      </c>
      <c r="G138" s="218" t="s">
        <v>369</v>
      </c>
      <c r="H138" s="219">
        <v>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336</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336</v>
      </c>
      <c r="BM138" s="226" t="s">
        <v>772</v>
      </c>
    </row>
    <row r="139" s="2" customFormat="1">
      <c r="A139" s="41"/>
      <c r="B139" s="42"/>
      <c r="C139" s="43"/>
      <c r="D139" s="235" t="s">
        <v>3132</v>
      </c>
      <c r="E139" s="43"/>
      <c r="F139" s="299" t="s">
        <v>3171</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3132</v>
      </c>
      <c r="AU139" s="20" t="s">
        <v>86</v>
      </c>
    </row>
    <row r="140" s="2" customFormat="1" ht="24.15" customHeight="1">
      <c r="A140" s="41"/>
      <c r="B140" s="42"/>
      <c r="C140" s="215" t="s">
        <v>482</v>
      </c>
      <c r="D140" s="215" t="s">
        <v>233</v>
      </c>
      <c r="E140" s="216" t="s">
        <v>3172</v>
      </c>
      <c r="F140" s="217" t="s">
        <v>3173</v>
      </c>
      <c r="G140" s="218" t="s">
        <v>369</v>
      </c>
      <c r="H140" s="219">
        <v>2</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336</v>
      </c>
      <c r="AT140" s="226" t="s">
        <v>233</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336</v>
      </c>
      <c r="BM140" s="226" t="s">
        <v>783</v>
      </c>
    </row>
    <row r="141" s="2" customFormat="1" ht="24.15" customHeight="1">
      <c r="A141" s="41"/>
      <c r="B141" s="42"/>
      <c r="C141" s="215" t="s">
        <v>488</v>
      </c>
      <c r="D141" s="215" t="s">
        <v>233</v>
      </c>
      <c r="E141" s="216" t="s">
        <v>3174</v>
      </c>
      <c r="F141" s="217" t="s">
        <v>3175</v>
      </c>
      <c r="G141" s="218" t="s">
        <v>369</v>
      </c>
      <c r="H141" s="219">
        <v>3</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336</v>
      </c>
      <c r="AT141" s="226" t="s">
        <v>233</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336</v>
      </c>
      <c r="BM141" s="226" t="s">
        <v>794</v>
      </c>
    </row>
    <row r="142" s="2" customFormat="1" ht="16.5" customHeight="1">
      <c r="A142" s="41"/>
      <c r="B142" s="42"/>
      <c r="C142" s="215" t="s">
        <v>493</v>
      </c>
      <c r="D142" s="215" t="s">
        <v>233</v>
      </c>
      <c r="E142" s="216" t="s">
        <v>3176</v>
      </c>
      <c r="F142" s="217" t="s">
        <v>3177</v>
      </c>
      <c r="G142" s="218" t="s">
        <v>369</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336</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336</v>
      </c>
      <c r="BM142" s="226" t="s">
        <v>851</v>
      </c>
    </row>
    <row r="143" s="2" customFormat="1" ht="24.15" customHeight="1">
      <c r="A143" s="41"/>
      <c r="B143" s="42"/>
      <c r="C143" s="215" t="s">
        <v>499</v>
      </c>
      <c r="D143" s="215" t="s">
        <v>233</v>
      </c>
      <c r="E143" s="216" t="s">
        <v>3178</v>
      </c>
      <c r="F143" s="217" t="s">
        <v>3179</v>
      </c>
      <c r="G143" s="218" t="s">
        <v>369</v>
      </c>
      <c r="H143" s="219">
        <v>2</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336</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336</v>
      </c>
      <c r="BM143" s="226" t="s">
        <v>867</v>
      </c>
    </row>
    <row r="144" s="2" customFormat="1">
      <c r="A144" s="41"/>
      <c r="B144" s="42"/>
      <c r="C144" s="43"/>
      <c r="D144" s="235" t="s">
        <v>3132</v>
      </c>
      <c r="E144" s="43"/>
      <c r="F144" s="299" t="s">
        <v>3180</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3132</v>
      </c>
      <c r="AU144" s="20" t="s">
        <v>86</v>
      </c>
    </row>
    <row r="145" s="2" customFormat="1" ht="44.25" customHeight="1">
      <c r="A145" s="41"/>
      <c r="B145" s="42"/>
      <c r="C145" s="215" t="s">
        <v>504</v>
      </c>
      <c r="D145" s="215" t="s">
        <v>233</v>
      </c>
      <c r="E145" s="216" t="s">
        <v>3181</v>
      </c>
      <c r="F145" s="217" t="s">
        <v>3182</v>
      </c>
      <c r="G145" s="218" t="s">
        <v>1244</v>
      </c>
      <c r="H145" s="287"/>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336</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336</v>
      </c>
      <c r="BM145" s="226" t="s">
        <v>880</v>
      </c>
    </row>
    <row r="146" s="2" customFormat="1" ht="37.8" customHeight="1">
      <c r="A146" s="41"/>
      <c r="B146" s="42"/>
      <c r="C146" s="215" t="s">
        <v>513</v>
      </c>
      <c r="D146" s="215" t="s">
        <v>233</v>
      </c>
      <c r="E146" s="216" t="s">
        <v>3183</v>
      </c>
      <c r="F146" s="217" t="s">
        <v>3184</v>
      </c>
      <c r="G146" s="218" t="s">
        <v>369</v>
      </c>
      <c r="H146" s="219">
        <v>5</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336</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336</v>
      </c>
      <c r="BM146" s="226" t="s">
        <v>890</v>
      </c>
    </row>
    <row r="147" s="2" customFormat="1">
      <c r="A147" s="41"/>
      <c r="B147" s="42"/>
      <c r="C147" s="43"/>
      <c r="D147" s="235" t="s">
        <v>3132</v>
      </c>
      <c r="E147" s="43"/>
      <c r="F147" s="299" t="s">
        <v>3185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3132</v>
      </c>
      <c r="AU147" s="20" t="s">
        <v>86</v>
      </c>
    </row>
    <row r="148" s="2" customFormat="1" ht="24.15" customHeight="1">
      <c r="A148" s="41"/>
      <c r="B148" s="42"/>
      <c r="C148" s="215" t="s">
        <v>521</v>
      </c>
      <c r="D148" s="215" t="s">
        <v>233</v>
      </c>
      <c r="E148" s="216" t="s">
        <v>3186</v>
      </c>
      <c r="F148" s="217" t="s">
        <v>3187</v>
      </c>
      <c r="G148" s="218" t="s">
        <v>310</v>
      </c>
      <c r="H148" s="219">
        <v>385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336</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336</v>
      </c>
      <c r="BM148" s="226" t="s">
        <v>902</v>
      </c>
    </row>
    <row r="149" s="2" customFormat="1" ht="24.15" customHeight="1">
      <c r="A149" s="41"/>
      <c r="B149" s="42"/>
      <c r="C149" s="215" t="s">
        <v>532</v>
      </c>
      <c r="D149" s="215" t="s">
        <v>233</v>
      </c>
      <c r="E149" s="216" t="s">
        <v>3188</v>
      </c>
      <c r="F149" s="217" t="s">
        <v>3189</v>
      </c>
      <c r="G149" s="218" t="s">
        <v>310</v>
      </c>
      <c r="H149" s="219">
        <v>20</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336</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336</v>
      </c>
      <c r="BM149" s="226" t="s">
        <v>915</v>
      </c>
    </row>
    <row r="150" s="12" customFormat="1" ht="22.8" customHeight="1">
      <c r="A150" s="12"/>
      <c r="B150" s="199"/>
      <c r="C150" s="200"/>
      <c r="D150" s="201" t="s">
        <v>75</v>
      </c>
      <c r="E150" s="213" t="s">
        <v>3190</v>
      </c>
      <c r="F150" s="213" t="s">
        <v>3191</v>
      </c>
      <c r="G150" s="200"/>
      <c r="H150" s="200"/>
      <c r="I150" s="203"/>
      <c r="J150" s="214">
        <f>BK150</f>
        <v>0</v>
      </c>
      <c r="K150" s="200"/>
      <c r="L150" s="205"/>
      <c r="M150" s="206"/>
      <c r="N150" s="207"/>
      <c r="O150" s="207"/>
      <c r="P150" s="208">
        <f>SUM(P151:P207)</f>
        <v>0</v>
      </c>
      <c r="Q150" s="207"/>
      <c r="R150" s="208">
        <f>SUM(R151:R207)</f>
        <v>0</v>
      </c>
      <c r="S150" s="207"/>
      <c r="T150" s="209">
        <f>SUM(T151:T207)</f>
        <v>0</v>
      </c>
      <c r="U150" s="12"/>
      <c r="V150" s="12"/>
      <c r="W150" s="12"/>
      <c r="X150" s="12"/>
      <c r="Y150" s="12"/>
      <c r="Z150" s="12"/>
      <c r="AA150" s="12"/>
      <c r="AB150" s="12"/>
      <c r="AC150" s="12"/>
      <c r="AD150" s="12"/>
      <c r="AE150" s="12"/>
      <c r="AR150" s="210" t="s">
        <v>86</v>
      </c>
      <c r="AT150" s="211" t="s">
        <v>75</v>
      </c>
      <c r="AU150" s="211" t="s">
        <v>84</v>
      </c>
      <c r="AY150" s="210" t="s">
        <v>231</v>
      </c>
      <c r="BK150" s="212">
        <f>SUM(BK151:BK207)</f>
        <v>0</v>
      </c>
    </row>
    <row r="151" s="2" customFormat="1" ht="24.15" customHeight="1">
      <c r="A151" s="41"/>
      <c r="B151" s="42"/>
      <c r="C151" s="277" t="s">
        <v>541</v>
      </c>
      <c r="D151" s="277" t="s">
        <v>605</v>
      </c>
      <c r="E151" s="278" t="s">
        <v>3192</v>
      </c>
      <c r="F151" s="279" t="s">
        <v>3193</v>
      </c>
      <c r="G151" s="280" t="s">
        <v>369</v>
      </c>
      <c r="H151" s="281">
        <v>105</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442</v>
      </c>
      <c r="AT151" s="226" t="s">
        <v>605</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336</v>
      </c>
      <c r="BM151" s="226" t="s">
        <v>943</v>
      </c>
    </row>
    <row r="152" s="2" customFormat="1">
      <c r="A152" s="41"/>
      <c r="B152" s="42"/>
      <c r="C152" s="43"/>
      <c r="D152" s="235" t="s">
        <v>3132</v>
      </c>
      <c r="E152" s="43"/>
      <c r="F152" s="299" t="s">
        <v>3194</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3132</v>
      </c>
      <c r="AU152" s="20" t="s">
        <v>86</v>
      </c>
    </row>
    <row r="153" s="2" customFormat="1" ht="24.15" customHeight="1">
      <c r="A153" s="41"/>
      <c r="B153" s="42"/>
      <c r="C153" s="215" t="s">
        <v>550</v>
      </c>
      <c r="D153" s="215" t="s">
        <v>233</v>
      </c>
      <c r="E153" s="216" t="s">
        <v>3195</v>
      </c>
      <c r="F153" s="217" t="s">
        <v>3196</v>
      </c>
      <c r="G153" s="218" t="s">
        <v>310</v>
      </c>
      <c r="H153" s="219">
        <v>30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336</v>
      </c>
      <c r="AT153" s="226" t="s">
        <v>233</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336</v>
      </c>
      <c r="BM153" s="226" t="s">
        <v>959</v>
      </c>
    </row>
    <row r="154" s="2" customFormat="1" ht="24.15" customHeight="1">
      <c r="A154" s="41"/>
      <c r="B154" s="42"/>
      <c r="C154" s="215" t="s">
        <v>559</v>
      </c>
      <c r="D154" s="215" t="s">
        <v>233</v>
      </c>
      <c r="E154" s="216" t="s">
        <v>3197</v>
      </c>
      <c r="F154" s="217" t="s">
        <v>3198</v>
      </c>
      <c r="G154" s="218" t="s">
        <v>310</v>
      </c>
      <c r="H154" s="219">
        <v>327</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336</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336</v>
      </c>
      <c r="BM154" s="226" t="s">
        <v>977</v>
      </c>
    </row>
    <row r="155" s="2" customFormat="1" ht="24.15" customHeight="1">
      <c r="A155" s="41"/>
      <c r="B155" s="42"/>
      <c r="C155" s="215" t="s">
        <v>566</v>
      </c>
      <c r="D155" s="215" t="s">
        <v>233</v>
      </c>
      <c r="E155" s="216" t="s">
        <v>3199</v>
      </c>
      <c r="F155" s="217" t="s">
        <v>3200</v>
      </c>
      <c r="G155" s="218" t="s">
        <v>310</v>
      </c>
      <c r="H155" s="219">
        <v>94</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336</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336</v>
      </c>
      <c r="BM155" s="226" t="s">
        <v>988</v>
      </c>
    </row>
    <row r="156" s="2" customFormat="1" ht="24.15" customHeight="1">
      <c r="A156" s="41"/>
      <c r="B156" s="42"/>
      <c r="C156" s="215" t="s">
        <v>571</v>
      </c>
      <c r="D156" s="215" t="s">
        <v>233</v>
      </c>
      <c r="E156" s="216" t="s">
        <v>3201</v>
      </c>
      <c r="F156" s="217" t="s">
        <v>3202</v>
      </c>
      <c r="G156" s="218" t="s">
        <v>310</v>
      </c>
      <c r="H156" s="219">
        <v>31</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336</v>
      </c>
      <c r="AT156" s="226" t="s">
        <v>233</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336</v>
      </c>
      <c r="BM156" s="226" t="s">
        <v>1041</v>
      </c>
    </row>
    <row r="157" s="2" customFormat="1" ht="24.15" customHeight="1">
      <c r="A157" s="41"/>
      <c r="B157" s="42"/>
      <c r="C157" s="215" t="s">
        <v>577</v>
      </c>
      <c r="D157" s="215" t="s">
        <v>233</v>
      </c>
      <c r="E157" s="216" t="s">
        <v>3203</v>
      </c>
      <c r="F157" s="217" t="s">
        <v>3204</v>
      </c>
      <c r="G157" s="218" t="s">
        <v>310</v>
      </c>
      <c r="H157" s="219">
        <v>33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336</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336</v>
      </c>
      <c r="BM157" s="226" t="s">
        <v>1057</v>
      </c>
    </row>
    <row r="158" s="2" customFormat="1" ht="24.15" customHeight="1">
      <c r="A158" s="41"/>
      <c r="B158" s="42"/>
      <c r="C158" s="215" t="s">
        <v>582</v>
      </c>
      <c r="D158" s="215" t="s">
        <v>233</v>
      </c>
      <c r="E158" s="216" t="s">
        <v>3205</v>
      </c>
      <c r="F158" s="217" t="s">
        <v>3206</v>
      </c>
      <c r="G158" s="218" t="s">
        <v>310</v>
      </c>
      <c r="H158" s="219">
        <v>46</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336</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336</v>
      </c>
      <c r="BM158" s="226" t="s">
        <v>1068</v>
      </c>
    </row>
    <row r="159" s="2" customFormat="1" ht="24.15" customHeight="1">
      <c r="A159" s="41"/>
      <c r="B159" s="42"/>
      <c r="C159" s="215" t="s">
        <v>588</v>
      </c>
      <c r="D159" s="215" t="s">
        <v>233</v>
      </c>
      <c r="E159" s="216" t="s">
        <v>3207</v>
      </c>
      <c r="F159" s="217" t="s">
        <v>3208</v>
      </c>
      <c r="G159" s="218" t="s">
        <v>310</v>
      </c>
      <c r="H159" s="219">
        <v>21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336</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336</v>
      </c>
      <c r="BM159" s="226" t="s">
        <v>1079</v>
      </c>
    </row>
    <row r="160" s="2" customFormat="1" ht="55.5" customHeight="1">
      <c r="A160" s="41"/>
      <c r="B160" s="42"/>
      <c r="C160" s="215" t="s">
        <v>596</v>
      </c>
      <c r="D160" s="215" t="s">
        <v>233</v>
      </c>
      <c r="E160" s="216" t="s">
        <v>3209</v>
      </c>
      <c r="F160" s="217" t="s">
        <v>3210</v>
      </c>
      <c r="G160" s="218" t="s">
        <v>310</v>
      </c>
      <c r="H160" s="219">
        <v>155</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336</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336</v>
      </c>
      <c r="BM160" s="226" t="s">
        <v>1090</v>
      </c>
    </row>
    <row r="161" s="2" customFormat="1" ht="55.5" customHeight="1">
      <c r="A161" s="41"/>
      <c r="B161" s="42"/>
      <c r="C161" s="215" t="s">
        <v>604</v>
      </c>
      <c r="D161" s="215" t="s">
        <v>233</v>
      </c>
      <c r="E161" s="216" t="s">
        <v>3211</v>
      </c>
      <c r="F161" s="217" t="s">
        <v>3212</v>
      </c>
      <c r="G161" s="218" t="s">
        <v>310</v>
      </c>
      <c r="H161" s="219">
        <v>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336</v>
      </c>
      <c r="AT161" s="226" t="s">
        <v>233</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336</v>
      </c>
      <c r="BM161" s="226" t="s">
        <v>1100</v>
      </c>
    </row>
    <row r="162" s="2" customFormat="1" ht="55.5" customHeight="1">
      <c r="A162" s="41"/>
      <c r="B162" s="42"/>
      <c r="C162" s="215" t="s">
        <v>609</v>
      </c>
      <c r="D162" s="215" t="s">
        <v>233</v>
      </c>
      <c r="E162" s="216" t="s">
        <v>3213</v>
      </c>
      <c r="F162" s="217" t="s">
        <v>3214</v>
      </c>
      <c r="G162" s="218" t="s">
        <v>310</v>
      </c>
      <c r="H162" s="219">
        <v>110</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336</v>
      </c>
      <c r="AT162" s="226" t="s">
        <v>233</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336</v>
      </c>
      <c r="BM162" s="226" t="s">
        <v>1110</v>
      </c>
    </row>
    <row r="163" s="2" customFormat="1" ht="55.5" customHeight="1">
      <c r="A163" s="41"/>
      <c r="B163" s="42"/>
      <c r="C163" s="215" t="s">
        <v>613</v>
      </c>
      <c r="D163" s="215" t="s">
        <v>233</v>
      </c>
      <c r="E163" s="216" t="s">
        <v>3215</v>
      </c>
      <c r="F163" s="217" t="s">
        <v>3216</v>
      </c>
      <c r="G163" s="218" t="s">
        <v>310</v>
      </c>
      <c r="H163" s="219">
        <v>48</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336</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336</v>
      </c>
      <c r="BM163" s="226" t="s">
        <v>1118</v>
      </c>
    </row>
    <row r="164" s="2" customFormat="1" ht="55.5" customHeight="1">
      <c r="A164" s="41"/>
      <c r="B164" s="42"/>
      <c r="C164" s="215" t="s">
        <v>622</v>
      </c>
      <c r="D164" s="215" t="s">
        <v>233</v>
      </c>
      <c r="E164" s="216" t="s">
        <v>3217</v>
      </c>
      <c r="F164" s="217" t="s">
        <v>3218</v>
      </c>
      <c r="G164" s="218" t="s">
        <v>310</v>
      </c>
      <c r="H164" s="219">
        <v>31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336</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336</v>
      </c>
      <c r="BM164" s="226" t="s">
        <v>1128</v>
      </c>
    </row>
    <row r="165" s="2" customFormat="1" ht="16.5" customHeight="1">
      <c r="A165" s="41"/>
      <c r="B165" s="42"/>
      <c r="C165" s="215" t="s">
        <v>626</v>
      </c>
      <c r="D165" s="215" t="s">
        <v>233</v>
      </c>
      <c r="E165" s="216" t="s">
        <v>3219</v>
      </c>
      <c r="F165" s="217" t="s">
        <v>3220</v>
      </c>
      <c r="G165" s="218" t="s">
        <v>310</v>
      </c>
      <c r="H165" s="219">
        <v>90</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336</v>
      </c>
      <c r="AT165" s="226" t="s">
        <v>233</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336</v>
      </c>
      <c r="BM165" s="226" t="s">
        <v>1136</v>
      </c>
    </row>
    <row r="166" s="2" customFormat="1" ht="16.5" customHeight="1">
      <c r="A166" s="41"/>
      <c r="B166" s="42"/>
      <c r="C166" s="215" t="s">
        <v>630</v>
      </c>
      <c r="D166" s="215" t="s">
        <v>233</v>
      </c>
      <c r="E166" s="216" t="s">
        <v>3221</v>
      </c>
      <c r="F166" s="217" t="s">
        <v>3222</v>
      </c>
      <c r="G166" s="218" t="s">
        <v>310</v>
      </c>
      <c r="H166" s="219">
        <v>43</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336</v>
      </c>
      <c r="AT166" s="226" t="s">
        <v>233</v>
      </c>
      <c r="AU166" s="226" t="s">
        <v>86</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336</v>
      </c>
      <c r="BM166" s="226" t="s">
        <v>1146</v>
      </c>
    </row>
    <row r="167" s="2" customFormat="1" ht="16.5" customHeight="1">
      <c r="A167" s="41"/>
      <c r="B167" s="42"/>
      <c r="C167" s="215" t="s">
        <v>634</v>
      </c>
      <c r="D167" s="215" t="s">
        <v>233</v>
      </c>
      <c r="E167" s="216" t="s">
        <v>3223</v>
      </c>
      <c r="F167" s="217" t="s">
        <v>3224</v>
      </c>
      <c r="G167" s="218" t="s">
        <v>310</v>
      </c>
      <c r="H167" s="219">
        <v>23</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336</v>
      </c>
      <c r="AT167" s="226" t="s">
        <v>233</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336</v>
      </c>
      <c r="BM167" s="226" t="s">
        <v>1158</v>
      </c>
    </row>
    <row r="168" s="2" customFormat="1" ht="16.5" customHeight="1">
      <c r="A168" s="41"/>
      <c r="B168" s="42"/>
      <c r="C168" s="215" t="s">
        <v>638</v>
      </c>
      <c r="D168" s="215" t="s">
        <v>233</v>
      </c>
      <c r="E168" s="216" t="s">
        <v>3225</v>
      </c>
      <c r="F168" s="217" t="s">
        <v>3226</v>
      </c>
      <c r="G168" s="218" t="s">
        <v>310</v>
      </c>
      <c r="H168" s="219">
        <v>23</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336</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336</v>
      </c>
      <c r="BM168" s="226" t="s">
        <v>1172</v>
      </c>
    </row>
    <row r="169" s="2" customFormat="1" ht="16.5" customHeight="1">
      <c r="A169" s="41"/>
      <c r="B169" s="42"/>
      <c r="C169" s="215" t="s">
        <v>643</v>
      </c>
      <c r="D169" s="215" t="s">
        <v>233</v>
      </c>
      <c r="E169" s="216" t="s">
        <v>3227</v>
      </c>
      <c r="F169" s="217" t="s">
        <v>3228</v>
      </c>
      <c r="G169" s="218" t="s">
        <v>310</v>
      </c>
      <c r="H169" s="219">
        <v>33</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336</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336</v>
      </c>
      <c r="BM169" s="226" t="s">
        <v>1187</v>
      </c>
    </row>
    <row r="170" s="2" customFormat="1" ht="16.5" customHeight="1">
      <c r="A170" s="41"/>
      <c r="B170" s="42"/>
      <c r="C170" s="215" t="s">
        <v>658</v>
      </c>
      <c r="D170" s="215" t="s">
        <v>233</v>
      </c>
      <c r="E170" s="216" t="s">
        <v>3229</v>
      </c>
      <c r="F170" s="217" t="s">
        <v>3230</v>
      </c>
      <c r="G170" s="218" t="s">
        <v>310</v>
      </c>
      <c r="H170" s="219">
        <v>23</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336</v>
      </c>
      <c r="AT170" s="226" t="s">
        <v>233</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336</v>
      </c>
      <c r="BM170" s="226" t="s">
        <v>1199</v>
      </c>
    </row>
    <row r="171" s="2" customFormat="1" ht="24.15" customHeight="1">
      <c r="A171" s="41"/>
      <c r="B171" s="42"/>
      <c r="C171" s="215" t="s">
        <v>673</v>
      </c>
      <c r="D171" s="215" t="s">
        <v>233</v>
      </c>
      <c r="E171" s="216" t="s">
        <v>3231</v>
      </c>
      <c r="F171" s="217" t="s">
        <v>3232</v>
      </c>
      <c r="G171" s="218" t="s">
        <v>369</v>
      </c>
      <c r="H171" s="219">
        <v>65</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336</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336</v>
      </c>
      <c r="BM171" s="226" t="s">
        <v>1207</v>
      </c>
    </row>
    <row r="172" s="2" customFormat="1" ht="24.15" customHeight="1">
      <c r="A172" s="41"/>
      <c r="B172" s="42"/>
      <c r="C172" s="215" t="s">
        <v>678</v>
      </c>
      <c r="D172" s="215" t="s">
        <v>233</v>
      </c>
      <c r="E172" s="216" t="s">
        <v>3233</v>
      </c>
      <c r="F172" s="217" t="s">
        <v>3234</v>
      </c>
      <c r="G172" s="218" t="s">
        <v>369</v>
      </c>
      <c r="H172" s="219">
        <v>59</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336</v>
      </c>
      <c r="AT172" s="226" t="s">
        <v>233</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336</v>
      </c>
      <c r="BM172" s="226" t="s">
        <v>1218</v>
      </c>
    </row>
    <row r="173" s="2" customFormat="1" ht="37.8" customHeight="1">
      <c r="A173" s="41"/>
      <c r="B173" s="42"/>
      <c r="C173" s="215" t="s">
        <v>692</v>
      </c>
      <c r="D173" s="215" t="s">
        <v>233</v>
      </c>
      <c r="E173" s="216" t="s">
        <v>3235</v>
      </c>
      <c r="F173" s="217" t="s">
        <v>3236</v>
      </c>
      <c r="G173" s="218" t="s">
        <v>369</v>
      </c>
      <c r="H173" s="219">
        <v>25</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336</v>
      </c>
      <c r="AT173" s="226" t="s">
        <v>233</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336</v>
      </c>
      <c r="BM173" s="226" t="s">
        <v>1226</v>
      </c>
    </row>
    <row r="174" s="2" customFormat="1" ht="37.8" customHeight="1">
      <c r="A174" s="41"/>
      <c r="B174" s="42"/>
      <c r="C174" s="215" t="s">
        <v>697</v>
      </c>
      <c r="D174" s="215" t="s">
        <v>233</v>
      </c>
      <c r="E174" s="216" t="s">
        <v>3237</v>
      </c>
      <c r="F174" s="217" t="s">
        <v>3238</v>
      </c>
      <c r="G174" s="218" t="s">
        <v>369</v>
      </c>
      <c r="H174" s="219">
        <v>19</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336</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336</v>
      </c>
      <c r="BM174" s="226" t="s">
        <v>1236</v>
      </c>
    </row>
    <row r="175" s="2" customFormat="1" ht="37.8" customHeight="1">
      <c r="A175" s="41"/>
      <c r="B175" s="42"/>
      <c r="C175" s="215" t="s">
        <v>736</v>
      </c>
      <c r="D175" s="215" t="s">
        <v>233</v>
      </c>
      <c r="E175" s="216" t="s">
        <v>3239</v>
      </c>
      <c r="F175" s="217" t="s">
        <v>3240</v>
      </c>
      <c r="G175" s="218" t="s">
        <v>369</v>
      </c>
      <c r="H175" s="219">
        <v>12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336</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336</v>
      </c>
      <c r="BM175" s="226" t="s">
        <v>1249</v>
      </c>
    </row>
    <row r="176" s="2" customFormat="1" ht="37.8" customHeight="1">
      <c r="A176" s="41"/>
      <c r="B176" s="42"/>
      <c r="C176" s="215" t="s">
        <v>743</v>
      </c>
      <c r="D176" s="215" t="s">
        <v>233</v>
      </c>
      <c r="E176" s="216" t="s">
        <v>3241</v>
      </c>
      <c r="F176" s="217" t="s">
        <v>3242</v>
      </c>
      <c r="G176" s="218" t="s">
        <v>369</v>
      </c>
      <c r="H176" s="219">
        <v>10</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336</v>
      </c>
      <c r="AT176" s="226" t="s">
        <v>233</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336</v>
      </c>
      <c r="BM176" s="226" t="s">
        <v>1259</v>
      </c>
    </row>
    <row r="177" s="2" customFormat="1" ht="37.8" customHeight="1">
      <c r="A177" s="41"/>
      <c r="B177" s="42"/>
      <c r="C177" s="215" t="s">
        <v>749</v>
      </c>
      <c r="D177" s="215" t="s">
        <v>233</v>
      </c>
      <c r="E177" s="216" t="s">
        <v>3243</v>
      </c>
      <c r="F177" s="217" t="s">
        <v>3244</v>
      </c>
      <c r="G177" s="218" t="s">
        <v>369</v>
      </c>
      <c r="H177" s="219">
        <v>12</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336</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336</v>
      </c>
      <c r="BM177" s="226" t="s">
        <v>1269</v>
      </c>
    </row>
    <row r="178" s="2" customFormat="1" ht="37.8" customHeight="1">
      <c r="A178" s="41"/>
      <c r="B178" s="42"/>
      <c r="C178" s="215" t="s">
        <v>754</v>
      </c>
      <c r="D178" s="215" t="s">
        <v>233</v>
      </c>
      <c r="E178" s="216" t="s">
        <v>3245</v>
      </c>
      <c r="F178" s="217" t="s">
        <v>3246</v>
      </c>
      <c r="G178" s="218" t="s">
        <v>369</v>
      </c>
      <c r="H178" s="219">
        <v>10</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336</v>
      </c>
      <c r="AT178" s="226" t="s">
        <v>233</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336</v>
      </c>
      <c r="BM178" s="226" t="s">
        <v>1281</v>
      </c>
    </row>
    <row r="179" s="2" customFormat="1" ht="24.15" customHeight="1">
      <c r="A179" s="41"/>
      <c r="B179" s="42"/>
      <c r="C179" s="215" t="s">
        <v>763</v>
      </c>
      <c r="D179" s="215" t="s">
        <v>233</v>
      </c>
      <c r="E179" s="216" t="s">
        <v>3247</v>
      </c>
      <c r="F179" s="217" t="s">
        <v>3248</v>
      </c>
      <c r="G179" s="218" t="s">
        <v>369</v>
      </c>
      <c r="H179" s="219">
        <v>4</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336</v>
      </c>
      <c r="AT179" s="226" t="s">
        <v>233</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336</v>
      </c>
      <c r="BM179" s="226" t="s">
        <v>1290</v>
      </c>
    </row>
    <row r="180" s="2" customFormat="1" ht="16.5" customHeight="1">
      <c r="A180" s="41"/>
      <c r="B180" s="42"/>
      <c r="C180" s="215" t="s">
        <v>768</v>
      </c>
      <c r="D180" s="215" t="s">
        <v>233</v>
      </c>
      <c r="E180" s="216" t="s">
        <v>3249</v>
      </c>
      <c r="F180" s="217" t="s">
        <v>3250</v>
      </c>
      <c r="G180" s="218" t="s">
        <v>369</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336</v>
      </c>
      <c r="AT180" s="226" t="s">
        <v>233</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336</v>
      </c>
      <c r="BM180" s="226" t="s">
        <v>1299</v>
      </c>
    </row>
    <row r="181" s="2" customFormat="1">
      <c r="A181" s="41"/>
      <c r="B181" s="42"/>
      <c r="C181" s="43"/>
      <c r="D181" s="235" t="s">
        <v>3132</v>
      </c>
      <c r="E181" s="43"/>
      <c r="F181" s="299" t="s">
        <v>3251</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3132</v>
      </c>
      <c r="AU181" s="20" t="s">
        <v>86</v>
      </c>
    </row>
    <row r="182" s="2" customFormat="1" ht="16.5" customHeight="1">
      <c r="A182" s="41"/>
      <c r="B182" s="42"/>
      <c r="C182" s="215" t="s">
        <v>772</v>
      </c>
      <c r="D182" s="215" t="s">
        <v>233</v>
      </c>
      <c r="E182" s="216" t="s">
        <v>3252</v>
      </c>
      <c r="F182" s="217" t="s">
        <v>3253</v>
      </c>
      <c r="G182" s="218" t="s">
        <v>369</v>
      </c>
      <c r="H182" s="219">
        <v>9</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336</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336</v>
      </c>
      <c r="BM182" s="226" t="s">
        <v>1309</v>
      </c>
    </row>
    <row r="183" s="2" customFormat="1" ht="16.5" customHeight="1">
      <c r="A183" s="41"/>
      <c r="B183" s="42"/>
      <c r="C183" s="215" t="s">
        <v>778</v>
      </c>
      <c r="D183" s="215" t="s">
        <v>233</v>
      </c>
      <c r="E183" s="216" t="s">
        <v>3254</v>
      </c>
      <c r="F183" s="217" t="s">
        <v>3255</v>
      </c>
      <c r="G183" s="218" t="s">
        <v>369</v>
      </c>
      <c r="H183" s="219">
        <v>9</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336</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336</v>
      </c>
      <c r="BM183" s="226" t="s">
        <v>1319</v>
      </c>
    </row>
    <row r="184" s="2" customFormat="1" ht="16.5" customHeight="1">
      <c r="A184" s="41"/>
      <c r="B184" s="42"/>
      <c r="C184" s="215" t="s">
        <v>783</v>
      </c>
      <c r="D184" s="215" t="s">
        <v>233</v>
      </c>
      <c r="E184" s="216" t="s">
        <v>3256</v>
      </c>
      <c r="F184" s="217" t="s">
        <v>3257</v>
      </c>
      <c r="G184" s="218" t="s">
        <v>369</v>
      </c>
      <c r="H184" s="219">
        <v>6</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336</v>
      </c>
      <c r="AT184" s="226" t="s">
        <v>233</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336</v>
      </c>
      <c r="BM184" s="226" t="s">
        <v>1330</v>
      </c>
    </row>
    <row r="185" s="2" customFormat="1" ht="16.5" customHeight="1">
      <c r="A185" s="41"/>
      <c r="B185" s="42"/>
      <c r="C185" s="215" t="s">
        <v>789</v>
      </c>
      <c r="D185" s="215" t="s">
        <v>233</v>
      </c>
      <c r="E185" s="216" t="s">
        <v>3258</v>
      </c>
      <c r="F185" s="217" t="s">
        <v>3259</v>
      </c>
      <c r="G185" s="218" t="s">
        <v>369</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336</v>
      </c>
      <c r="AT185" s="226" t="s">
        <v>233</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336</v>
      </c>
      <c r="BM185" s="226" t="s">
        <v>1341</v>
      </c>
    </row>
    <row r="186" s="2" customFormat="1" ht="16.5" customHeight="1">
      <c r="A186" s="41"/>
      <c r="B186" s="42"/>
      <c r="C186" s="215" t="s">
        <v>794</v>
      </c>
      <c r="D186" s="215" t="s">
        <v>233</v>
      </c>
      <c r="E186" s="216" t="s">
        <v>3260</v>
      </c>
      <c r="F186" s="217" t="s">
        <v>3261</v>
      </c>
      <c r="G186" s="218" t="s">
        <v>369</v>
      </c>
      <c r="H186" s="219">
        <v>5</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336</v>
      </c>
      <c r="AT186" s="226" t="s">
        <v>233</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336</v>
      </c>
      <c r="BM186" s="226" t="s">
        <v>1352</v>
      </c>
    </row>
    <row r="187" s="2" customFormat="1" ht="16.5" customHeight="1">
      <c r="A187" s="41"/>
      <c r="B187" s="42"/>
      <c r="C187" s="215" t="s">
        <v>846</v>
      </c>
      <c r="D187" s="215" t="s">
        <v>233</v>
      </c>
      <c r="E187" s="216" t="s">
        <v>3262</v>
      </c>
      <c r="F187" s="217" t="s">
        <v>3263</v>
      </c>
      <c r="G187" s="218" t="s">
        <v>369</v>
      </c>
      <c r="H187" s="219">
        <v>4</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336</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336</v>
      </c>
      <c r="BM187" s="226" t="s">
        <v>1364</v>
      </c>
    </row>
    <row r="188" s="2" customFormat="1" ht="24.15" customHeight="1">
      <c r="A188" s="41"/>
      <c r="B188" s="42"/>
      <c r="C188" s="215" t="s">
        <v>851</v>
      </c>
      <c r="D188" s="215" t="s">
        <v>233</v>
      </c>
      <c r="E188" s="216" t="s">
        <v>3264</v>
      </c>
      <c r="F188" s="217" t="s">
        <v>3265</v>
      </c>
      <c r="G188" s="218" t="s">
        <v>369</v>
      </c>
      <c r="H188" s="219">
        <v>1</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336</v>
      </c>
      <c r="AT188" s="226" t="s">
        <v>233</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336</v>
      </c>
      <c r="BM188" s="226" t="s">
        <v>1376</v>
      </c>
    </row>
    <row r="189" s="2" customFormat="1" ht="24.15" customHeight="1">
      <c r="A189" s="41"/>
      <c r="B189" s="42"/>
      <c r="C189" s="215" t="s">
        <v>862</v>
      </c>
      <c r="D189" s="215" t="s">
        <v>233</v>
      </c>
      <c r="E189" s="216" t="s">
        <v>3266</v>
      </c>
      <c r="F189" s="217" t="s">
        <v>3267</v>
      </c>
      <c r="G189" s="218" t="s">
        <v>369</v>
      </c>
      <c r="H189" s="219">
        <v>2</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336</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336</v>
      </c>
      <c r="BM189" s="226" t="s">
        <v>1389</v>
      </c>
    </row>
    <row r="190" s="2" customFormat="1" ht="24.15" customHeight="1">
      <c r="A190" s="41"/>
      <c r="B190" s="42"/>
      <c r="C190" s="215" t="s">
        <v>867</v>
      </c>
      <c r="D190" s="215" t="s">
        <v>233</v>
      </c>
      <c r="E190" s="216" t="s">
        <v>3268</v>
      </c>
      <c r="F190" s="217" t="s">
        <v>3269</v>
      </c>
      <c r="G190" s="218" t="s">
        <v>369</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336</v>
      </c>
      <c r="AT190" s="226" t="s">
        <v>233</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336</v>
      </c>
      <c r="BM190" s="226" t="s">
        <v>1401</v>
      </c>
    </row>
    <row r="191" s="2" customFormat="1" ht="24.15" customHeight="1">
      <c r="A191" s="41"/>
      <c r="B191" s="42"/>
      <c r="C191" s="215" t="s">
        <v>875</v>
      </c>
      <c r="D191" s="215" t="s">
        <v>233</v>
      </c>
      <c r="E191" s="216" t="s">
        <v>3270</v>
      </c>
      <c r="F191" s="217" t="s">
        <v>3271</v>
      </c>
      <c r="G191" s="218" t="s">
        <v>369</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336</v>
      </c>
      <c r="AT191" s="226" t="s">
        <v>233</v>
      </c>
      <c r="AU191" s="226" t="s">
        <v>86</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336</v>
      </c>
      <c r="BM191" s="226" t="s">
        <v>1411</v>
      </c>
    </row>
    <row r="192" s="2" customFormat="1" ht="24.15" customHeight="1">
      <c r="A192" s="41"/>
      <c r="B192" s="42"/>
      <c r="C192" s="215" t="s">
        <v>880</v>
      </c>
      <c r="D192" s="215" t="s">
        <v>233</v>
      </c>
      <c r="E192" s="216" t="s">
        <v>3272</v>
      </c>
      <c r="F192" s="217" t="s">
        <v>3273</v>
      </c>
      <c r="G192" s="218" t="s">
        <v>369</v>
      </c>
      <c r="H192" s="219">
        <v>1</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336</v>
      </c>
      <c r="AT192" s="226" t="s">
        <v>233</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336</v>
      </c>
      <c r="BM192" s="226" t="s">
        <v>1421</v>
      </c>
    </row>
    <row r="193" s="2" customFormat="1" ht="21.75" customHeight="1">
      <c r="A193" s="41"/>
      <c r="B193" s="42"/>
      <c r="C193" s="215" t="s">
        <v>885</v>
      </c>
      <c r="D193" s="215" t="s">
        <v>233</v>
      </c>
      <c r="E193" s="216" t="s">
        <v>3274</v>
      </c>
      <c r="F193" s="217" t="s">
        <v>3275</v>
      </c>
      <c r="G193" s="218" t="s">
        <v>369</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336</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336</v>
      </c>
      <c r="BM193" s="226" t="s">
        <v>1432</v>
      </c>
    </row>
    <row r="194" s="2" customFormat="1" ht="33" customHeight="1">
      <c r="A194" s="41"/>
      <c r="B194" s="42"/>
      <c r="C194" s="215" t="s">
        <v>890</v>
      </c>
      <c r="D194" s="215" t="s">
        <v>233</v>
      </c>
      <c r="E194" s="216" t="s">
        <v>3276</v>
      </c>
      <c r="F194" s="217" t="s">
        <v>3277</v>
      </c>
      <c r="G194" s="218" t="s">
        <v>369</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336</v>
      </c>
      <c r="AT194" s="226" t="s">
        <v>233</v>
      </c>
      <c r="AU194" s="226" t="s">
        <v>86</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336</v>
      </c>
      <c r="BM194" s="226" t="s">
        <v>1445</v>
      </c>
    </row>
    <row r="195" s="2" customFormat="1" ht="24.15" customHeight="1">
      <c r="A195" s="41"/>
      <c r="B195" s="42"/>
      <c r="C195" s="215" t="s">
        <v>897</v>
      </c>
      <c r="D195" s="215" t="s">
        <v>233</v>
      </c>
      <c r="E195" s="216" t="s">
        <v>3278</v>
      </c>
      <c r="F195" s="217" t="s">
        <v>3279</v>
      </c>
      <c r="G195" s="218" t="s">
        <v>369</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336</v>
      </c>
      <c r="AT195" s="226" t="s">
        <v>233</v>
      </c>
      <c r="AU195" s="226" t="s">
        <v>86</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336</v>
      </c>
      <c r="BM195" s="226" t="s">
        <v>1456</v>
      </c>
    </row>
    <row r="196" s="2" customFormat="1" ht="24.15" customHeight="1">
      <c r="A196" s="41"/>
      <c r="B196" s="42"/>
      <c r="C196" s="215" t="s">
        <v>902</v>
      </c>
      <c r="D196" s="215" t="s">
        <v>233</v>
      </c>
      <c r="E196" s="216" t="s">
        <v>3280</v>
      </c>
      <c r="F196" s="217" t="s">
        <v>3281</v>
      </c>
      <c r="G196" s="218" t="s">
        <v>369</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336</v>
      </c>
      <c r="AT196" s="226" t="s">
        <v>233</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336</v>
      </c>
      <c r="BM196" s="226" t="s">
        <v>1470</v>
      </c>
    </row>
    <row r="197" s="2" customFormat="1" ht="24.15" customHeight="1">
      <c r="A197" s="41"/>
      <c r="B197" s="42"/>
      <c r="C197" s="215" t="s">
        <v>908</v>
      </c>
      <c r="D197" s="215" t="s">
        <v>233</v>
      </c>
      <c r="E197" s="216" t="s">
        <v>3282</v>
      </c>
      <c r="F197" s="217" t="s">
        <v>3283</v>
      </c>
      <c r="G197" s="218" t="s">
        <v>369</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336</v>
      </c>
      <c r="AT197" s="226" t="s">
        <v>233</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336</v>
      </c>
      <c r="BM197" s="226" t="s">
        <v>1484</v>
      </c>
    </row>
    <row r="198" s="2" customFormat="1" ht="24.15" customHeight="1">
      <c r="A198" s="41"/>
      <c r="B198" s="42"/>
      <c r="C198" s="215" t="s">
        <v>915</v>
      </c>
      <c r="D198" s="215" t="s">
        <v>233</v>
      </c>
      <c r="E198" s="216" t="s">
        <v>3284</v>
      </c>
      <c r="F198" s="217" t="s">
        <v>3285</v>
      </c>
      <c r="G198" s="218" t="s">
        <v>369</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336</v>
      </c>
      <c r="AT198" s="226" t="s">
        <v>233</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336</v>
      </c>
      <c r="BM198" s="226" t="s">
        <v>1498</v>
      </c>
    </row>
    <row r="199" s="2" customFormat="1" ht="24.15" customHeight="1">
      <c r="A199" s="41"/>
      <c r="B199" s="42"/>
      <c r="C199" s="215" t="s">
        <v>920</v>
      </c>
      <c r="D199" s="215" t="s">
        <v>233</v>
      </c>
      <c r="E199" s="216" t="s">
        <v>3286</v>
      </c>
      <c r="F199" s="217" t="s">
        <v>3287</v>
      </c>
      <c r="G199" s="218" t="s">
        <v>369</v>
      </c>
      <c r="H199" s="219">
        <v>3</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336</v>
      </c>
      <c r="AT199" s="226" t="s">
        <v>233</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336</v>
      </c>
      <c r="BM199" s="226" t="s">
        <v>1509</v>
      </c>
    </row>
    <row r="200" s="2" customFormat="1" ht="24.15" customHeight="1">
      <c r="A200" s="41"/>
      <c r="B200" s="42"/>
      <c r="C200" s="215" t="s">
        <v>943</v>
      </c>
      <c r="D200" s="215" t="s">
        <v>233</v>
      </c>
      <c r="E200" s="216" t="s">
        <v>3288</v>
      </c>
      <c r="F200" s="217" t="s">
        <v>3289</v>
      </c>
      <c r="G200" s="218" t="s">
        <v>369</v>
      </c>
      <c r="H200" s="219">
        <v>1</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336</v>
      </c>
      <c r="AT200" s="226" t="s">
        <v>233</v>
      </c>
      <c r="AU200" s="226" t="s">
        <v>86</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336</v>
      </c>
      <c r="BM200" s="226" t="s">
        <v>1525</v>
      </c>
    </row>
    <row r="201" s="2" customFormat="1" ht="33" customHeight="1">
      <c r="A201" s="41"/>
      <c r="B201" s="42"/>
      <c r="C201" s="215" t="s">
        <v>948</v>
      </c>
      <c r="D201" s="215" t="s">
        <v>233</v>
      </c>
      <c r="E201" s="216" t="s">
        <v>3290</v>
      </c>
      <c r="F201" s="217" t="s">
        <v>3291</v>
      </c>
      <c r="G201" s="218" t="s">
        <v>2880</v>
      </c>
      <c r="H201" s="219">
        <v>1</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336</v>
      </c>
      <c r="AT201" s="226" t="s">
        <v>233</v>
      </c>
      <c r="AU201" s="226" t="s">
        <v>86</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336</v>
      </c>
      <c r="BM201" s="226" t="s">
        <v>1539</v>
      </c>
    </row>
    <row r="202" s="2" customFormat="1" ht="21.75" customHeight="1">
      <c r="A202" s="41"/>
      <c r="B202" s="42"/>
      <c r="C202" s="277" t="s">
        <v>959</v>
      </c>
      <c r="D202" s="277" t="s">
        <v>605</v>
      </c>
      <c r="E202" s="278" t="s">
        <v>3292</v>
      </c>
      <c r="F202" s="279" t="s">
        <v>3293</v>
      </c>
      <c r="G202" s="280" t="s">
        <v>369</v>
      </c>
      <c r="H202" s="281">
        <v>1</v>
      </c>
      <c r="I202" s="282"/>
      <c r="J202" s="283">
        <f>ROUND(I202*H202,2)</f>
        <v>0</v>
      </c>
      <c r="K202" s="279" t="s">
        <v>19</v>
      </c>
      <c r="L202" s="284"/>
      <c r="M202" s="285" t="s">
        <v>19</v>
      </c>
      <c r="N202" s="286"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442</v>
      </c>
      <c r="AT202" s="226" t="s">
        <v>605</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336</v>
      </c>
      <c r="BM202" s="226" t="s">
        <v>1551</v>
      </c>
    </row>
    <row r="203" s="2" customFormat="1" ht="21.75" customHeight="1">
      <c r="A203" s="41"/>
      <c r="B203" s="42"/>
      <c r="C203" s="277" t="s">
        <v>969</v>
      </c>
      <c r="D203" s="277" t="s">
        <v>605</v>
      </c>
      <c r="E203" s="278" t="s">
        <v>3294</v>
      </c>
      <c r="F203" s="279" t="s">
        <v>3295</v>
      </c>
      <c r="G203" s="280" t="s">
        <v>369</v>
      </c>
      <c r="H203" s="281">
        <v>1</v>
      </c>
      <c r="I203" s="282"/>
      <c r="J203" s="283">
        <f>ROUND(I203*H203,2)</f>
        <v>0</v>
      </c>
      <c r="K203" s="279" t="s">
        <v>19</v>
      </c>
      <c r="L203" s="284"/>
      <c r="M203" s="285" t="s">
        <v>19</v>
      </c>
      <c r="N203" s="286"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442</v>
      </c>
      <c r="AT203" s="226" t="s">
        <v>605</v>
      </c>
      <c r="AU203" s="226" t="s">
        <v>86</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336</v>
      </c>
      <c r="BM203" s="226" t="s">
        <v>1572</v>
      </c>
    </row>
    <row r="204" s="2" customFormat="1" ht="16.5" customHeight="1">
      <c r="A204" s="41"/>
      <c r="B204" s="42"/>
      <c r="C204" s="277" t="s">
        <v>977</v>
      </c>
      <c r="D204" s="277" t="s">
        <v>605</v>
      </c>
      <c r="E204" s="278" t="s">
        <v>3296</v>
      </c>
      <c r="F204" s="279" t="s">
        <v>3297</v>
      </c>
      <c r="G204" s="280" t="s">
        <v>3298</v>
      </c>
      <c r="H204" s="281">
        <v>2</v>
      </c>
      <c r="I204" s="282"/>
      <c r="J204" s="283">
        <f>ROUND(I204*H204,2)</f>
        <v>0</v>
      </c>
      <c r="K204" s="279" t="s">
        <v>19</v>
      </c>
      <c r="L204" s="284"/>
      <c r="M204" s="285" t="s">
        <v>19</v>
      </c>
      <c r="N204" s="286"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442</v>
      </c>
      <c r="AT204" s="226" t="s">
        <v>605</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336</v>
      </c>
      <c r="BM204" s="226" t="s">
        <v>1590</v>
      </c>
    </row>
    <row r="205" s="2" customFormat="1" ht="37.8" customHeight="1">
      <c r="A205" s="41"/>
      <c r="B205" s="42"/>
      <c r="C205" s="215" t="s">
        <v>982</v>
      </c>
      <c r="D205" s="215" t="s">
        <v>233</v>
      </c>
      <c r="E205" s="216" t="s">
        <v>3299</v>
      </c>
      <c r="F205" s="217" t="s">
        <v>3300</v>
      </c>
      <c r="G205" s="218" t="s">
        <v>310</v>
      </c>
      <c r="H205" s="219">
        <v>582</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336</v>
      </c>
      <c r="AT205" s="226" t="s">
        <v>233</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336</v>
      </c>
      <c r="BM205" s="226" t="s">
        <v>1600</v>
      </c>
    </row>
    <row r="206" s="2" customFormat="1" ht="33" customHeight="1">
      <c r="A206" s="41"/>
      <c r="B206" s="42"/>
      <c r="C206" s="215" t="s">
        <v>988</v>
      </c>
      <c r="D206" s="215" t="s">
        <v>233</v>
      </c>
      <c r="E206" s="216" t="s">
        <v>3301</v>
      </c>
      <c r="F206" s="217" t="s">
        <v>3302</v>
      </c>
      <c r="G206" s="218" t="s">
        <v>310</v>
      </c>
      <c r="H206" s="219">
        <v>582</v>
      </c>
      <c r="I206" s="220"/>
      <c r="J206" s="221">
        <f>ROUND(I206*H206,2)</f>
        <v>0</v>
      </c>
      <c r="K206" s="217" t="s">
        <v>19</v>
      </c>
      <c r="L206" s="47"/>
      <c r="M206" s="222" t="s">
        <v>19</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336</v>
      </c>
      <c r="AT206" s="226" t="s">
        <v>233</v>
      </c>
      <c r="AU206" s="226" t="s">
        <v>86</v>
      </c>
      <c r="AY206" s="20" t="s">
        <v>231</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336</v>
      </c>
      <c r="BM206" s="226" t="s">
        <v>1608</v>
      </c>
    </row>
    <row r="207" s="2" customFormat="1" ht="44.25" customHeight="1">
      <c r="A207" s="41"/>
      <c r="B207" s="42"/>
      <c r="C207" s="215" t="s">
        <v>993</v>
      </c>
      <c r="D207" s="215" t="s">
        <v>233</v>
      </c>
      <c r="E207" s="216" t="s">
        <v>3303</v>
      </c>
      <c r="F207" s="217" t="s">
        <v>3304</v>
      </c>
      <c r="G207" s="218" t="s">
        <v>1244</v>
      </c>
      <c r="H207" s="287"/>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336</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336</v>
      </c>
      <c r="BM207" s="226" t="s">
        <v>1620</v>
      </c>
    </row>
    <row r="208" s="12" customFormat="1" ht="22.8" customHeight="1">
      <c r="A208" s="12"/>
      <c r="B208" s="199"/>
      <c r="C208" s="200"/>
      <c r="D208" s="201" t="s">
        <v>75</v>
      </c>
      <c r="E208" s="213" t="s">
        <v>3305</v>
      </c>
      <c r="F208" s="213" t="s">
        <v>3306</v>
      </c>
      <c r="G208" s="200"/>
      <c r="H208" s="200"/>
      <c r="I208" s="203"/>
      <c r="J208" s="214">
        <f>BK208</f>
        <v>0</v>
      </c>
      <c r="K208" s="200"/>
      <c r="L208" s="205"/>
      <c r="M208" s="206"/>
      <c r="N208" s="207"/>
      <c r="O208" s="207"/>
      <c r="P208" s="208">
        <f>SUM(P209:P211)</f>
        <v>0</v>
      </c>
      <c r="Q208" s="207"/>
      <c r="R208" s="208">
        <f>SUM(R209:R211)</f>
        <v>0</v>
      </c>
      <c r="S208" s="207"/>
      <c r="T208" s="209">
        <f>SUM(T209:T211)</f>
        <v>0</v>
      </c>
      <c r="U208" s="12"/>
      <c r="V208" s="12"/>
      <c r="W208" s="12"/>
      <c r="X208" s="12"/>
      <c r="Y208" s="12"/>
      <c r="Z208" s="12"/>
      <c r="AA208" s="12"/>
      <c r="AB208" s="12"/>
      <c r="AC208" s="12"/>
      <c r="AD208" s="12"/>
      <c r="AE208" s="12"/>
      <c r="AR208" s="210" t="s">
        <v>86</v>
      </c>
      <c r="AT208" s="211" t="s">
        <v>75</v>
      </c>
      <c r="AU208" s="211" t="s">
        <v>84</v>
      </c>
      <c r="AY208" s="210" t="s">
        <v>231</v>
      </c>
      <c r="BK208" s="212">
        <f>SUM(BK209:BK211)</f>
        <v>0</v>
      </c>
    </row>
    <row r="209" s="2" customFormat="1" ht="37.8" customHeight="1">
      <c r="A209" s="41"/>
      <c r="B209" s="42"/>
      <c r="C209" s="215" t="s">
        <v>1041</v>
      </c>
      <c r="D209" s="215" t="s">
        <v>233</v>
      </c>
      <c r="E209" s="216" t="s">
        <v>3307</v>
      </c>
      <c r="F209" s="217" t="s">
        <v>3308</v>
      </c>
      <c r="G209" s="218" t="s">
        <v>2880</v>
      </c>
      <c r="H209" s="219">
        <v>1</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336</v>
      </c>
      <c r="AT209" s="226" t="s">
        <v>233</v>
      </c>
      <c r="AU209" s="226" t="s">
        <v>86</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336</v>
      </c>
      <c r="BM209" s="226" t="s">
        <v>1630</v>
      </c>
    </row>
    <row r="210" s="2" customFormat="1" ht="24.15" customHeight="1">
      <c r="A210" s="41"/>
      <c r="B210" s="42"/>
      <c r="C210" s="277" t="s">
        <v>1045</v>
      </c>
      <c r="D210" s="277" t="s">
        <v>605</v>
      </c>
      <c r="E210" s="278" t="s">
        <v>3309</v>
      </c>
      <c r="F210" s="279" t="s">
        <v>3310</v>
      </c>
      <c r="G210" s="280" t="s">
        <v>369</v>
      </c>
      <c r="H210" s="281">
        <v>1</v>
      </c>
      <c r="I210" s="282"/>
      <c r="J210" s="283">
        <f>ROUND(I210*H210,2)</f>
        <v>0</v>
      </c>
      <c r="K210" s="279" t="s">
        <v>19</v>
      </c>
      <c r="L210" s="284"/>
      <c r="M210" s="285" t="s">
        <v>19</v>
      </c>
      <c r="N210" s="286"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442</v>
      </c>
      <c r="AT210" s="226" t="s">
        <v>605</v>
      </c>
      <c r="AU210" s="226" t="s">
        <v>86</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336</v>
      </c>
      <c r="BM210" s="226" t="s">
        <v>1641</v>
      </c>
    </row>
    <row r="211" s="2" customFormat="1" ht="44.25" customHeight="1">
      <c r="A211" s="41"/>
      <c r="B211" s="42"/>
      <c r="C211" s="215" t="s">
        <v>1057</v>
      </c>
      <c r="D211" s="215" t="s">
        <v>233</v>
      </c>
      <c r="E211" s="216" t="s">
        <v>3311</v>
      </c>
      <c r="F211" s="217" t="s">
        <v>3312</v>
      </c>
      <c r="G211" s="218" t="s">
        <v>1244</v>
      </c>
      <c r="H211" s="287"/>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336</v>
      </c>
      <c r="AT211" s="226" t="s">
        <v>233</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336</v>
      </c>
      <c r="BM211" s="226" t="s">
        <v>1648</v>
      </c>
    </row>
    <row r="212" s="12" customFormat="1" ht="22.8" customHeight="1">
      <c r="A212" s="12"/>
      <c r="B212" s="199"/>
      <c r="C212" s="200"/>
      <c r="D212" s="201" t="s">
        <v>75</v>
      </c>
      <c r="E212" s="213" t="s">
        <v>3313</v>
      </c>
      <c r="F212" s="213" t="s">
        <v>3314</v>
      </c>
      <c r="G212" s="200"/>
      <c r="H212" s="200"/>
      <c r="I212" s="203"/>
      <c r="J212" s="214">
        <f>BK212</f>
        <v>0</v>
      </c>
      <c r="K212" s="200"/>
      <c r="L212" s="205"/>
      <c r="M212" s="206"/>
      <c r="N212" s="207"/>
      <c r="O212" s="207"/>
      <c r="P212" s="208">
        <f>SUM(P213:P241)</f>
        <v>0</v>
      </c>
      <c r="Q212" s="207"/>
      <c r="R212" s="208">
        <f>SUM(R213:R241)</f>
        <v>0</v>
      </c>
      <c r="S212" s="207"/>
      <c r="T212" s="209">
        <f>SUM(T213:T241)</f>
        <v>0</v>
      </c>
      <c r="U212" s="12"/>
      <c r="V212" s="12"/>
      <c r="W212" s="12"/>
      <c r="X212" s="12"/>
      <c r="Y212" s="12"/>
      <c r="Z212" s="12"/>
      <c r="AA212" s="12"/>
      <c r="AB212" s="12"/>
      <c r="AC212" s="12"/>
      <c r="AD212" s="12"/>
      <c r="AE212" s="12"/>
      <c r="AR212" s="210" t="s">
        <v>86</v>
      </c>
      <c r="AT212" s="211" t="s">
        <v>75</v>
      </c>
      <c r="AU212" s="211" t="s">
        <v>84</v>
      </c>
      <c r="AY212" s="210" t="s">
        <v>231</v>
      </c>
      <c r="BK212" s="212">
        <f>SUM(BK213:BK241)</f>
        <v>0</v>
      </c>
    </row>
    <row r="213" s="2" customFormat="1" ht="24.15" customHeight="1">
      <c r="A213" s="41"/>
      <c r="B213" s="42"/>
      <c r="C213" s="215" t="s">
        <v>1063</v>
      </c>
      <c r="D213" s="215" t="s">
        <v>233</v>
      </c>
      <c r="E213" s="216" t="s">
        <v>3315</v>
      </c>
      <c r="F213" s="217" t="s">
        <v>3316</v>
      </c>
      <c r="G213" s="218" t="s">
        <v>2880</v>
      </c>
      <c r="H213" s="219">
        <v>4</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336</v>
      </c>
      <c r="AT213" s="226" t="s">
        <v>233</v>
      </c>
      <c r="AU213" s="226" t="s">
        <v>86</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336</v>
      </c>
      <c r="BM213" s="226" t="s">
        <v>1659</v>
      </c>
    </row>
    <row r="214" s="2" customFormat="1" ht="33" customHeight="1">
      <c r="A214" s="41"/>
      <c r="B214" s="42"/>
      <c r="C214" s="215" t="s">
        <v>1068</v>
      </c>
      <c r="D214" s="215" t="s">
        <v>233</v>
      </c>
      <c r="E214" s="216" t="s">
        <v>3317</v>
      </c>
      <c r="F214" s="217" t="s">
        <v>3318</v>
      </c>
      <c r="G214" s="218" t="s">
        <v>2880</v>
      </c>
      <c r="H214" s="219">
        <v>7</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336</v>
      </c>
      <c r="AT214" s="226" t="s">
        <v>233</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336</v>
      </c>
      <c r="BM214" s="226" t="s">
        <v>1670</v>
      </c>
    </row>
    <row r="215" s="2" customFormat="1" ht="24.15" customHeight="1">
      <c r="A215" s="41"/>
      <c r="B215" s="42"/>
      <c r="C215" s="215" t="s">
        <v>1073</v>
      </c>
      <c r="D215" s="215" t="s">
        <v>233</v>
      </c>
      <c r="E215" s="216" t="s">
        <v>3319</v>
      </c>
      <c r="F215" s="217" t="s">
        <v>3320</v>
      </c>
      <c r="G215" s="218" t="s">
        <v>2880</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336</v>
      </c>
      <c r="AT215" s="226" t="s">
        <v>233</v>
      </c>
      <c r="AU215" s="226" t="s">
        <v>86</v>
      </c>
      <c r="AY215" s="20" t="s">
        <v>231</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336</v>
      </c>
      <c r="BM215" s="226" t="s">
        <v>1680</v>
      </c>
    </row>
    <row r="216" s="2" customFormat="1" ht="37.8" customHeight="1">
      <c r="A216" s="41"/>
      <c r="B216" s="42"/>
      <c r="C216" s="215" t="s">
        <v>1079</v>
      </c>
      <c r="D216" s="215" t="s">
        <v>233</v>
      </c>
      <c r="E216" s="216" t="s">
        <v>3321</v>
      </c>
      <c r="F216" s="217" t="s">
        <v>3322</v>
      </c>
      <c r="G216" s="218" t="s">
        <v>2880</v>
      </c>
      <c r="H216" s="219">
        <v>3</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336</v>
      </c>
      <c r="AT216" s="226" t="s">
        <v>233</v>
      </c>
      <c r="AU216" s="226" t="s">
        <v>86</v>
      </c>
      <c r="AY216" s="20" t="s">
        <v>231</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336</v>
      </c>
      <c r="BM216" s="226" t="s">
        <v>1691</v>
      </c>
    </row>
    <row r="217" s="2" customFormat="1" ht="24.15" customHeight="1">
      <c r="A217" s="41"/>
      <c r="B217" s="42"/>
      <c r="C217" s="215" t="s">
        <v>1085</v>
      </c>
      <c r="D217" s="215" t="s">
        <v>233</v>
      </c>
      <c r="E217" s="216" t="s">
        <v>3323</v>
      </c>
      <c r="F217" s="217" t="s">
        <v>3324</v>
      </c>
      <c r="G217" s="218" t="s">
        <v>2880</v>
      </c>
      <c r="H217" s="219">
        <v>4</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336</v>
      </c>
      <c r="AT217" s="226" t="s">
        <v>233</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336</v>
      </c>
      <c r="BM217" s="226" t="s">
        <v>1701</v>
      </c>
    </row>
    <row r="218" s="2" customFormat="1" ht="24.15" customHeight="1">
      <c r="A218" s="41"/>
      <c r="B218" s="42"/>
      <c r="C218" s="215" t="s">
        <v>1090</v>
      </c>
      <c r="D218" s="215" t="s">
        <v>233</v>
      </c>
      <c r="E218" s="216" t="s">
        <v>3325</v>
      </c>
      <c r="F218" s="217" t="s">
        <v>3326</v>
      </c>
      <c r="G218" s="218" t="s">
        <v>2880</v>
      </c>
      <c r="H218" s="219">
        <v>8</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336</v>
      </c>
      <c r="AT218" s="226" t="s">
        <v>233</v>
      </c>
      <c r="AU218" s="226" t="s">
        <v>86</v>
      </c>
      <c r="AY218" s="20" t="s">
        <v>231</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336</v>
      </c>
      <c r="BM218" s="226" t="s">
        <v>1711</v>
      </c>
    </row>
    <row r="219" s="2" customFormat="1" ht="37.8" customHeight="1">
      <c r="A219" s="41"/>
      <c r="B219" s="42"/>
      <c r="C219" s="215" t="s">
        <v>1096</v>
      </c>
      <c r="D219" s="215" t="s">
        <v>233</v>
      </c>
      <c r="E219" s="216" t="s">
        <v>3327</v>
      </c>
      <c r="F219" s="217" t="s">
        <v>3328</v>
      </c>
      <c r="G219" s="218" t="s">
        <v>2880</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336</v>
      </c>
      <c r="AT219" s="226" t="s">
        <v>233</v>
      </c>
      <c r="AU219" s="226" t="s">
        <v>86</v>
      </c>
      <c r="AY219" s="20" t="s">
        <v>231</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336</v>
      </c>
      <c r="BM219" s="226" t="s">
        <v>1728</v>
      </c>
    </row>
    <row r="220" s="2" customFormat="1" ht="24.15" customHeight="1">
      <c r="A220" s="41"/>
      <c r="B220" s="42"/>
      <c r="C220" s="215" t="s">
        <v>1100</v>
      </c>
      <c r="D220" s="215" t="s">
        <v>233</v>
      </c>
      <c r="E220" s="216" t="s">
        <v>3329</v>
      </c>
      <c r="F220" s="217" t="s">
        <v>3330</v>
      </c>
      <c r="G220" s="218" t="s">
        <v>2880</v>
      </c>
      <c r="H220" s="219">
        <v>3</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336</v>
      </c>
      <c r="AT220" s="226" t="s">
        <v>233</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336</v>
      </c>
      <c r="BM220" s="226" t="s">
        <v>1745</v>
      </c>
    </row>
    <row r="221" s="2" customFormat="1" ht="24.15" customHeight="1">
      <c r="A221" s="41"/>
      <c r="B221" s="42"/>
      <c r="C221" s="215" t="s">
        <v>1104</v>
      </c>
      <c r="D221" s="215" t="s">
        <v>233</v>
      </c>
      <c r="E221" s="216" t="s">
        <v>3331</v>
      </c>
      <c r="F221" s="217" t="s">
        <v>3332</v>
      </c>
      <c r="G221" s="218" t="s">
        <v>2880</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336</v>
      </c>
      <c r="AT221" s="226" t="s">
        <v>233</v>
      </c>
      <c r="AU221" s="226" t="s">
        <v>86</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336</v>
      </c>
      <c r="BM221" s="226" t="s">
        <v>1755</v>
      </c>
    </row>
    <row r="222" s="2" customFormat="1" ht="37.8" customHeight="1">
      <c r="A222" s="41"/>
      <c r="B222" s="42"/>
      <c r="C222" s="215" t="s">
        <v>1110</v>
      </c>
      <c r="D222" s="215" t="s">
        <v>233</v>
      </c>
      <c r="E222" s="216" t="s">
        <v>3333</v>
      </c>
      <c r="F222" s="217" t="s">
        <v>3334</v>
      </c>
      <c r="G222" s="218" t="s">
        <v>2880</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336</v>
      </c>
      <c r="AT222" s="226" t="s">
        <v>233</v>
      </c>
      <c r="AU222" s="226" t="s">
        <v>86</v>
      </c>
      <c r="AY222" s="20" t="s">
        <v>231</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336</v>
      </c>
      <c r="BM222" s="226" t="s">
        <v>1766</v>
      </c>
    </row>
    <row r="223" s="2" customFormat="1" ht="44.25" customHeight="1">
      <c r="A223" s="41"/>
      <c r="B223" s="42"/>
      <c r="C223" s="215" t="s">
        <v>1114</v>
      </c>
      <c r="D223" s="215" t="s">
        <v>233</v>
      </c>
      <c r="E223" s="216" t="s">
        <v>3335</v>
      </c>
      <c r="F223" s="217" t="s">
        <v>3336</v>
      </c>
      <c r="G223" s="218" t="s">
        <v>2880</v>
      </c>
      <c r="H223" s="219">
        <v>3</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336</v>
      </c>
      <c r="AT223" s="226" t="s">
        <v>233</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336</v>
      </c>
      <c r="BM223" s="226" t="s">
        <v>1775</v>
      </c>
    </row>
    <row r="224" s="2" customFormat="1" ht="24.15" customHeight="1">
      <c r="A224" s="41"/>
      <c r="B224" s="42"/>
      <c r="C224" s="215" t="s">
        <v>1118</v>
      </c>
      <c r="D224" s="215" t="s">
        <v>233</v>
      </c>
      <c r="E224" s="216" t="s">
        <v>3337</v>
      </c>
      <c r="F224" s="217" t="s">
        <v>3338</v>
      </c>
      <c r="G224" s="218" t="s">
        <v>2880</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336</v>
      </c>
      <c r="AT224" s="226" t="s">
        <v>233</v>
      </c>
      <c r="AU224" s="226" t="s">
        <v>86</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336</v>
      </c>
      <c r="BM224" s="226" t="s">
        <v>1784</v>
      </c>
    </row>
    <row r="225" s="2" customFormat="1" ht="16.5" customHeight="1">
      <c r="A225" s="41"/>
      <c r="B225" s="42"/>
      <c r="C225" s="277" t="s">
        <v>1122</v>
      </c>
      <c r="D225" s="277" t="s">
        <v>605</v>
      </c>
      <c r="E225" s="278" t="s">
        <v>3339</v>
      </c>
      <c r="F225" s="279" t="s">
        <v>3340</v>
      </c>
      <c r="G225" s="280" t="s">
        <v>369</v>
      </c>
      <c r="H225" s="281">
        <v>1</v>
      </c>
      <c r="I225" s="282"/>
      <c r="J225" s="283">
        <f>ROUND(I225*H225,2)</f>
        <v>0</v>
      </c>
      <c r="K225" s="279" t="s">
        <v>19</v>
      </c>
      <c r="L225" s="284"/>
      <c r="M225" s="285" t="s">
        <v>19</v>
      </c>
      <c r="N225" s="286"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442</v>
      </c>
      <c r="AT225" s="226" t="s">
        <v>605</v>
      </c>
      <c r="AU225" s="226" t="s">
        <v>86</v>
      </c>
      <c r="AY225" s="20" t="s">
        <v>231</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336</v>
      </c>
      <c r="BM225" s="226" t="s">
        <v>1795</v>
      </c>
    </row>
    <row r="226" s="2" customFormat="1" ht="33" customHeight="1">
      <c r="A226" s="41"/>
      <c r="B226" s="42"/>
      <c r="C226" s="215" t="s">
        <v>1128</v>
      </c>
      <c r="D226" s="215" t="s">
        <v>233</v>
      </c>
      <c r="E226" s="216" t="s">
        <v>3341</v>
      </c>
      <c r="F226" s="217" t="s">
        <v>3342</v>
      </c>
      <c r="G226" s="218" t="s">
        <v>2880</v>
      </c>
      <c r="H226" s="219">
        <v>4</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336</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336</v>
      </c>
      <c r="BM226" s="226" t="s">
        <v>1805</v>
      </c>
    </row>
    <row r="227" s="2" customFormat="1" ht="24.15" customHeight="1">
      <c r="A227" s="41"/>
      <c r="B227" s="42"/>
      <c r="C227" s="215" t="s">
        <v>1132</v>
      </c>
      <c r="D227" s="215" t="s">
        <v>233</v>
      </c>
      <c r="E227" s="216" t="s">
        <v>3343</v>
      </c>
      <c r="F227" s="217" t="s">
        <v>3344</v>
      </c>
      <c r="G227" s="218" t="s">
        <v>2880</v>
      </c>
      <c r="H227" s="219">
        <v>38</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336</v>
      </c>
      <c r="AT227" s="226" t="s">
        <v>233</v>
      </c>
      <c r="AU227" s="226" t="s">
        <v>86</v>
      </c>
      <c r="AY227" s="20" t="s">
        <v>231</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336</v>
      </c>
      <c r="BM227" s="226" t="s">
        <v>1818</v>
      </c>
    </row>
    <row r="228" s="2" customFormat="1" ht="24.15" customHeight="1">
      <c r="A228" s="41"/>
      <c r="B228" s="42"/>
      <c r="C228" s="215" t="s">
        <v>1136</v>
      </c>
      <c r="D228" s="215" t="s">
        <v>233</v>
      </c>
      <c r="E228" s="216" t="s">
        <v>3345</v>
      </c>
      <c r="F228" s="217" t="s">
        <v>3346</v>
      </c>
      <c r="G228" s="218" t="s">
        <v>369</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336</v>
      </c>
      <c r="AT228" s="226" t="s">
        <v>233</v>
      </c>
      <c r="AU228" s="226" t="s">
        <v>86</v>
      </c>
      <c r="AY228" s="20" t="s">
        <v>231</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336</v>
      </c>
      <c r="BM228" s="226" t="s">
        <v>1832</v>
      </c>
    </row>
    <row r="229" s="2" customFormat="1" ht="24.15" customHeight="1">
      <c r="A229" s="41"/>
      <c r="B229" s="42"/>
      <c r="C229" s="215" t="s">
        <v>1140</v>
      </c>
      <c r="D229" s="215" t="s">
        <v>233</v>
      </c>
      <c r="E229" s="216" t="s">
        <v>3347</v>
      </c>
      <c r="F229" s="217" t="s">
        <v>3348</v>
      </c>
      <c r="G229" s="218" t="s">
        <v>2880</v>
      </c>
      <c r="H229" s="219">
        <v>4</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336</v>
      </c>
      <c r="AT229" s="226" t="s">
        <v>233</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336</v>
      </c>
      <c r="BM229" s="226" t="s">
        <v>1847</v>
      </c>
    </row>
    <row r="230" s="2" customFormat="1" ht="24.15" customHeight="1">
      <c r="A230" s="41"/>
      <c r="B230" s="42"/>
      <c r="C230" s="215" t="s">
        <v>1146</v>
      </c>
      <c r="D230" s="215" t="s">
        <v>233</v>
      </c>
      <c r="E230" s="216" t="s">
        <v>3349</v>
      </c>
      <c r="F230" s="217" t="s">
        <v>3350</v>
      </c>
      <c r="G230" s="218" t="s">
        <v>2880</v>
      </c>
      <c r="H230" s="219">
        <v>2</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336</v>
      </c>
      <c r="AT230" s="226" t="s">
        <v>233</v>
      </c>
      <c r="AU230" s="226" t="s">
        <v>86</v>
      </c>
      <c r="AY230" s="20" t="s">
        <v>231</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336</v>
      </c>
      <c r="BM230" s="226" t="s">
        <v>1864</v>
      </c>
    </row>
    <row r="231" s="2" customFormat="1" ht="16.5" customHeight="1">
      <c r="A231" s="41"/>
      <c r="B231" s="42"/>
      <c r="C231" s="215" t="s">
        <v>1151</v>
      </c>
      <c r="D231" s="215" t="s">
        <v>233</v>
      </c>
      <c r="E231" s="216" t="s">
        <v>3351</v>
      </c>
      <c r="F231" s="217" t="s">
        <v>3352</v>
      </c>
      <c r="G231" s="218" t="s">
        <v>2880</v>
      </c>
      <c r="H231" s="219">
        <v>19</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336</v>
      </c>
      <c r="AT231" s="226" t="s">
        <v>233</v>
      </c>
      <c r="AU231" s="226" t="s">
        <v>86</v>
      </c>
      <c r="AY231" s="20" t="s">
        <v>231</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336</v>
      </c>
      <c r="BM231" s="226" t="s">
        <v>1874</v>
      </c>
    </row>
    <row r="232" s="2" customFormat="1" ht="16.5" customHeight="1">
      <c r="A232" s="41"/>
      <c r="B232" s="42"/>
      <c r="C232" s="215" t="s">
        <v>1158</v>
      </c>
      <c r="D232" s="215" t="s">
        <v>233</v>
      </c>
      <c r="E232" s="216" t="s">
        <v>3353</v>
      </c>
      <c r="F232" s="217" t="s">
        <v>3354</v>
      </c>
      <c r="G232" s="218" t="s">
        <v>2880</v>
      </c>
      <c r="H232" s="219">
        <v>4</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336</v>
      </c>
      <c r="AT232" s="226" t="s">
        <v>233</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336</v>
      </c>
      <c r="BM232" s="226" t="s">
        <v>1884</v>
      </c>
    </row>
    <row r="233" s="2" customFormat="1" ht="16.5" customHeight="1">
      <c r="A233" s="41"/>
      <c r="B233" s="42"/>
      <c r="C233" s="277" t="s">
        <v>1164</v>
      </c>
      <c r="D233" s="277" t="s">
        <v>605</v>
      </c>
      <c r="E233" s="278" t="s">
        <v>3355</v>
      </c>
      <c r="F233" s="279" t="s">
        <v>3356</v>
      </c>
      <c r="G233" s="280" t="s">
        <v>3298</v>
      </c>
      <c r="H233" s="281">
        <v>4</v>
      </c>
      <c r="I233" s="282"/>
      <c r="J233" s="283">
        <f>ROUND(I233*H233,2)</f>
        <v>0</v>
      </c>
      <c r="K233" s="279" t="s">
        <v>19</v>
      </c>
      <c r="L233" s="284"/>
      <c r="M233" s="285" t="s">
        <v>19</v>
      </c>
      <c r="N233" s="286"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442</v>
      </c>
      <c r="AT233" s="226" t="s">
        <v>605</v>
      </c>
      <c r="AU233" s="226" t="s">
        <v>86</v>
      </c>
      <c r="AY233" s="20" t="s">
        <v>231</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336</v>
      </c>
      <c r="BM233" s="226" t="s">
        <v>1895</v>
      </c>
    </row>
    <row r="234" s="2" customFormat="1" ht="24.15" customHeight="1">
      <c r="A234" s="41"/>
      <c r="B234" s="42"/>
      <c r="C234" s="215" t="s">
        <v>1172</v>
      </c>
      <c r="D234" s="215" t="s">
        <v>233</v>
      </c>
      <c r="E234" s="216" t="s">
        <v>3357</v>
      </c>
      <c r="F234" s="217" t="s">
        <v>3358</v>
      </c>
      <c r="G234" s="218" t="s">
        <v>369</v>
      </c>
      <c r="H234" s="219">
        <v>1</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336</v>
      </c>
      <c r="AT234" s="226" t="s">
        <v>233</v>
      </c>
      <c r="AU234" s="226" t="s">
        <v>86</v>
      </c>
      <c r="AY234" s="20" t="s">
        <v>231</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336</v>
      </c>
      <c r="BM234" s="226" t="s">
        <v>1907</v>
      </c>
    </row>
    <row r="235" s="2" customFormat="1" ht="24.15" customHeight="1">
      <c r="A235" s="41"/>
      <c r="B235" s="42"/>
      <c r="C235" s="215" t="s">
        <v>1181</v>
      </c>
      <c r="D235" s="215" t="s">
        <v>233</v>
      </c>
      <c r="E235" s="216" t="s">
        <v>3359</v>
      </c>
      <c r="F235" s="217" t="s">
        <v>3360</v>
      </c>
      <c r="G235" s="218" t="s">
        <v>369</v>
      </c>
      <c r="H235" s="219">
        <v>1</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336</v>
      </c>
      <c r="AT235" s="226" t="s">
        <v>233</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336</v>
      </c>
      <c r="BM235" s="226" t="s">
        <v>1917</v>
      </c>
    </row>
    <row r="236" s="2" customFormat="1" ht="24.15" customHeight="1">
      <c r="A236" s="41"/>
      <c r="B236" s="42"/>
      <c r="C236" s="215" t="s">
        <v>1187</v>
      </c>
      <c r="D236" s="215" t="s">
        <v>233</v>
      </c>
      <c r="E236" s="216" t="s">
        <v>3361</v>
      </c>
      <c r="F236" s="217" t="s">
        <v>3362</v>
      </c>
      <c r="G236" s="218" t="s">
        <v>369</v>
      </c>
      <c r="H236" s="219">
        <v>16</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336</v>
      </c>
      <c r="AT236" s="226" t="s">
        <v>233</v>
      </c>
      <c r="AU236" s="226" t="s">
        <v>86</v>
      </c>
      <c r="AY236" s="20" t="s">
        <v>231</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336</v>
      </c>
      <c r="BM236" s="226" t="s">
        <v>1927</v>
      </c>
    </row>
    <row r="237" s="2" customFormat="1" ht="24.15" customHeight="1">
      <c r="A237" s="41"/>
      <c r="B237" s="42"/>
      <c r="C237" s="215" t="s">
        <v>1192</v>
      </c>
      <c r="D237" s="215" t="s">
        <v>233</v>
      </c>
      <c r="E237" s="216" t="s">
        <v>3363</v>
      </c>
      <c r="F237" s="217" t="s">
        <v>3364</v>
      </c>
      <c r="G237" s="218" t="s">
        <v>369</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336</v>
      </c>
      <c r="AT237" s="226" t="s">
        <v>233</v>
      </c>
      <c r="AU237" s="226" t="s">
        <v>86</v>
      </c>
      <c r="AY237" s="20" t="s">
        <v>231</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336</v>
      </c>
      <c r="BM237" s="226" t="s">
        <v>1935</v>
      </c>
    </row>
    <row r="238" s="2" customFormat="1" ht="33" customHeight="1">
      <c r="A238" s="41"/>
      <c r="B238" s="42"/>
      <c r="C238" s="215" t="s">
        <v>1199</v>
      </c>
      <c r="D238" s="215" t="s">
        <v>233</v>
      </c>
      <c r="E238" s="216" t="s">
        <v>3365</v>
      </c>
      <c r="F238" s="217" t="s">
        <v>3366</v>
      </c>
      <c r="G238" s="218" t="s">
        <v>369</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336</v>
      </c>
      <c r="AT238" s="226" t="s">
        <v>233</v>
      </c>
      <c r="AU238" s="226" t="s">
        <v>86</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336</v>
      </c>
      <c r="BM238" s="226" t="s">
        <v>1949</v>
      </c>
    </row>
    <row r="239" s="2" customFormat="1" ht="37.8" customHeight="1">
      <c r="A239" s="41"/>
      <c r="B239" s="42"/>
      <c r="C239" s="215" t="s">
        <v>1202</v>
      </c>
      <c r="D239" s="215" t="s">
        <v>233</v>
      </c>
      <c r="E239" s="216" t="s">
        <v>3367</v>
      </c>
      <c r="F239" s="217" t="s">
        <v>3368</v>
      </c>
      <c r="G239" s="218" t="s">
        <v>369</v>
      </c>
      <c r="H239" s="219">
        <v>4</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336</v>
      </c>
      <c r="AT239" s="226" t="s">
        <v>233</v>
      </c>
      <c r="AU239" s="226" t="s">
        <v>86</v>
      </c>
      <c r="AY239" s="20" t="s">
        <v>231</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336</v>
      </c>
      <c r="BM239" s="226" t="s">
        <v>1962</v>
      </c>
    </row>
    <row r="240" s="2" customFormat="1" ht="16.5" customHeight="1">
      <c r="A240" s="41"/>
      <c r="B240" s="42"/>
      <c r="C240" s="215" t="s">
        <v>1207</v>
      </c>
      <c r="D240" s="215" t="s">
        <v>233</v>
      </c>
      <c r="E240" s="216" t="s">
        <v>3369</v>
      </c>
      <c r="F240" s="217" t="s">
        <v>3370</v>
      </c>
      <c r="G240" s="218" t="s">
        <v>369</v>
      </c>
      <c r="H240" s="219">
        <v>5</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336</v>
      </c>
      <c r="AT240" s="226" t="s">
        <v>233</v>
      </c>
      <c r="AU240" s="226" t="s">
        <v>86</v>
      </c>
      <c r="AY240" s="20" t="s">
        <v>231</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336</v>
      </c>
      <c r="BM240" s="226" t="s">
        <v>1980</v>
      </c>
    </row>
    <row r="241" s="2" customFormat="1" ht="44.25" customHeight="1">
      <c r="A241" s="41"/>
      <c r="B241" s="42"/>
      <c r="C241" s="215" t="s">
        <v>1212</v>
      </c>
      <c r="D241" s="215" t="s">
        <v>233</v>
      </c>
      <c r="E241" s="216" t="s">
        <v>3371</v>
      </c>
      <c r="F241" s="217" t="s">
        <v>3372</v>
      </c>
      <c r="G241" s="218" t="s">
        <v>1244</v>
      </c>
      <c r="H241" s="287"/>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336</v>
      </c>
      <c r="AT241" s="226" t="s">
        <v>233</v>
      </c>
      <c r="AU241" s="226" t="s">
        <v>86</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336</v>
      </c>
      <c r="BM241" s="226" t="s">
        <v>1991</v>
      </c>
    </row>
    <row r="242" s="12" customFormat="1" ht="22.8" customHeight="1">
      <c r="A242" s="12"/>
      <c r="B242" s="199"/>
      <c r="C242" s="200"/>
      <c r="D242" s="201" t="s">
        <v>75</v>
      </c>
      <c r="E242" s="213" t="s">
        <v>3373</v>
      </c>
      <c r="F242" s="213" t="s">
        <v>3374</v>
      </c>
      <c r="G242" s="200"/>
      <c r="H242" s="200"/>
      <c r="I242" s="203"/>
      <c r="J242" s="214">
        <f>BK242</f>
        <v>0</v>
      </c>
      <c r="K242" s="200"/>
      <c r="L242" s="205"/>
      <c r="M242" s="206"/>
      <c r="N242" s="207"/>
      <c r="O242" s="207"/>
      <c r="P242" s="208">
        <f>SUM(P243:P247)</f>
        <v>0</v>
      </c>
      <c r="Q242" s="207"/>
      <c r="R242" s="208">
        <f>SUM(R243:R247)</f>
        <v>0</v>
      </c>
      <c r="S242" s="207"/>
      <c r="T242" s="209">
        <f>SUM(T243:T247)</f>
        <v>0</v>
      </c>
      <c r="U242" s="12"/>
      <c r="V242" s="12"/>
      <c r="W242" s="12"/>
      <c r="X242" s="12"/>
      <c r="Y242" s="12"/>
      <c r="Z242" s="12"/>
      <c r="AA242" s="12"/>
      <c r="AB242" s="12"/>
      <c r="AC242" s="12"/>
      <c r="AD242" s="12"/>
      <c r="AE242" s="12"/>
      <c r="AR242" s="210" t="s">
        <v>86</v>
      </c>
      <c r="AT242" s="211" t="s">
        <v>75</v>
      </c>
      <c r="AU242" s="211" t="s">
        <v>84</v>
      </c>
      <c r="AY242" s="210" t="s">
        <v>231</v>
      </c>
      <c r="BK242" s="212">
        <f>SUM(BK243:BK247)</f>
        <v>0</v>
      </c>
    </row>
    <row r="243" s="2" customFormat="1" ht="37.8" customHeight="1">
      <c r="A243" s="41"/>
      <c r="B243" s="42"/>
      <c r="C243" s="215" t="s">
        <v>1218</v>
      </c>
      <c r="D243" s="215" t="s">
        <v>233</v>
      </c>
      <c r="E243" s="216" t="s">
        <v>3375</v>
      </c>
      <c r="F243" s="217" t="s">
        <v>3376</v>
      </c>
      <c r="G243" s="218" t="s">
        <v>2880</v>
      </c>
      <c r="H243" s="219">
        <v>7</v>
      </c>
      <c r="I243" s="220"/>
      <c r="J243" s="221">
        <f>ROUND(I243*H243,2)</f>
        <v>0</v>
      </c>
      <c r="K243" s="217" t="s">
        <v>19</v>
      </c>
      <c r="L243" s="47"/>
      <c r="M243" s="222" t="s">
        <v>19</v>
      </c>
      <c r="N243" s="223" t="s">
        <v>47</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336</v>
      </c>
      <c r="AT243" s="226" t="s">
        <v>233</v>
      </c>
      <c r="AU243" s="226" t="s">
        <v>86</v>
      </c>
      <c r="AY243" s="20" t="s">
        <v>231</v>
      </c>
      <c r="BE243" s="227">
        <f>IF(N243="základní",J243,0)</f>
        <v>0</v>
      </c>
      <c r="BF243" s="227">
        <f>IF(N243="snížená",J243,0)</f>
        <v>0</v>
      </c>
      <c r="BG243" s="227">
        <f>IF(N243="zákl. přenesená",J243,0)</f>
        <v>0</v>
      </c>
      <c r="BH243" s="227">
        <f>IF(N243="sníž. přenesená",J243,0)</f>
        <v>0</v>
      </c>
      <c r="BI243" s="227">
        <f>IF(N243="nulová",J243,0)</f>
        <v>0</v>
      </c>
      <c r="BJ243" s="20" t="s">
        <v>84</v>
      </c>
      <c r="BK243" s="227">
        <f>ROUND(I243*H243,2)</f>
        <v>0</v>
      </c>
      <c r="BL243" s="20" t="s">
        <v>336</v>
      </c>
      <c r="BM243" s="226" t="s">
        <v>2006</v>
      </c>
    </row>
    <row r="244" s="2" customFormat="1" ht="16.5" customHeight="1">
      <c r="A244" s="41"/>
      <c r="B244" s="42"/>
      <c r="C244" s="277" t="s">
        <v>1221</v>
      </c>
      <c r="D244" s="277" t="s">
        <v>605</v>
      </c>
      <c r="E244" s="278" t="s">
        <v>3377</v>
      </c>
      <c r="F244" s="279" t="s">
        <v>3378</v>
      </c>
      <c r="G244" s="280" t="s">
        <v>3298</v>
      </c>
      <c r="H244" s="281">
        <v>7</v>
      </c>
      <c r="I244" s="282"/>
      <c r="J244" s="283">
        <f>ROUND(I244*H244,2)</f>
        <v>0</v>
      </c>
      <c r="K244" s="279" t="s">
        <v>19</v>
      </c>
      <c r="L244" s="284"/>
      <c r="M244" s="285" t="s">
        <v>19</v>
      </c>
      <c r="N244" s="286"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442</v>
      </c>
      <c r="AT244" s="226" t="s">
        <v>605</v>
      </c>
      <c r="AU244" s="226" t="s">
        <v>86</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336</v>
      </c>
      <c r="BM244" s="226" t="s">
        <v>2017</v>
      </c>
    </row>
    <row r="245" s="2" customFormat="1">
      <c r="A245" s="41"/>
      <c r="B245" s="42"/>
      <c r="C245" s="43"/>
      <c r="D245" s="235" t="s">
        <v>3132</v>
      </c>
      <c r="E245" s="43"/>
      <c r="F245" s="299" t="s">
        <v>3379</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3132</v>
      </c>
      <c r="AU245" s="20" t="s">
        <v>86</v>
      </c>
    </row>
    <row r="246" s="2" customFormat="1" ht="24.15" customHeight="1">
      <c r="A246" s="41"/>
      <c r="B246" s="42"/>
      <c r="C246" s="277" t="s">
        <v>1226</v>
      </c>
      <c r="D246" s="277" t="s">
        <v>605</v>
      </c>
      <c r="E246" s="278" t="s">
        <v>3380</v>
      </c>
      <c r="F246" s="279" t="s">
        <v>3381</v>
      </c>
      <c r="G246" s="280" t="s">
        <v>369</v>
      </c>
      <c r="H246" s="281">
        <v>7</v>
      </c>
      <c r="I246" s="282"/>
      <c r="J246" s="283">
        <f>ROUND(I246*H246,2)</f>
        <v>0</v>
      </c>
      <c r="K246" s="279" t="s">
        <v>19</v>
      </c>
      <c r="L246" s="284"/>
      <c r="M246" s="285" t="s">
        <v>19</v>
      </c>
      <c r="N246" s="286"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442</v>
      </c>
      <c r="AT246" s="226" t="s">
        <v>605</v>
      </c>
      <c r="AU246" s="226" t="s">
        <v>86</v>
      </c>
      <c r="AY246" s="20" t="s">
        <v>231</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336</v>
      </c>
      <c r="BM246" s="226" t="s">
        <v>2036</v>
      </c>
    </row>
    <row r="247" s="2" customFormat="1" ht="44.25" customHeight="1">
      <c r="A247" s="41"/>
      <c r="B247" s="42"/>
      <c r="C247" s="215" t="s">
        <v>1231</v>
      </c>
      <c r="D247" s="215" t="s">
        <v>233</v>
      </c>
      <c r="E247" s="216" t="s">
        <v>3382</v>
      </c>
      <c r="F247" s="217" t="s">
        <v>3383</v>
      </c>
      <c r="G247" s="218" t="s">
        <v>1244</v>
      </c>
      <c r="H247" s="287"/>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336</v>
      </c>
      <c r="AT247" s="226" t="s">
        <v>233</v>
      </c>
      <c r="AU247" s="226" t="s">
        <v>86</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336</v>
      </c>
      <c r="BM247" s="226" t="s">
        <v>2046</v>
      </c>
    </row>
    <row r="248" s="12" customFormat="1" ht="22.8" customHeight="1">
      <c r="A248" s="12"/>
      <c r="B248" s="199"/>
      <c r="C248" s="200"/>
      <c r="D248" s="201" t="s">
        <v>75</v>
      </c>
      <c r="E248" s="213" t="s">
        <v>3384</v>
      </c>
      <c r="F248" s="213" t="s">
        <v>3385</v>
      </c>
      <c r="G248" s="200"/>
      <c r="H248" s="200"/>
      <c r="I248" s="203"/>
      <c r="J248" s="214">
        <f>BK248</f>
        <v>0</v>
      </c>
      <c r="K248" s="200"/>
      <c r="L248" s="205"/>
      <c r="M248" s="206"/>
      <c r="N248" s="207"/>
      <c r="O248" s="207"/>
      <c r="P248" s="208">
        <f>SUM(P249:P260)</f>
        <v>0</v>
      </c>
      <c r="Q248" s="207"/>
      <c r="R248" s="208">
        <f>SUM(R249:R260)</f>
        <v>0</v>
      </c>
      <c r="S248" s="207"/>
      <c r="T248" s="209">
        <f>SUM(T249:T260)</f>
        <v>0</v>
      </c>
      <c r="U248" s="12"/>
      <c r="V248" s="12"/>
      <c r="W248" s="12"/>
      <c r="X248" s="12"/>
      <c r="Y248" s="12"/>
      <c r="Z248" s="12"/>
      <c r="AA248" s="12"/>
      <c r="AB248" s="12"/>
      <c r="AC248" s="12"/>
      <c r="AD248" s="12"/>
      <c r="AE248" s="12"/>
      <c r="AR248" s="210" t="s">
        <v>86</v>
      </c>
      <c r="AT248" s="211" t="s">
        <v>75</v>
      </c>
      <c r="AU248" s="211" t="s">
        <v>84</v>
      </c>
      <c r="AY248" s="210" t="s">
        <v>231</v>
      </c>
      <c r="BK248" s="212">
        <f>SUM(BK249:BK260)</f>
        <v>0</v>
      </c>
    </row>
    <row r="249" s="2" customFormat="1" ht="37.8" customHeight="1">
      <c r="A249" s="41"/>
      <c r="B249" s="42"/>
      <c r="C249" s="215" t="s">
        <v>1236</v>
      </c>
      <c r="D249" s="215" t="s">
        <v>233</v>
      </c>
      <c r="E249" s="216" t="s">
        <v>3386</v>
      </c>
      <c r="F249" s="217" t="s">
        <v>3387</v>
      </c>
      <c r="G249" s="218" t="s">
        <v>369</v>
      </c>
      <c r="H249" s="219">
        <v>1</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336</v>
      </c>
      <c r="AT249" s="226" t="s">
        <v>233</v>
      </c>
      <c r="AU249" s="226" t="s">
        <v>86</v>
      </c>
      <c r="AY249" s="20" t="s">
        <v>231</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336</v>
      </c>
      <c r="BM249" s="226" t="s">
        <v>2058</v>
      </c>
    </row>
    <row r="250" s="2" customFormat="1" ht="37.8" customHeight="1">
      <c r="A250" s="41"/>
      <c r="B250" s="42"/>
      <c r="C250" s="215" t="s">
        <v>1241</v>
      </c>
      <c r="D250" s="215" t="s">
        <v>233</v>
      </c>
      <c r="E250" s="216" t="s">
        <v>3388</v>
      </c>
      <c r="F250" s="217" t="s">
        <v>3389</v>
      </c>
      <c r="G250" s="218" t="s">
        <v>369</v>
      </c>
      <c r="H250" s="219">
        <v>1</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336</v>
      </c>
      <c r="AT250" s="226" t="s">
        <v>233</v>
      </c>
      <c r="AU250" s="226" t="s">
        <v>86</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336</v>
      </c>
      <c r="BM250" s="226" t="s">
        <v>2084</v>
      </c>
    </row>
    <row r="251" s="2" customFormat="1" ht="37.8" customHeight="1">
      <c r="A251" s="41"/>
      <c r="B251" s="42"/>
      <c r="C251" s="215" t="s">
        <v>1249</v>
      </c>
      <c r="D251" s="215" t="s">
        <v>233</v>
      </c>
      <c r="E251" s="216" t="s">
        <v>3390</v>
      </c>
      <c r="F251" s="217" t="s">
        <v>3391</v>
      </c>
      <c r="G251" s="218" t="s">
        <v>369</v>
      </c>
      <c r="H251" s="219">
        <v>19</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336</v>
      </c>
      <c r="AT251" s="226" t="s">
        <v>233</v>
      </c>
      <c r="AU251" s="226" t="s">
        <v>86</v>
      </c>
      <c r="AY251" s="20" t="s">
        <v>231</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336</v>
      </c>
      <c r="BM251" s="226" t="s">
        <v>2094</v>
      </c>
    </row>
    <row r="252" s="2" customFormat="1" ht="37.8" customHeight="1">
      <c r="A252" s="41"/>
      <c r="B252" s="42"/>
      <c r="C252" s="215" t="s">
        <v>1255</v>
      </c>
      <c r="D252" s="215" t="s">
        <v>233</v>
      </c>
      <c r="E252" s="216" t="s">
        <v>3392</v>
      </c>
      <c r="F252" s="217" t="s">
        <v>3393</v>
      </c>
      <c r="G252" s="218" t="s">
        <v>369</v>
      </c>
      <c r="H252" s="219">
        <v>3</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336</v>
      </c>
      <c r="AT252" s="226" t="s">
        <v>233</v>
      </c>
      <c r="AU252" s="226" t="s">
        <v>86</v>
      </c>
      <c r="AY252" s="20" t="s">
        <v>231</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336</v>
      </c>
      <c r="BM252" s="226" t="s">
        <v>2106</v>
      </c>
    </row>
    <row r="253" s="2" customFormat="1" ht="37.8" customHeight="1">
      <c r="A253" s="41"/>
      <c r="B253" s="42"/>
      <c r="C253" s="215" t="s">
        <v>1259</v>
      </c>
      <c r="D253" s="215" t="s">
        <v>233</v>
      </c>
      <c r="E253" s="216" t="s">
        <v>3394</v>
      </c>
      <c r="F253" s="217" t="s">
        <v>3395</v>
      </c>
      <c r="G253" s="218" t="s">
        <v>369</v>
      </c>
      <c r="H253" s="219">
        <v>4</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336</v>
      </c>
      <c r="AT253" s="226" t="s">
        <v>233</v>
      </c>
      <c r="AU253" s="226" t="s">
        <v>86</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336</v>
      </c>
      <c r="BM253" s="226" t="s">
        <v>2116</v>
      </c>
    </row>
    <row r="254" s="2" customFormat="1" ht="37.8" customHeight="1">
      <c r="A254" s="41"/>
      <c r="B254" s="42"/>
      <c r="C254" s="215" t="s">
        <v>1263</v>
      </c>
      <c r="D254" s="215" t="s">
        <v>233</v>
      </c>
      <c r="E254" s="216" t="s">
        <v>3396</v>
      </c>
      <c r="F254" s="217" t="s">
        <v>3397</v>
      </c>
      <c r="G254" s="218" t="s">
        <v>369</v>
      </c>
      <c r="H254" s="219">
        <v>2</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336</v>
      </c>
      <c r="AT254" s="226" t="s">
        <v>233</v>
      </c>
      <c r="AU254" s="226" t="s">
        <v>86</v>
      </c>
      <c r="AY254" s="20" t="s">
        <v>231</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336</v>
      </c>
      <c r="BM254" s="226" t="s">
        <v>2131</v>
      </c>
    </row>
    <row r="255" s="2" customFormat="1" ht="37.8" customHeight="1">
      <c r="A255" s="41"/>
      <c r="B255" s="42"/>
      <c r="C255" s="215" t="s">
        <v>1269</v>
      </c>
      <c r="D255" s="215" t="s">
        <v>233</v>
      </c>
      <c r="E255" s="216" t="s">
        <v>3398</v>
      </c>
      <c r="F255" s="217" t="s">
        <v>3399</v>
      </c>
      <c r="G255" s="218" t="s">
        <v>369</v>
      </c>
      <c r="H255" s="219">
        <v>3</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336</v>
      </c>
      <c r="AT255" s="226" t="s">
        <v>233</v>
      </c>
      <c r="AU255" s="226" t="s">
        <v>86</v>
      </c>
      <c r="AY255" s="20" t="s">
        <v>231</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336</v>
      </c>
      <c r="BM255" s="226" t="s">
        <v>2143</v>
      </c>
    </row>
    <row r="256" s="2" customFormat="1" ht="37.8" customHeight="1">
      <c r="A256" s="41"/>
      <c r="B256" s="42"/>
      <c r="C256" s="215" t="s">
        <v>1275</v>
      </c>
      <c r="D256" s="215" t="s">
        <v>233</v>
      </c>
      <c r="E256" s="216" t="s">
        <v>3400</v>
      </c>
      <c r="F256" s="217" t="s">
        <v>3401</v>
      </c>
      <c r="G256" s="218" t="s">
        <v>369</v>
      </c>
      <c r="H256" s="219">
        <v>3</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336</v>
      </c>
      <c r="AT256" s="226" t="s">
        <v>233</v>
      </c>
      <c r="AU256" s="226" t="s">
        <v>86</v>
      </c>
      <c r="AY256" s="20" t="s">
        <v>231</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336</v>
      </c>
      <c r="BM256" s="226" t="s">
        <v>2152</v>
      </c>
    </row>
    <row r="257" s="2" customFormat="1" ht="37.8" customHeight="1">
      <c r="A257" s="41"/>
      <c r="B257" s="42"/>
      <c r="C257" s="215" t="s">
        <v>1281</v>
      </c>
      <c r="D257" s="215" t="s">
        <v>233</v>
      </c>
      <c r="E257" s="216" t="s">
        <v>3402</v>
      </c>
      <c r="F257" s="217" t="s">
        <v>3403</v>
      </c>
      <c r="G257" s="218" t="s">
        <v>369</v>
      </c>
      <c r="H257" s="219">
        <v>1</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336</v>
      </c>
      <c r="AT257" s="226" t="s">
        <v>233</v>
      </c>
      <c r="AU257" s="226" t="s">
        <v>86</v>
      </c>
      <c r="AY257" s="20" t="s">
        <v>231</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336</v>
      </c>
      <c r="BM257" s="226" t="s">
        <v>2161</v>
      </c>
    </row>
    <row r="258" s="2" customFormat="1" ht="37.8" customHeight="1">
      <c r="A258" s="41"/>
      <c r="B258" s="42"/>
      <c r="C258" s="215" t="s">
        <v>1285</v>
      </c>
      <c r="D258" s="215" t="s">
        <v>233</v>
      </c>
      <c r="E258" s="216" t="s">
        <v>3404</v>
      </c>
      <c r="F258" s="217" t="s">
        <v>3405</v>
      </c>
      <c r="G258" s="218" t="s">
        <v>369</v>
      </c>
      <c r="H258" s="219">
        <v>5</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336</v>
      </c>
      <c r="AT258" s="226" t="s">
        <v>233</v>
      </c>
      <c r="AU258" s="226" t="s">
        <v>86</v>
      </c>
      <c r="AY258" s="20" t="s">
        <v>231</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336</v>
      </c>
      <c r="BM258" s="226" t="s">
        <v>2173</v>
      </c>
    </row>
    <row r="259" s="2" customFormat="1" ht="37.8" customHeight="1">
      <c r="A259" s="41"/>
      <c r="B259" s="42"/>
      <c r="C259" s="215" t="s">
        <v>1290</v>
      </c>
      <c r="D259" s="215" t="s">
        <v>233</v>
      </c>
      <c r="E259" s="216" t="s">
        <v>3406</v>
      </c>
      <c r="F259" s="217" t="s">
        <v>3407</v>
      </c>
      <c r="G259" s="218" t="s">
        <v>369</v>
      </c>
      <c r="H259" s="219">
        <v>8</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336</v>
      </c>
      <c r="AT259" s="226" t="s">
        <v>233</v>
      </c>
      <c r="AU259" s="226" t="s">
        <v>86</v>
      </c>
      <c r="AY259" s="20" t="s">
        <v>231</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336</v>
      </c>
      <c r="BM259" s="226" t="s">
        <v>2192</v>
      </c>
    </row>
    <row r="260" s="2" customFormat="1" ht="37.8" customHeight="1">
      <c r="A260" s="41"/>
      <c r="B260" s="42"/>
      <c r="C260" s="215" t="s">
        <v>1295</v>
      </c>
      <c r="D260" s="215" t="s">
        <v>233</v>
      </c>
      <c r="E260" s="216" t="s">
        <v>3408</v>
      </c>
      <c r="F260" s="217" t="s">
        <v>3409</v>
      </c>
      <c r="G260" s="218" t="s">
        <v>369</v>
      </c>
      <c r="H260" s="219">
        <v>3</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336</v>
      </c>
      <c r="AT260" s="226" t="s">
        <v>233</v>
      </c>
      <c r="AU260" s="226" t="s">
        <v>86</v>
      </c>
      <c r="AY260" s="20" t="s">
        <v>231</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336</v>
      </c>
      <c r="BM260" s="226" t="s">
        <v>2208</v>
      </c>
    </row>
    <row r="261" s="12" customFormat="1" ht="22.8" customHeight="1">
      <c r="A261" s="12"/>
      <c r="B261" s="199"/>
      <c r="C261" s="200"/>
      <c r="D261" s="201" t="s">
        <v>75</v>
      </c>
      <c r="E261" s="213" t="s">
        <v>2868</v>
      </c>
      <c r="F261" s="213" t="s">
        <v>2869</v>
      </c>
      <c r="G261" s="200"/>
      <c r="H261" s="200"/>
      <c r="I261" s="203"/>
      <c r="J261" s="214">
        <f>BK261</f>
        <v>0</v>
      </c>
      <c r="K261" s="200"/>
      <c r="L261" s="205"/>
      <c r="M261" s="206"/>
      <c r="N261" s="207"/>
      <c r="O261" s="207"/>
      <c r="P261" s="208">
        <f>SUM(P262:P264)</f>
        <v>0</v>
      </c>
      <c r="Q261" s="207"/>
      <c r="R261" s="208">
        <f>SUM(R262:R264)</f>
        <v>0</v>
      </c>
      <c r="S261" s="207"/>
      <c r="T261" s="209">
        <f>SUM(T262:T264)</f>
        <v>0</v>
      </c>
      <c r="U261" s="12"/>
      <c r="V261" s="12"/>
      <c r="W261" s="12"/>
      <c r="X261" s="12"/>
      <c r="Y261" s="12"/>
      <c r="Z261" s="12"/>
      <c r="AA261" s="12"/>
      <c r="AB261" s="12"/>
      <c r="AC261" s="12"/>
      <c r="AD261" s="12"/>
      <c r="AE261" s="12"/>
      <c r="AR261" s="210" t="s">
        <v>86</v>
      </c>
      <c r="AT261" s="211" t="s">
        <v>75</v>
      </c>
      <c r="AU261" s="211" t="s">
        <v>84</v>
      </c>
      <c r="AY261" s="210" t="s">
        <v>231</v>
      </c>
      <c r="BK261" s="212">
        <f>SUM(BK262:BK264)</f>
        <v>0</v>
      </c>
    </row>
    <row r="262" s="2" customFormat="1" ht="33" customHeight="1">
      <c r="A262" s="41"/>
      <c r="B262" s="42"/>
      <c r="C262" s="215" t="s">
        <v>1299</v>
      </c>
      <c r="D262" s="215" t="s">
        <v>233</v>
      </c>
      <c r="E262" s="216" t="s">
        <v>2899</v>
      </c>
      <c r="F262" s="217" t="s">
        <v>3410</v>
      </c>
      <c r="G262" s="218" t="s">
        <v>2880</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336</v>
      </c>
      <c r="AT262" s="226" t="s">
        <v>233</v>
      </c>
      <c r="AU262" s="226" t="s">
        <v>86</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336</v>
      </c>
      <c r="BM262" s="226" t="s">
        <v>2218</v>
      </c>
    </row>
    <row r="263" s="2" customFormat="1" ht="37.8" customHeight="1">
      <c r="A263" s="41"/>
      <c r="B263" s="42"/>
      <c r="C263" s="277" t="s">
        <v>1304</v>
      </c>
      <c r="D263" s="277" t="s">
        <v>605</v>
      </c>
      <c r="E263" s="278" t="s">
        <v>3411</v>
      </c>
      <c r="F263" s="279" t="s">
        <v>3412</v>
      </c>
      <c r="G263" s="280" t="s">
        <v>369</v>
      </c>
      <c r="H263" s="281">
        <v>1</v>
      </c>
      <c r="I263" s="282"/>
      <c r="J263" s="283">
        <f>ROUND(I263*H263,2)</f>
        <v>0</v>
      </c>
      <c r="K263" s="279" t="s">
        <v>19</v>
      </c>
      <c r="L263" s="284"/>
      <c r="M263" s="285" t="s">
        <v>19</v>
      </c>
      <c r="N263" s="286"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442</v>
      </c>
      <c r="AT263" s="226" t="s">
        <v>605</v>
      </c>
      <c r="AU263" s="226" t="s">
        <v>86</v>
      </c>
      <c r="AY263" s="20" t="s">
        <v>231</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336</v>
      </c>
      <c r="BM263" s="226" t="s">
        <v>2230</v>
      </c>
    </row>
    <row r="264" s="2" customFormat="1" ht="37.8" customHeight="1">
      <c r="A264" s="41"/>
      <c r="B264" s="42"/>
      <c r="C264" s="215" t="s">
        <v>1309</v>
      </c>
      <c r="D264" s="215" t="s">
        <v>233</v>
      </c>
      <c r="E264" s="216" t="s">
        <v>3413</v>
      </c>
      <c r="F264" s="217" t="s">
        <v>3414</v>
      </c>
      <c r="G264" s="218" t="s">
        <v>1244</v>
      </c>
      <c r="H264" s="287"/>
      <c r="I264" s="220"/>
      <c r="J264" s="221">
        <f>ROUND(I264*H264,2)</f>
        <v>0</v>
      </c>
      <c r="K264" s="217" t="s">
        <v>19</v>
      </c>
      <c r="L264" s="47"/>
      <c r="M264" s="295" t="s">
        <v>19</v>
      </c>
      <c r="N264" s="296" t="s">
        <v>47</v>
      </c>
      <c r="O264" s="293"/>
      <c r="P264" s="297">
        <f>O264*H264</f>
        <v>0</v>
      </c>
      <c r="Q264" s="297">
        <v>0</v>
      </c>
      <c r="R264" s="297">
        <f>Q264*H264</f>
        <v>0</v>
      </c>
      <c r="S264" s="297">
        <v>0</v>
      </c>
      <c r="T264" s="298">
        <f>S264*H264</f>
        <v>0</v>
      </c>
      <c r="U264" s="41"/>
      <c r="V264" s="41"/>
      <c r="W264" s="41"/>
      <c r="X264" s="41"/>
      <c r="Y264" s="41"/>
      <c r="Z264" s="41"/>
      <c r="AA264" s="41"/>
      <c r="AB264" s="41"/>
      <c r="AC264" s="41"/>
      <c r="AD264" s="41"/>
      <c r="AE264" s="41"/>
      <c r="AR264" s="226" t="s">
        <v>336</v>
      </c>
      <c r="AT264" s="226" t="s">
        <v>233</v>
      </c>
      <c r="AU264" s="226" t="s">
        <v>86</v>
      </c>
      <c r="AY264" s="20" t="s">
        <v>231</v>
      </c>
      <c r="BE264" s="227">
        <f>IF(N264="základní",J264,0)</f>
        <v>0</v>
      </c>
      <c r="BF264" s="227">
        <f>IF(N264="snížená",J264,0)</f>
        <v>0</v>
      </c>
      <c r="BG264" s="227">
        <f>IF(N264="zákl. přenesená",J264,0)</f>
        <v>0</v>
      </c>
      <c r="BH264" s="227">
        <f>IF(N264="sníž. přenesená",J264,0)</f>
        <v>0</v>
      </c>
      <c r="BI264" s="227">
        <f>IF(N264="nulová",J264,0)</f>
        <v>0</v>
      </c>
      <c r="BJ264" s="20" t="s">
        <v>84</v>
      </c>
      <c r="BK264" s="227">
        <f>ROUND(I264*H264,2)</f>
        <v>0</v>
      </c>
      <c r="BL264" s="20" t="s">
        <v>336</v>
      </c>
      <c r="BM264" s="226" t="s">
        <v>2242</v>
      </c>
    </row>
    <row r="265" s="2" customFormat="1" ht="6.96" customHeight="1">
      <c r="A265" s="41"/>
      <c r="B265" s="62"/>
      <c r="C265" s="63"/>
      <c r="D265" s="63"/>
      <c r="E265" s="63"/>
      <c r="F265" s="63"/>
      <c r="G265" s="63"/>
      <c r="H265" s="63"/>
      <c r="I265" s="63"/>
      <c r="J265" s="63"/>
      <c r="K265" s="63"/>
      <c r="L265" s="47"/>
      <c r="M265" s="41"/>
      <c r="O265" s="41"/>
      <c r="P265" s="41"/>
      <c r="Q265" s="41"/>
      <c r="R265" s="41"/>
      <c r="S265" s="41"/>
      <c r="T265" s="41"/>
      <c r="U265" s="41"/>
      <c r="V265" s="41"/>
      <c r="W265" s="41"/>
      <c r="X265" s="41"/>
      <c r="Y265" s="41"/>
      <c r="Z265" s="41"/>
      <c r="AA265" s="41"/>
      <c r="AB265" s="41"/>
      <c r="AC265" s="41"/>
      <c r="AD265" s="41"/>
      <c r="AE265" s="41"/>
    </row>
  </sheetData>
  <sheetProtection sheet="1" autoFilter="0" formatColumns="0" formatRows="0" objects="1" scenarios="1" spinCount="100000" saltValue="FAWB9st/rOdOOylg9k1v0Qp/n6iD3gv4rP1ZRNhl5JCAQiWsp1ps1k0LnuEaspVRaisMLDmaYUYoptZWlYGhqg==" hashValue="VdAzqZoKqoE9oJzGdBO3HAv56qyFi7WtkLrupHrw5HH3Slnkl9EasNP34hp10lK/lN2WJg5afwmI8519bJhMZg==" algorithmName="SHA-512" password="C763"/>
  <autoFilter ref="C90:K264"/>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3415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3416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3417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3418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ROUND((SUM(BE84:BE226)),  2)</f>
        <v>0</v>
      </c>
      <c r="G33" s="41"/>
      <c r="H33" s="41"/>
      <c r="I33" s="160">
        <v>0.20999999999999999</v>
      </c>
      <c r="J33" s="159">
        <f>ROUND(((SUM(BE84:BE226))*I33),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ROUND((SUM(BF84:BF226)),  2)</f>
        <v>0</v>
      </c>
      <c r="G34" s="41"/>
      <c r="H34" s="41"/>
      <c r="I34" s="160">
        <v>0.14999999999999999</v>
      </c>
      <c r="J34" s="159">
        <f>ROUND(((SUM(BF84:BF226))*I34),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ROUND((SUM(BG84:BG226)),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ROUND((SUM(BH84:BH226)),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ROUND((SUM(BI84:BI226)),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01 - Vodovodní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3419</v>
      </c>
      <c r="E63" s="185"/>
      <c r="F63" s="185"/>
      <c r="G63" s="185"/>
      <c r="H63" s="185"/>
      <c r="I63" s="185"/>
      <c r="J63" s="186">
        <f>J166</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200</v>
      </c>
      <c r="E64" s="185"/>
      <c r="F64" s="185"/>
      <c r="G64" s="185"/>
      <c r="H64" s="185"/>
      <c r="I64" s="185"/>
      <c r="J64" s="186">
        <f>J224</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186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01 - Vodovodní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217</v>
      </c>
      <c r="D83" s="191" t="s">
        <v>61</v>
      </c>
      <c r="E83" s="191" t="s">
        <v>57</v>
      </c>
      <c r="F83" s="191" t="s">
        <v>58</v>
      </c>
      <c r="G83" s="191" t="s">
        <v>218</v>
      </c>
      <c r="H83" s="191" t="s">
        <v>219</v>
      </c>
      <c r="I83" s="191" t="s">
        <v>220</v>
      </c>
      <c r="J83" s="191" t="s">
        <v>191</v>
      </c>
      <c r="K83" s="192" t="s">
        <v>221</v>
      </c>
      <c r="L83" s="193"/>
      <c r="M83" s="95" t="s">
        <v>19</v>
      </c>
      <c r="N83" s="96" t="s">
        <v>46</v>
      </c>
      <c r="O83" s="96" t="s">
        <v>222</v>
      </c>
      <c r="P83" s="96" t="s">
        <v>223</v>
      </c>
      <c r="Q83" s="96" t="s">
        <v>224</v>
      </c>
      <c r="R83" s="96" t="s">
        <v>225</v>
      </c>
      <c r="S83" s="96" t="s">
        <v>226</v>
      </c>
      <c r="T83" s="97" t="s">
        <v>227</v>
      </c>
      <c r="U83" s="188"/>
      <c r="V83" s="188"/>
      <c r="W83" s="188"/>
      <c r="X83" s="188"/>
      <c r="Y83" s="188"/>
      <c r="Z83" s="188"/>
      <c r="AA83" s="188"/>
      <c r="AB83" s="188"/>
      <c r="AC83" s="188"/>
      <c r="AD83" s="188"/>
      <c r="AE83" s="188"/>
    </row>
    <row r="84" s="2" customFormat="1" ht="22.8" customHeight="1">
      <c r="A84" s="41"/>
      <c r="B84" s="42"/>
      <c r="C84" s="102" t="s">
        <v>228</v>
      </c>
      <c r="D84" s="43"/>
      <c r="E84" s="43"/>
      <c r="F84" s="43"/>
      <c r="G84" s="43"/>
      <c r="H84" s="43"/>
      <c r="I84" s="43"/>
      <c r="J84" s="194">
        <f>BK84</f>
        <v>0</v>
      </c>
      <c r="K84" s="43"/>
      <c r="L84" s="47"/>
      <c r="M84" s="98"/>
      <c r="N84" s="195"/>
      <c r="O84" s="99"/>
      <c r="P84" s="196">
        <f>P85</f>
        <v>0</v>
      </c>
      <c r="Q84" s="99"/>
      <c r="R84" s="196">
        <f>R85</f>
        <v>0.32604240000000001</v>
      </c>
      <c r="S84" s="99"/>
      <c r="T84" s="197">
        <f>T85</f>
        <v>0</v>
      </c>
      <c r="U84" s="41"/>
      <c r="V84" s="41"/>
      <c r="W84" s="41"/>
      <c r="X84" s="41"/>
      <c r="Y84" s="41"/>
      <c r="Z84" s="41"/>
      <c r="AA84" s="41"/>
      <c r="AB84" s="41"/>
      <c r="AC84" s="41"/>
      <c r="AD84" s="41"/>
      <c r="AE84" s="41"/>
      <c r="AT84" s="20" t="s">
        <v>75</v>
      </c>
      <c r="AU84" s="20" t="s">
        <v>192</v>
      </c>
      <c r="BK84" s="198">
        <f>BK85</f>
        <v>0</v>
      </c>
    </row>
    <row r="85" s="12" customFormat="1" ht="25.92" customHeight="1">
      <c r="A85" s="12"/>
      <c r="B85" s="199"/>
      <c r="C85" s="200"/>
      <c r="D85" s="201" t="s">
        <v>75</v>
      </c>
      <c r="E85" s="202" t="s">
        <v>229</v>
      </c>
      <c r="F85" s="202" t="s">
        <v>230</v>
      </c>
      <c r="G85" s="200"/>
      <c r="H85" s="200"/>
      <c r="I85" s="203"/>
      <c r="J85" s="204">
        <f>BK85</f>
        <v>0</v>
      </c>
      <c r="K85" s="200"/>
      <c r="L85" s="205"/>
      <c r="M85" s="206"/>
      <c r="N85" s="207"/>
      <c r="O85" s="207"/>
      <c r="P85" s="208">
        <f>P86+P162+P166+P224</f>
        <v>0</v>
      </c>
      <c r="Q85" s="207"/>
      <c r="R85" s="208">
        <f>R86+R162+R166+R224</f>
        <v>0.32604240000000001</v>
      </c>
      <c r="S85" s="207"/>
      <c r="T85" s="209">
        <f>T86+T162+T166+T224</f>
        <v>0</v>
      </c>
      <c r="U85" s="12"/>
      <c r="V85" s="12"/>
      <c r="W85" s="12"/>
      <c r="X85" s="12"/>
      <c r="Y85" s="12"/>
      <c r="Z85" s="12"/>
      <c r="AA85" s="12"/>
      <c r="AB85" s="12"/>
      <c r="AC85" s="12"/>
      <c r="AD85" s="12"/>
      <c r="AE85" s="12"/>
      <c r="AR85" s="210" t="s">
        <v>84</v>
      </c>
      <c r="AT85" s="211" t="s">
        <v>75</v>
      </c>
      <c r="AU85" s="211" t="s">
        <v>76</v>
      </c>
      <c r="AY85" s="210" t="s">
        <v>231</v>
      </c>
      <c r="BK85" s="212">
        <f>BK86+BK162+BK166+BK224</f>
        <v>0</v>
      </c>
    </row>
    <row r="86" s="12" customFormat="1" ht="22.8" customHeight="1">
      <c r="A86" s="12"/>
      <c r="B86" s="199"/>
      <c r="C86" s="200"/>
      <c r="D86" s="201" t="s">
        <v>75</v>
      </c>
      <c r="E86" s="213" t="s">
        <v>84</v>
      </c>
      <c r="F86" s="213" t="s">
        <v>232</v>
      </c>
      <c r="G86" s="200"/>
      <c r="H86" s="200"/>
      <c r="I86" s="203"/>
      <c r="J86" s="214">
        <f>BK86</f>
        <v>0</v>
      </c>
      <c r="K86" s="200"/>
      <c r="L86" s="205"/>
      <c r="M86" s="206"/>
      <c r="N86" s="207"/>
      <c r="O86" s="207"/>
      <c r="P86" s="208">
        <f>SUM(P87:P161)</f>
        <v>0</v>
      </c>
      <c r="Q86" s="207"/>
      <c r="R86" s="208">
        <f>SUM(R87:R161)</f>
        <v>0.086462999999999998</v>
      </c>
      <c r="S86" s="207"/>
      <c r="T86" s="209">
        <f>SUM(T87:T161)</f>
        <v>0</v>
      </c>
      <c r="U86" s="12"/>
      <c r="V86" s="12"/>
      <c r="W86" s="12"/>
      <c r="X86" s="12"/>
      <c r="Y86" s="12"/>
      <c r="Z86" s="12"/>
      <c r="AA86" s="12"/>
      <c r="AB86" s="12"/>
      <c r="AC86" s="12"/>
      <c r="AD86" s="12"/>
      <c r="AE86" s="12"/>
      <c r="AR86" s="210" t="s">
        <v>84</v>
      </c>
      <c r="AT86" s="211" t="s">
        <v>75</v>
      </c>
      <c r="AU86" s="211" t="s">
        <v>84</v>
      </c>
      <c r="AY86" s="210" t="s">
        <v>231</v>
      </c>
      <c r="BK86" s="212">
        <f>SUM(BK87:BK161)</f>
        <v>0</v>
      </c>
    </row>
    <row r="87" s="2" customFormat="1" ht="24.15" customHeight="1">
      <c r="A87" s="41"/>
      <c r="B87" s="42"/>
      <c r="C87" s="215" t="s">
        <v>84</v>
      </c>
      <c r="D87" s="215" t="s">
        <v>233</v>
      </c>
      <c r="E87" s="216" t="s">
        <v>3420</v>
      </c>
      <c r="F87" s="217" t="s">
        <v>3421</v>
      </c>
      <c r="G87" s="218" t="s">
        <v>2611</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238</v>
      </c>
      <c r="AT87" s="226" t="s">
        <v>233</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3422</v>
      </c>
    </row>
    <row r="88" s="13" customFormat="1">
      <c r="A88" s="13"/>
      <c r="B88" s="233"/>
      <c r="C88" s="234"/>
      <c r="D88" s="235" t="s">
        <v>242</v>
      </c>
      <c r="E88" s="236" t="s">
        <v>19</v>
      </c>
      <c r="F88" s="237" t="s">
        <v>3423</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242</v>
      </c>
      <c r="AU88" s="244" t="s">
        <v>86</v>
      </c>
      <c r="AV88" s="13" t="s">
        <v>86</v>
      </c>
      <c r="AW88" s="13" t="s">
        <v>37</v>
      </c>
      <c r="AX88" s="13" t="s">
        <v>76</v>
      </c>
      <c r="AY88" s="244" t="s">
        <v>231</v>
      </c>
    </row>
    <row r="89" s="15" customFormat="1">
      <c r="A89" s="15"/>
      <c r="B89" s="255"/>
      <c r="C89" s="256"/>
      <c r="D89" s="235" t="s">
        <v>242</v>
      </c>
      <c r="E89" s="257" t="s">
        <v>19</v>
      </c>
      <c r="F89" s="258" t="s">
        <v>335</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242</v>
      </c>
      <c r="AU89" s="265" t="s">
        <v>86</v>
      </c>
      <c r="AV89" s="15" t="s">
        <v>238</v>
      </c>
      <c r="AW89" s="15" t="s">
        <v>37</v>
      </c>
      <c r="AX89" s="15" t="s">
        <v>84</v>
      </c>
      <c r="AY89" s="265" t="s">
        <v>231</v>
      </c>
    </row>
    <row r="90" s="2" customFormat="1" ht="49.05" customHeight="1">
      <c r="A90" s="41"/>
      <c r="B90" s="42"/>
      <c r="C90" s="215" t="s">
        <v>86</v>
      </c>
      <c r="D90" s="215" t="s">
        <v>233</v>
      </c>
      <c r="E90" s="216" t="s">
        <v>3424</v>
      </c>
      <c r="F90" s="217" t="s">
        <v>3425</v>
      </c>
      <c r="G90" s="218" t="s">
        <v>251</v>
      </c>
      <c r="H90" s="219">
        <v>5.3129999999999997</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3426</v>
      </c>
    </row>
    <row r="91" s="13" customFormat="1">
      <c r="A91" s="13"/>
      <c r="B91" s="233"/>
      <c r="C91" s="234"/>
      <c r="D91" s="235" t="s">
        <v>242</v>
      </c>
      <c r="E91" s="236" t="s">
        <v>19</v>
      </c>
      <c r="F91" s="237" t="s">
        <v>3427</v>
      </c>
      <c r="G91" s="234"/>
      <c r="H91" s="238">
        <v>5.3129999999999997</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335</v>
      </c>
      <c r="G92" s="256"/>
      <c r="H92" s="259">
        <v>5.3129999999999997</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33" customHeight="1">
      <c r="A93" s="41"/>
      <c r="B93" s="42"/>
      <c r="C93" s="215" t="s">
        <v>248</v>
      </c>
      <c r="D93" s="215" t="s">
        <v>233</v>
      </c>
      <c r="E93" s="216" t="s">
        <v>3428</v>
      </c>
      <c r="F93" s="217" t="s">
        <v>3429</v>
      </c>
      <c r="G93" s="218" t="s">
        <v>251</v>
      </c>
      <c r="H93" s="219">
        <v>30.690000000000001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3430</v>
      </c>
    </row>
    <row r="94" s="13" customFormat="1">
      <c r="A94" s="13"/>
      <c r="B94" s="233"/>
      <c r="C94" s="234"/>
      <c r="D94" s="235" t="s">
        <v>242</v>
      </c>
      <c r="E94" s="236" t="s">
        <v>19</v>
      </c>
      <c r="F94" s="237" t="s">
        <v>3431</v>
      </c>
      <c r="G94" s="234"/>
      <c r="H94" s="238">
        <v>61.380000000000003</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335</v>
      </c>
      <c r="G95" s="256"/>
      <c r="H95" s="259">
        <v>61.380000000000003</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76</v>
      </c>
      <c r="AY95" s="265" t="s">
        <v>231</v>
      </c>
    </row>
    <row r="96" s="13" customFormat="1">
      <c r="A96" s="13"/>
      <c r="B96" s="233"/>
      <c r="C96" s="234"/>
      <c r="D96" s="235" t="s">
        <v>242</v>
      </c>
      <c r="E96" s="236" t="s">
        <v>19</v>
      </c>
      <c r="F96" s="237" t="s">
        <v>3432</v>
      </c>
      <c r="G96" s="234"/>
      <c r="H96" s="238">
        <v>30.690000000000001</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242</v>
      </c>
      <c r="AU96" s="244" t="s">
        <v>86</v>
      </c>
      <c r="AV96" s="13" t="s">
        <v>86</v>
      </c>
      <c r="AW96" s="13" t="s">
        <v>37</v>
      </c>
      <c r="AX96" s="13" t="s">
        <v>76</v>
      </c>
      <c r="AY96" s="244" t="s">
        <v>231</v>
      </c>
    </row>
    <row r="97" s="15" customFormat="1">
      <c r="A97" s="15"/>
      <c r="B97" s="255"/>
      <c r="C97" s="256"/>
      <c r="D97" s="235" t="s">
        <v>242</v>
      </c>
      <c r="E97" s="257" t="s">
        <v>19</v>
      </c>
      <c r="F97" s="258" t="s">
        <v>335</v>
      </c>
      <c r="G97" s="256"/>
      <c r="H97" s="259">
        <v>30.690000000000001</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242</v>
      </c>
      <c r="AU97" s="265" t="s">
        <v>86</v>
      </c>
      <c r="AV97" s="15" t="s">
        <v>238</v>
      </c>
      <c r="AW97" s="15" t="s">
        <v>37</v>
      </c>
      <c r="AX97" s="15" t="s">
        <v>84</v>
      </c>
      <c r="AY97" s="265" t="s">
        <v>231</v>
      </c>
    </row>
    <row r="98" s="2" customFormat="1" ht="44.25" customHeight="1">
      <c r="A98" s="41"/>
      <c r="B98" s="42"/>
      <c r="C98" s="215" t="s">
        <v>238</v>
      </c>
      <c r="D98" s="215" t="s">
        <v>233</v>
      </c>
      <c r="E98" s="216" t="s">
        <v>3433</v>
      </c>
      <c r="F98" s="217" t="s">
        <v>3434</v>
      </c>
      <c r="G98" s="218" t="s">
        <v>251</v>
      </c>
      <c r="H98" s="219">
        <v>30.690000000000001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3435</v>
      </c>
    </row>
    <row r="99" s="13" customFormat="1">
      <c r="A99" s="13"/>
      <c r="B99" s="233"/>
      <c r="C99" s="234"/>
      <c r="D99" s="235" t="s">
        <v>242</v>
      </c>
      <c r="E99" s="236" t="s">
        <v>19</v>
      </c>
      <c r="F99" s="237" t="s">
        <v>3431</v>
      </c>
      <c r="G99" s="234"/>
      <c r="H99" s="238">
        <v>61.380000000000003</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242</v>
      </c>
      <c r="AU99" s="244" t="s">
        <v>86</v>
      </c>
      <c r="AV99" s="13" t="s">
        <v>86</v>
      </c>
      <c r="AW99" s="13" t="s">
        <v>37</v>
      </c>
      <c r="AX99" s="13" t="s">
        <v>76</v>
      </c>
      <c r="AY99" s="244" t="s">
        <v>231</v>
      </c>
    </row>
    <row r="100" s="15" customFormat="1">
      <c r="A100" s="15"/>
      <c r="B100" s="255"/>
      <c r="C100" s="256"/>
      <c r="D100" s="235" t="s">
        <v>242</v>
      </c>
      <c r="E100" s="257" t="s">
        <v>19</v>
      </c>
      <c r="F100" s="258" t="s">
        <v>335</v>
      </c>
      <c r="G100" s="256"/>
      <c r="H100" s="259">
        <v>61.380000000000003</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242</v>
      </c>
      <c r="AU100" s="265" t="s">
        <v>86</v>
      </c>
      <c r="AV100" s="15" t="s">
        <v>238</v>
      </c>
      <c r="AW100" s="15" t="s">
        <v>37</v>
      </c>
      <c r="AX100" s="15" t="s">
        <v>76</v>
      </c>
      <c r="AY100" s="265" t="s">
        <v>231</v>
      </c>
    </row>
    <row r="101" s="13" customFormat="1">
      <c r="A101" s="13"/>
      <c r="B101" s="233"/>
      <c r="C101" s="234"/>
      <c r="D101" s="235" t="s">
        <v>242</v>
      </c>
      <c r="E101" s="236" t="s">
        <v>19</v>
      </c>
      <c r="F101" s="237" t="s">
        <v>3436</v>
      </c>
      <c r="G101" s="234"/>
      <c r="H101" s="238">
        <v>30.690000000000001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86</v>
      </c>
      <c r="AV101" s="13" t="s">
        <v>86</v>
      </c>
      <c r="AW101" s="13" t="s">
        <v>37</v>
      </c>
      <c r="AX101" s="13" t="s">
        <v>76</v>
      </c>
      <c r="AY101" s="244" t="s">
        <v>231</v>
      </c>
    </row>
    <row r="102" s="15" customFormat="1">
      <c r="A102" s="15"/>
      <c r="B102" s="255"/>
      <c r="C102" s="256"/>
      <c r="D102" s="235" t="s">
        <v>242</v>
      </c>
      <c r="E102" s="257" t="s">
        <v>19</v>
      </c>
      <c r="F102" s="258" t="s">
        <v>335</v>
      </c>
      <c r="G102" s="256"/>
      <c r="H102" s="259">
        <v>30.690000000000001</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242</v>
      </c>
      <c r="AU102" s="265" t="s">
        <v>86</v>
      </c>
      <c r="AV102" s="15" t="s">
        <v>238</v>
      </c>
      <c r="AW102" s="15" t="s">
        <v>37</v>
      </c>
      <c r="AX102" s="15" t="s">
        <v>84</v>
      </c>
      <c r="AY102" s="265" t="s">
        <v>231</v>
      </c>
    </row>
    <row r="103" s="2" customFormat="1" ht="24.15" customHeight="1">
      <c r="A103" s="41"/>
      <c r="B103" s="42"/>
      <c r="C103" s="215" t="s">
        <v>260</v>
      </c>
      <c r="D103" s="215" t="s">
        <v>233</v>
      </c>
      <c r="E103" s="216" t="s">
        <v>3437</v>
      </c>
      <c r="F103" s="217" t="s">
        <v>3438</v>
      </c>
      <c r="G103" s="218" t="s">
        <v>2802</v>
      </c>
      <c r="H103" s="219">
        <v>24</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3439</v>
      </c>
    </row>
    <row r="104" s="13" customFormat="1">
      <c r="A104" s="13"/>
      <c r="B104" s="233"/>
      <c r="C104" s="234"/>
      <c r="D104" s="235" t="s">
        <v>242</v>
      </c>
      <c r="E104" s="236" t="s">
        <v>19</v>
      </c>
      <c r="F104" s="237" t="s">
        <v>3440</v>
      </c>
      <c r="G104" s="234"/>
      <c r="H104" s="238">
        <v>24</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242</v>
      </c>
      <c r="AU104" s="244" t="s">
        <v>86</v>
      </c>
      <c r="AV104" s="13" t="s">
        <v>86</v>
      </c>
      <c r="AW104" s="13" t="s">
        <v>37</v>
      </c>
      <c r="AX104" s="13" t="s">
        <v>76</v>
      </c>
      <c r="AY104" s="244" t="s">
        <v>231</v>
      </c>
    </row>
    <row r="105" s="15" customFormat="1">
      <c r="A105" s="15"/>
      <c r="B105" s="255"/>
      <c r="C105" s="256"/>
      <c r="D105" s="235" t="s">
        <v>242</v>
      </c>
      <c r="E105" s="257" t="s">
        <v>19</v>
      </c>
      <c r="F105" s="258" t="s">
        <v>335</v>
      </c>
      <c r="G105" s="256"/>
      <c r="H105" s="259">
        <v>24</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242</v>
      </c>
      <c r="AU105" s="265" t="s">
        <v>86</v>
      </c>
      <c r="AV105" s="15" t="s">
        <v>238</v>
      </c>
      <c r="AW105" s="15" t="s">
        <v>37</v>
      </c>
      <c r="AX105" s="15" t="s">
        <v>84</v>
      </c>
      <c r="AY105" s="265" t="s">
        <v>231</v>
      </c>
    </row>
    <row r="106" s="2" customFormat="1" ht="37.8" customHeight="1">
      <c r="A106" s="41"/>
      <c r="B106" s="42"/>
      <c r="C106" s="215" t="s">
        <v>265</v>
      </c>
      <c r="D106" s="215" t="s">
        <v>233</v>
      </c>
      <c r="E106" s="216" t="s">
        <v>3441</v>
      </c>
      <c r="F106" s="217" t="s">
        <v>3442</v>
      </c>
      <c r="G106" s="218" t="s">
        <v>251</v>
      </c>
      <c r="H106" s="219">
        <v>1.02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3443</v>
      </c>
    </row>
    <row r="107" s="13" customFormat="1">
      <c r="A107" s="13"/>
      <c r="B107" s="233"/>
      <c r="C107" s="234"/>
      <c r="D107" s="235" t="s">
        <v>242</v>
      </c>
      <c r="E107" s="236" t="s">
        <v>19</v>
      </c>
      <c r="F107" s="237" t="s">
        <v>3444</v>
      </c>
      <c r="G107" s="234"/>
      <c r="H107" s="238">
        <v>1.02</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76</v>
      </c>
      <c r="AY107" s="244" t="s">
        <v>231</v>
      </c>
    </row>
    <row r="108" s="15" customFormat="1">
      <c r="A108" s="15"/>
      <c r="B108" s="255"/>
      <c r="C108" s="256"/>
      <c r="D108" s="235" t="s">
        <v>242</v>
      </c>
      <c r="E108" s="257" t="s">
        <v>19</v>
      </c>
      <c r="F108" s="258" t="s">
        <v>335</v>
      </c>
      <c r="G108" s="256"/>
      <c r="H108" s="259">
        <v>1.02</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242</v>
      </c>
      <c r="AU108" s="265" t="s">
        <v>86</v>
      </c>
      <c r="AV108" s="15" t="s">
        <v>238</v>
      </c>
      <c r="AW108" s="15" t="s">
        <v>37</v>
      </c>
      <c r="AX108" s="15" t="s">
        <v>84</v>
      </c>
      <c r="AY108" s="265" t="s">
        <v>231</v>
      </c>
    </row>
    <row r="109" s="2" customFormat="1" ht="37.8" customHeight="1">
      <c r="A109" s="41"/>
      <c r="B109" s="42"/>
      <c r="C109" s="215" t="s">
        <v>271</v>
      </c>
      <c r="D109" s="215" t="s">
        <v>233</v>
      </c>
      <c r="E109" s="216" t="s">
        <v>3445</v>
      </c>
      <c r="F109" s="217" t="s">
        <v>3446</v>
      </c>
      <c r="G109" s="218" t="s">
        <v>236</v>
      </c>
      <c r="H109" s="219">
        <v>102.3</v>
      </c>
      <c r="I109" s="220"/>
      <c r="J109" s="221">
        <f>ROUND(I109*H109,2)</f>
        <v>0</v>
      </c>
      <c r="K109" s="217" t="s">
        <v>19</v>
      </c>
      <c r="L109" s="47"/>
      <c r="M109" s="222" t="s">
        <v>19</v>
      </c>
      <c r="N109" s="223" t="s">
        <v>47</v>
      </c>
      <c r="O109" s="87"/>
      <c r="P109" s="224">
        <f>O109*H109</f>
        <v>0</v>
      </c>
      <c r="Q109" s="224">
        <v>0.00084000000000000003</v>
      </c>
      <c r="R109" s="224">
        <f>Q109*H109</f>
        <v>0.085931999999999994</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3447</v>
      </c>
    </row>
    <row r="110" s="2" customFormat="1">
      <c r="A110" s="41"/>
      <c r="B110" s="42"/>
      <c r="C110" s="43"/>
      <c r="D110" s="235" t="s">
        <v>3132</v>
      </c>
      <c r="E110" s="43"/>
      <c r="F110" s="299" t="s">
        <v>3448</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3132</v>
      </c>
      <c r="AU110" s="20" t="s">
        <v>86</v>
      </c>
    </row>
    <row r="111" s="13" customFormat="1">
      <c r="A111" s="13"/>
      <c r="B111" s="233"/>
      <c r="C111" s="234"/>
      <c r="D111" s="235" t="s">
        <v>242</v>
      </c>
      <c r="E111" s="236" t="s">
        <v>19</v>
      </c>
      <c r="F111" s="237" t="s">
        <v>3449</v>
      </c>
      <c r="G111" s="234"/>
      <c r="H111" s="238">
        <v>102.3</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76</v>
      </c>
      <c r="AY111" s="244" t="s">
        <v>231</v>
      </c>
    </row>
    <row r="112" s="15" customFormat="1">
      <c r="A112" s="15"/>
      <c r="B112" s="255"/>
      <c r="C112" s="256"/>
      <c r="D112" s="235" t="s">
        <v>242</v>
      </c>
      <c r="E112" s="257" t="s">
        <v>19</v>
      </c>
      <c r="F112" s="258" t="s">
        <v>335</v>
      </c>
      <c r="G112" s="256"/>
      <c r="H112" s="259">
        <v>102.3</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242</v>
      </c>
      <c r="AU112" s="265" t="s">
        <v>86</v>
      </c>
      <c r="AV112" s="15" t="s">
        <v>238</v>
      </c>
      <c r="AW112" s="15" t="s">
        <v>37</v>
      </c>
      <c r="AX112" s="15" t="s">
        <v>84</v>
      </c>
      <c r="AY112" s="265" t="s">
        <v>231</v>
      </c>
    </row>
    <row r="113" s="2" customFormat="1" ht="44.25" customHeight="1">
      <c r="A113" s="41"/>
      <c r="B113" s="42"/>
      <c r="C113" s="215" t="s">
        <v>277</v>
      </c>
      <c r="D113" s="215" t="s">
        <v>233</v>
      </c>
      <c r="E113" s="216" t="s">
        <v>3450</v>
      </c>
      <c r="F113" s="217" t="s">
        <v>3451</v>
      </c>
      <c r="G113" s="218" t="s">
        <v>236</v>
      </c>
      <c r="H113" s="219">
        <v>102.3</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3452</v>
      </c>
    </row>
    <row r="114" s="2" customFormat="1">
      <c r="A114" s="41"/>
      <c r="B114" s="42"/>
      <c r="C114" s="43"/>
      <c r="D114" s="235" t="s">
        <v>3132</v>
      </c>
      <c r="E114" s="43"/>
      <c r="F114" s="299" t="s">
        <v>3448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3132</v>
      </c>
      <c r="AU114" s="20" t="s">
        <v>86</v>
      </c>
    </row>
    <row r="115" s="13" customFormat="1">
      <c r="A115" s="13"/>
      <c r="B115" s="233"/>
      <c r="C115" s="234"/>
      <c r="D115" s="235" t="s">
        <v>242</v>
      </c>
      <c r="E115" s="236" t="s">
        <v>19</v>
      </c>
      <c r="F115" s="237" t="s">
        <v>3453</v>
      </c>
      <c r="G115" s="234"/>
      <c r="H115" s="238">
        <v>102.3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335</v>
      </c>
      <c r="G116" s="256"/>
      <c r="H116" s="259">
        <v>102.3</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84</v>
      </c>
      <c r="AY116" s="265" t="s">
        <v>231</v>
      </c>
    </row>
    <row r="117" s="2" customFormat="1" ht="24.15" customHeight="1">
      <c r="A117" s="41"/>
      <c r="B117" s="42"/>
      <c r="C117" s="215" t="s">
        <v>284</v>
      </c>
      <c r="D117" s="215" t="s">
        <v>233</v>
      </c>
      <c r="E117" s="216" t="s">
        <v>2310</v>
      </c>
      <c r="F117" s="217" t="s">
        <v>3454</v>
      </c>
      <c r="G117" s="218" t="s">
        <v>251</v>
      </c>
      <c r="H117" s="219">
        <v>16.824999999999999</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3455</v>
      </c>
    </row>
    <row r="118" s="13" customFormat="1">
      <c r="A118" s="13"/>
      <c r="B118" s="233"/>
      <c r="C118" s="234"/>
      <c r="D118" s="235" t="s">
        <v>242</v>
      </c>
      <c r="E118" s="236" t="s">
        <v>19</v>
      </c>
      <c r="F118" s="237" t="s">
        <v>3456</v>
      </c>
      <c r="G118" s="234"/>
      <c r="H118" s="238">
        <v>16.824999999999999</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5" customFormat="1">
      <c r="A119" s="15"/>
      <c r="B119" s="255"/>
      <c r="C119" s="256"/>
      <c r="D119" s="235" t="s">
        <v>242</v>
      </c>
      <c r="E119" s="257" t="s">
        <v>19</v>
      </c>
      <c r="F119" s="258" t="s">
        <v>335</v>
      </c>
      <c r="G119" s="256"/>
      <c r="H119" s="259">
        <v>16.824999999999999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242</v>
      </c>
      <c r="AU119" s="265" t="s">
        <v>86</v>
      </c>
      <c r="AV119" s="15" t="s">
        <v>238</v>
      </c>
      <c r="AW119" s="15" t="s">
        <v>37</v>
      </c>
      <c r="AX119" s="15" t="s">
        <v>84</v>
      </c>
      <c r="AY119" s="265" t="s">
        <v>231</v>
      </c>
    </row>
    <row r="120" s="2" customFormat="1" ht="24.15" customHeight="1">
      <c r="A120" s="41"/>
      <c r="B120" s="42"/>
      <c r="C120" s="215" t="s">
        <v>290</v>
      </c>
      <c r="D120" s="215" t="s">
        <v>233</v>
      </c>
      <c r="E120" s="216" t="s">
        <v>3457</v>
      </c>
      <c r="F120" s="217" t="s">
        <v>3458</v>
      </c>
      <c r="G120" s="218" t="s">
        <v>251</v>
      </c>
      <c r="H120" s="219">
        <v>16.824999999999999</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3459</v>
      </c>
    </row>
    <row r="121" s="13" customFormat="1">
      <c r="A121" s="13"/>
      <c r="B121" s="233"/>
      <c r="C121" s="234"/>
      <c r="D121" s="235" t="s">
        <v>242</v>
      </c>
      <c r="E121" s="236" t="s">
        <v>19</v>
      </c>
      <c r="F121" s="237" t="s">
        <v>3456</v>
      </c>
      <c r="G121" s="234"/>
      <c r="H121" s="238">
        <v>16.824999999999999</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37</v>
      </c>
      <c r="AX121" s="13" t="s">
        <v>76</v>
      </c>
      <c r="AY121" s="244" t="s">
        <v>231</v>
      </c>
    </row>
    <row r="122" s="15" customFormat="1">
      <c r="A122" s="15"/>
      <c r="B122" s="255"/>
      <c r="C122" s="256"/>
      <c r="D122" s="235" t="s">
        <v>242</v>
      </c>
      <c r="E122" s="257" t="s">
        <v>19</v>
      </c>
      <c r="F122" s="258" t="s">
        <v>335</v>
      </c>
      <c r="G122" s="256"/>
      <c r="H122" s="259">
        <v>16.824999999999999</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242</v>
      </c>
      <c r="AU122" s="265" t="s">
        <v>86</v>
      </c>
      <c r="AV122" s="15" t="s">
        <v>238</v>
      </c>
      <c r="AW122" s="15" t="s">
        <v>37</v>
      </c>
      <c r="AX122" s="15" t="s">
        <v>84</v>
      </c>
      <c r="AY122" s="265" t="s">
        <v>231</v>
      </c>
    </row>
    <row r="123" s="2" customFormat="1" ht="62.7" customHeight="1">
      <c r="A123" s="41"/>
      <c r="B123" s="42"/>
      <c r="C123" s="215" t="s">
        <v>296</v>
      </c>
      <c r="D123" s="215" t="s">
        <v>233</v>
      </c>
      <c r="E123" s="216" t="s">
        <v>261</v>
      </c>
      <c r="F123" s="217" t="s">
        <v>3100</v>
      </c>
      <c r="G123" s="218" t="s">
        <v>251</v>
      </c>
      <c r="H123" s="219">
        <v>10.935000000000001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3460</v>
      </c>
    </row>
    <row r="124" s="13" customFormat="1">
      <c r="A124" s="13"/>
      <c r="B124" s="233"/>
      <c r="C124" s="234"/>
      <c r="D124" s="235" t="s">
        <v>242</v>
      </c>
      <c r="E124" s="236" t="s">
        <v>19</v>
      </c>
      <c r="F124" s="237" t="s">
        <v>3461</v>
      </c>
      <c r="G124" s="234"/>
      <c r="H124" s="238">
        <v>10.935000000000001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335</v>
      </c>
      <c r="G125" s="256"/>
      <c r="H125" s="259">
        <v>10.935000000000001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62.7" customHeight="1">
      <c r="A126" s="41"/>
      <c r="B126" s="42"/>
      <c r="C126" s="215" t="s">
        <v>302</v>
      </c>
      <c r="D126" s="215" t="s">
        <v>233</v>
      </c>
      <c r="E126" s="216" t="s">
        <v>3462</v>
      </c>
      <c r="F126" s="217" t="s">
        <v>3463</v>
      </c>
      <c r="G126" s="218" t="s">
        <v>251</v>
      </c>
      <c r="H126" s="219">
        <v>10.935000000000001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3464</v>
      </c>
    </row>
    <row r="127" s="13" customFormat="1">
      <c r="A127" s="13"/>
      <c r="B127" s="233"/>
      <c r="C127" s="234"/>
      <c r="D127" s="235" t="s">
        <v>242</v>
      </c>
      <c r="E127" s="236" t="s">
        <v>19</v>
      </c>
      <c r="F127" s="237" t="s">
        <v>3461</v>
      </c>
      <c r="G127" s="234"/>
      <c r="H127" s="238">
        <v>10.935000000000001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76</v>
      </c>
      <c r="AY127" s="244" t="s">
        <v>231</v>
      </c>
    </row>
    <row r="128" s="15" customFormat="1">
      <c r="A128" s="15"/>
      <c r="B128" s="255"/>
      <c r="C128" s="256"/>
      <c r="D128" s="235" t="s">
        <v>242</v>
      </c>
      <c r="E128" s="257" t="s">
        <v>19</v>
      </c>
      <c r="F128" s="258" t="s">
        <v>335</v>
      </c>
      <c r="G128" s="256"/>
      <c r="H128" s="259">
        <v>10.935000000000001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242</v>
      </c>
      <c r="AU128" s="265" t="s">
        <v>86</v>
      </c>
      <c r="AV128" s="15" t="s">
        <v>238</v>
      </c>
      <c r="AW128" s="15" t="s">
        <v>37</v>
      </c>
      <c r="AX128" s="15" t="s">
        <v>84</v>
      </c>
      <c r="AY128" s="265" t="s">
        <v>231</v>
      </c>
    </row>
    <row r="129" s="2" customFormat="1" ht="24.15" customHeight="1">
      <c r="A129" s="41"/>
      <c r="B129" s="42"/>
      <c r="C129" s="215" t="s">
        <v>307</v>
      </c>
      <c r="D129" s="215" t="s">
        <v>233</v>
      </c>
      <c r="E129" s="216" t="s">
        <v>3101</v>
      </c>
      <c r="F129" s="217" t="s">
        <v>3465</v>
      </c>
      <c r="G129" s="218" t="s">
        <v>251</v>
      </c>
      <c r="H129" s="219">
        <v>10.935000000000001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3466</v>
      </c>
    </row>
    <row r="130" s="13" customFormat="1">
      <c r="A130" s="13"/>
      <c r="B130" s="233"/>
      <c r="C130" s="234"/>
      <c r="D130" s="235" t="s">
        <v>242</v>
      </c>
      <c r="E130" s="236" t="s">
        <v>19</v>
      </c>
      <c r="F130" s="237" t="s">
        <v>3467</v>
      </c>
      <c r="G130" s="234"/>
      <c r="H130" s="238">
        <v>10.935000000000001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86</v>
      </c>
      <c r="AV130" s="13" t="s">
        <v>86</v>
      </c>
      <c r="AW130" s="13" t="s">
        <v>37</v>
      </c>
      <c r="AX130" s="13" t="s">
        <v>76</v>
      </c>
      <c r="AY130" s="244" t="s">
        <v>231</v>
      </c>
    </row>
    <row r="131" s="15" customFormat="1">
      <c r="A131" s="15"/>
      <c r="B131" s="255"/>
      <c r="C131" s="256"/>
      <c r="D131" s="235" t="s">
        <v>242</v>
      </c>
      <c r="E131" s="257" t="s">
        <v>19</v>
      </c>
      <c r="F131" s="258" t="s">
        <v>335</v>
      </c>
      <c r="G131" s="256"/>
      <c r="H131" s="259">
        <v>10.935000000000001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242</v>
      </c>
      <c r="AU131" s="265" t="s">
        <v>86</v>
      </c>
      <c r="AV131" s="15" t="s">
        <v>238</v>
      </c>
      <c r="AW131" s="15" t="s">
        <v>37</v>
      </c>
      <c r="AX131" s="15" t="s">
        <v>84</v>
      </c>
      <c r="AY131" s="265" t="s">
        <v>231</v>
      </c>
    </row>
    <row r="132" s="2" customFormat="1" ht="24.15" customHeight="1">
      <c r="A132" s="41"/>
      <c r="B132" s="42"/>
      <c r="C132" s="215" t="s">
        <v>313</v>
      </c>
      <c r="D132" s="215" t="s">
        <v>233</v>
      </c>
      <c r="E132" s="216" t="s">
        <v>3468</v>
      </c>
      <c r="F132" s="217" t="s">
        <v>3469</v>
      </c>
      <c r="G132" s="218" t="s">
        <v>251</v>
      </c>
      <c r="H132" s="219">
        <v>10.935000000000001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3470</v>
      </c>
    </row>
    <row r="133" s="13" customFormat="1">
      <c r="A133" s="13"/>
      <c r="B133" s="233"/>
      <c r="C133" s="234"/>
      <c r="D133" s="235" t="s">
        <v>242</v>
      </c>
      <c r="E133" s="236" t="s">
        <v>19</v>
      </c>
      <c r="F133" s="237" t="s">
        <v>3467</v>
      </c>
      <c r="G133" s="234"/>
      <c r="H133" s="238">
        <v>10.935000000000001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76</v>
      </c>
      <c r="AY133" s="244" t="s">
        <v>231</v>
      </c>
    </row>
    <row r="134" s="15" customFormat="1">
      <c r="A134" s="15"/>
      <c r="B134" s="255"/>
      <c r="C134" s="256"/>
      <c r="D134" s="235" t="s">
        <v>242</v>
      </c>
      <c r="E134" s="257" t="s">
        <v>19</v>
      </c>
      <c r="F134" s="258" t="s">
        <v>335</v>
      </c>
      <c r="G134" s="256"/>
      <c r="H134" s="259">
        <v>10.935000000000001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242</v>
      </c>
      <c r="AU134" s="265" t="s">
        <v>86</v>
      </c>
      <c r="AV134" s="15" t="s">
        <v>238</v>
      </c>
      <c r="AW134" s="15" t="s">
        <v>37</v>
      </c>
      <c r="AX134" s="15" t="s">
        <v>84</v>
      </c>
      <c r="AY134" s="265" t="s">
        <v>231</v>
      </c>
    </row>
    <row r="135" s="2" customFormat="1" ht="16.5" customHeight="1">
      <c r="A135" s="41"/>
      <c r="B135" s="42"/>
      <c r="C135" s="215" t="s">
        <v>8</v>
      </c>
      <c r="D135" s="215" t="s">
        <v>233</v>
      </c>
      <c r="E135" s="216" t="s">
        <v>3471</v>
      </c>
      <c r="F135" s="217" t="s">
        <v>3472</v>
      </c>
      <c r="G135" s="218" t="s">
        <v>251</v>
      </c>
      <c r="H135" s="219">
        <v>21.870000000000001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3473</v>
      </c>
    </row>
    <row r="136" s="13" customFormat="1">
      <c r="A136" s="13"/>
      <c r="B136" s="233"/>
      <c r="C136" s="234"/>
      <c r="D136" s="235" t="s">
        <v>242</v>
      </c>
      <c r="E136" s="236" t="s">
        <v>19</v>
      </c>
      <c r="F136" s="237" t="s">
        <v>3474</v>
      </c>
      <c r="G136" s="234"/>
      <c r="H136" s="238">
        <v>21.870000000000001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5" customFormat="1">
      <c r="A137" s="15"/>
      <c r="B137" s="255"/>
      <c r="C137" s="256"/>
      <c r="D137" s="235" t="s">
        <v>242</v>
      </c>
      <c r="E137" s="257" t="s">
        <v>19</v>
      </c>
      <c r="F137" s="258" t="s">
        <v>335</v>
      </c>
      <c r="G137" s="256"/>
      <c r="H137" s="259">
        <v>21.870000000000001</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242</v>
      </c>
      <c r="AU137" s="265" t="s">
        <v>86</v>
      </c>
      <c r="AV137" s="15" t="s">
        <v>238</v>
      </c>
      <c r="AW137" s="15" t="s">
        <v>37</v>
      </c>
      <c r="AX137" s="15" t="s">
        <v>84</v>
      </c>
      <c r="AY137" s="265" t="s">
        <v>231</v>
      </c>
    </row>
    <row r="138" s="2" customFormat="1" ht="24.15" customHeight="1">
      <c r="A138" s="41"/>
      <c r="B138" s="42"/>
      <c r="C138" s="215" t="s">
        <v>336</v>
      </c>
      <c r="D138" s="215" t="s">
        <v>233</v>
      </c>
      <c r="E138" s="216" t="s">
        <v>3475</v>
      </c>
      <c r="F138" s="217" t="s">
        <v>3476</v>
      </c>
      <c r="G138" s="218" t="s">
        <v>280</v>
      </c>
      <c r="H138" s="219">
        <v>43.740000000000002</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3477</v>
      </c>
    </row>
    <row r="139" s="2" customFormat="1">
      <c r="A139" s="41"/>
      <c r="B139" s="42"/>
      <c r="C139" s="43"/>
      <c r="D139" s="235" t="s">
        <v>3132</v>
      </c>
      <c r="E139" s="43"/>
      <c r="F139" s="299" t="s">
        <v>3478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3132</v>
      </c>
      <c r="AU139" s="20" t="s">
        <v>86</v>
      </c>
    </row>
    <row r="140" s="13" customFormat="1">
      <c r="A140" s="13"/>
      <c r="B140" s="233"/>
      <c r="C140" s="234"/>
      <c r="D140" s="235" t="s">
        <v>242</v>
      </c>
      <c r="E140" s="236" t="s">
        <v>19</v>
      </c>
      <c r="F140" s="237" t="s">
        <v>3479</v>
      </c>
      <c r="G140" s="234"/>
      <c r="H140" s="238">
        <v>43.740000000000002</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335</v>
      </c>
      <c r="G141" s="256"/>
      <c r="H141" s="259">
        <v>43.740000000000002</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44.25" customHeight="1">
      <c r="A142" s="41"/>
      <c r="B142" s="42"/>
      <c r="C142" s="215" t="s">
        <v>343</v>
      </c>
      <c r="D142" s="215" t="s">
        <v>233</v>
      </c>
      <c r="E142" s="216" t="s">
        <v>3480</v>
      </c>
      <c r="F142" s="217" t="s">
        <v>3107</v>
      </c>
      <c r="G142" s="218" t="s">
        <v>251</v>
      </c>
      <c r="H142" s="219">
        <v>33.649999999999999</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3481</v>
      </c>
    </row>
    <row r="143" s="13" customFormat="1">
      <c r="A143" s="13"/>
      <c r="B143" s="233"/>
      <c r="C143" s="234"/>
      <c r="D143" s="235" t="s">
        <v>242</v>
      </c>
      <c r="E143" s="236" t="s">
        <v>19</v>
      </c>
      <c r="F143" s="237" t="s">
        <v>3482</v>
      </c>
      <c r="G143" s="234"/>
      <c r="H143" s="238">
        <v>33.649999999999999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335</v>
      </c>
      <c r="G144" s="256"/>
      <c r="H144" s="259">
        <v>33.649999999999999</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16.5" customHeight="1">
      <c r="A145" s="41"/>
      <c r="B145" s="42"/>
      <c r="C145" s="277" t="s">
        <v>350</v>
      </c>
      <c r="D145" s="277" t="s">
        <v>605</v>
      </c>
      <c r="E145" s="278" t="s">
        <v>3483</v>
      </c>
      <c r="F145" s="279" t="s">
        <v>3484</v>
      </c>
      <c r="G145" s="280" t="s">
        <v>280</v>
      </c>
      <c r="H145" s="281">
        <v>6.7069999999999999</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277</v>
      </c>
      <c r="AT145" s="226" t="s">
        <v>605</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3485</v>
      </c>
    </row>
    <row r="146" s="13" customFormat="1">
      <c r="A146" s="13"/>
      <c r="B146" s="233"/>
      <c r="C146" s="234"/>
      <c r="D146" s="235" t="s">
        <v>242</v>
      </c>
      <c r="E146" s="236" t="s">
        <v>19</v>
      </c>
      <c r="F146" s="237" t="s">
        <v>3486</v>
      </c>
      <c r="G146" s="234"/>
      <c r="H146" s="238">
        <v>6.7069999999999999</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335</v>
      </c>
      <c r="G147" s="256"/>
      <c r="H147" s="259">
        <v>6.7069999999999999</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62.7" customHeight="1">
      <c r="A148" s="41"/>
      <c r="B148" s="42"/>
      <c r="C148" s="215" t="s">
        <v>355</v>
      </c>
      <c r="D148" s="215" t="s">
        <v>233</v>
      </c>
      <c r="E148" s="216" t="s">
        <v>3108</v>
      </c>
      <c r="F148" s="217" t="s">
        <v>3487</v>
      </c>
      <c r="G148" s="218" t="s">
        <v>251</v>
      </c>
      <c r="H148" s="219">
        <v>14.375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3488</v>
      </c>
    </row>
    <row r="149" s="13" customFormat="1">
      <c r="A149" s="13"/>
      <c r="B149" s="233"/>
      <c r="C149" s="234"/>
      <c r="D149" s="235" t="s">
        <v>242</v>
      </c>
      <c r="E149" s="236" t="s">
        <v>19</v>
      </c>
      <c r="F149" s="237" t="s">
        <v>3489</v>
      </c>
      <c r="G149" s="234"/>
      <c r="H149" s="238">
        <v>14.375</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335</v>
      </c>
      <c r="G150" s="256"/>
      <c r="H150" s="259">
        <v>14.375</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16.5" customHeight="1">
      <c r="A151" s="41"/>
      <c r="B151" s="42"/>
      <c r="C151" s="277" t="s">
        <v>366</v>
      </c>
      <c r="D151" s="277" t="s">
        <v>605</v>
      </c>
      <c r="E151" s="278" t="s">
        <v>3490</v>
      </c>
      <c r="F151" s="279" t="s">
        <v>3491</v>
      </c>
      <c r="G151" s="280" t="s">
        <v>280</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277</v>
      </c>
      <c r="AT151" s="226" t="s">
        <v>605</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3492</v>
      </c>
    </row>
    <row r="152" s="13" customFormat="1">
      <c r="A152" s="13"/>
      <c r="B152" s="233"/>
      <c r="C152" s="234"/>
      <c r="D152" s="235" t="s">
        <v>242</v>
      </c>
      <c r="E152" s="236" t="s">
        <v>19</v>
      </c>
      <c r="F152" s="237" t="s">
        <v>3493</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5" customFormat="1">
      <c r="A153" s="15"/>
      <c r="B153" s="255"/>
      <c r="C153" s="256"/>
      <c r="D153" s="235" t="s">
        <v>242</v>
      </c>
      <c r="E153" s="257" t="s">
        <v>19</v>
      </c>
      <c r="F153" s="258" t="s">
        <v>335</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242</v>
      </c>
      <c r="AU153" s="265" t="s">
        <v>86</v>
      </c>
      <c r="AV153" s="15" t="s">
        <v>238</v>
      </c>
      <c r="AW153" s="15" t="s">
        <v>37</v>
      </c>
      <c r="AX153" s="15" t="s">
        <v>84</v>
      </c>
      <c r="AY153" s="265" t="s">
        <v>231</v>
      </c>
    </row>
    <row r="154" s="2" customFormat="1" ht="37.8" customHeight="1">
      <c r="A154" s="41"/>
      <c r="B154" s="42"/>
      <c r="C154" s="215" t="s">
        <v>7</v>
      </c>
      <c r="D154" s="215" t="s">
        <v>233</v>
      </c>
      <c r="E154" s="216" t="s">
        <v>3494</v>
      </c>
      <c r="F154" s="217" t="s">
        <v>3495</v>
      </c>
      <c r="G154" s="218" t="s">
        <v>236</v>
      </c>
      <c r="H154" s="219">
        <v>35.417999999999999</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3496</v>
      </c>
    </row>
    <row r="155" s="13" customFormat="1">
      <c r="A155" s="13"/>
      <c r="B155" s="233"/>
      <c r="C155" s="234"/>
      <c r="D155" s="235" t="s">
        <v>242</v>
      </c>
      <c r="E155" s="236" t="s">
        <v>19</v>
      </c>
      <c r="F155" s="237" t="s">
        <v>3497</v>
      </c>
      <c r="G155" s="234"/>
      <c r="H155" s="238">
        <v>35.417999999999999</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5" customFormat="1">
      <c r="A156" s="15"/>
      <c r="B156" s="255"/>
      <c r="C156" s="256"/>
      <c r="D156" s="235" t="s">
        <v>242</v>
      </c>
      <c r="E156" s="257" t="s">
        <v>19</v>
      </c>
      <c r="F156" s="258" t="s">
        <v>335</v>
      </c>
      <c r="G156" s="256"/>
      <c r="H156" s="259">
        <v>35.417999999999999</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242</v>
      </c>
      <c r="AU156" s="265" t="s">
        <v>86</v>
      </c>
      <c r="AV156" s="15" t="s">
        <v>238</v>
      </c>
      <c r="AW156" s="15" t="s">
        <v>37</v>
      </c>
      <c r="AX156" s="15" t="s">
        <v>84</v>
      </c>
      <c r="AY156" s="265" t="s">
        <v>231</v>
      </c>
    </row>
    <row r="157" s="2" customFormat="1" ht="37.8" customHeight="1">
      <c r="A157" s="41"/>
      <c r="B157" s="42"/>
      <c r="C157" s="215" t="s">
        <v>379</v>
      </c>
      <c r="D157" s="215" t="s">
        <v>233</v>
      </c>
      <c r="E157" s="216" t="s">
        <v>3498</v>
      </c>
      <c r="F157" s="217" t="s">
        <v>3499</v>
      </c>
      <c r="G157" s="218" t="s">
        <v>236</v>
      </c>
      <c r="H157" s="219">
        <v>35.417999999999999</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238</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238</v>
      </c>
      <c r="BM157" s="226" t="s">
        <v>3500</v>
      </c>
    </row>
    <row r="158" s="13" customFormat="1">
      <c r="A158" s="13"/>
      <c r="B158" s="233"/>
      <c r="C158" s="234"/>
      <c r="D158" s="235" t="s">
        <v>242</v>
      </c>
      <c r="E158" s="236" t="s">
        <v>19</v>
      </c>
      <c r="F158" s="237" t="s">
        <v>3497</v>
      </c>
      <c r="G158" s="234"/>
      <c r="H158" s="238">
        <v>35.417999999999999</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76</v>
      </c>
      <c r="AY158" s="244" t="s">
        <v>231</v>
      </c>
    </row>
    <row r="159" s="15" customFormat="1">
      <c r="A159" s="15"/>
      <c r="B159" s="255"/>
      <c r="C159" s="256"/>
      <c r="D159" s="235" t="s">
        <v>242</v>
      </c>
      <c r="E159" s="257" t="s">
        <v>19</v>
      </c>
      <c r="F159" s="258" t="s">
        <v>335</v>
      </c>
      <c r="G159" s="256"/>
      <c r="H159" s="259">
        <v>35.417999999999999</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242</v>
      </c>
      <c r="AU159" s="265" t="s">
        <v>86</v>
      </c>
      <c r="AV159" s="15" t="s">
        <v>238</v>
      </c>
      <c r="AW159" s="15" t="s">
        <v>37</v>
      </c>
      <c r="AX159" s="15" t="s">
        <v>84</v>
      </c>
      <c r="AY159" s="265" t="s">
        <v>231</v>
      </c>
    </row>
    <row r="160" s="2" customFormat="1" ht="16.5" customHeight="1">
      <c r="A160" s="41"/>
      <c r="B160" s="42"/>
      <c r="C160" s="277" t="s">
        <v>387</v>
      </c>
      <c r="D160" s="277" t="s">
        <v>605</v>
      </c>
      <c r="E160" s="278" t="s">
        <v>3501</v>
      </c>
      <c r="F160" s="279" t="s">
        <v>3502</v>
      </c>
      <c r="G160" s="280" t="s">
        <v>1902</v>
      </c>
      <c r="H160" s="281">
        <v>0.53100000000000003</v>
      </c>
      <c r="I160" s="282"/>
      <c r="J160" s="283">
        <f>ROUND(I160*H160,2)</f>
        <v>0</v>
      </c>
      <c r="K160" s="279" t="s">
        <v>19</v>
      </c>
      <c r="L160" s="284"/>
      <c r="M160" s="285" t="s">
        <v>19</v>
      </c>
      <c r="N160" s="286" t="s">
        <v>47</v>
      </c>
      <c r="O160" s="87"/>
      <c r="P160" s="224">
        <f>O160*H160</f>
        <v>0</v>
      </c>
      <c r="Q160" s="224">
        <v>0.001</v>
      </c>
      <c r="R160" s="224">
        <f>Q160*H160</f>
        <v>0.000531</v>
      </c>
      <c r="S160" s="224">
        <v>0</v>
      </c>
      <c r="T160" s="225">
        <f>S160*H160</f>
        <v>0</v>
      </c>
      <c r="U160" s="41"/>
      <c r="V160" s="41"/>
      <c r="W160" s="41"/>
      <c r="X160" s="41"/>
      <c r="Y160" s="41"/>
      <c r="Z160" s="41"/>
      <c r="AA160" s="41"/>
      <c r="AB160" s="41"/>
      <c r="AC160" s="41"/>
      <c r="AD160" s="41"/>
      <c r="AE160" s="41"/>
      <c r="AR160" s="226" t="s">
        <v>277</v>
      </c>
      <c r="AT160" s="226" t="s">
        <v>605</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3503</v>
      </c>
    </row>
    <row r="161" s="13" customFormat="1">
      <c r="A161" s="13"/>
      <c r="B161" s="233"/>
      <c r="C161" s="234"/>
      <c r="D161" s="235" t="s">
        <v>242</v>
      </c>
      <c r="E161" s="236" t="s">
        <v>19</v>
      </c>
      <c r="F161" s="237" t="s">
        <v>3504</v>
      </c>
      <c r="G161" s="234"/>
      <c r="H161" s="238">
        <v>0.53100000000000003</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86</v>
      </c>
      <c r="AV161" s="13" t="s">
        <v>86</v>
      </c>
      <c r="AW161" s="13" t="s">
        <v>37</v>
      </c>
      <c r="AX161" s="13" t="s">
        <v>84</v>
      </c>
      <c r="AY161" s="244" t="s">
        <v>231</v>
      </c>
    </row>
    <row r="162" s="12" customFormat="1" ht="22.8" customHeight="1">
      <c r="A162" s="12"/>
      <c r="B162" s="199"/>
      <c r="C162" s="200"/>
      <c r="D162" s="201" t="s">
        <v>75</v>
      </c>
      <c r="E162" s="213" t="s">
        <v>238</v>
      </c>
      <c r="F162" s="213" t="s">
        <v>595</v>
      </c>
      <c r="G162" s="200"/>
      <c r="H162" s="200"/>
      <c r="I162" s="203"/>
      <c r="J162" s="214">
        <f>BK162</f>
        <v>0</v>
      </c>
      <c r="K162" s="200"/>
      <c r="L162" s="205"/>
      <c r="M162" s="206"/>
      <c r="N162" s="207"/>
      <c r="O162" s="207"/>
      <c r="P162" s="208">
        <f>SUM(P163:P165)</f>
        <v>0</v>
      </c>
      <c r="Q162" s="207"/>
      <c r="R162" s="208">
        <f>SUM(R163:R165)</f>
        <v>0</v>
      </c>
      <c r="S162" s="207"/>
      <c r="T162" s="209">
        <f>SUM(T163:T165)</f>
        <v>0</v>
      </c>
      <c r="U162" s="12"/>
      <c r="V162" s="12"/>
      <c r="W162" s="12"/>
      <c r="X162" s="12"/>
      <c r="Y162" s="12"/>
      <c r="Z162" s="12"/>
      <c r="AA162" s="12"/>
      <c r="AB162" s="12"/>
      <c r="AC162" s="12"/>
      <c r="AD162" s="12"/>
      <c r="AE162" s="12"/>
      <c r="AR162" s="210" t="s">
        <v>84</v>
      </c>
      <c r="AT162" s="211" t="s">
        <v>75</v>
      </c>
      <c r="AU162" s="211" t="s">
        <v>84</v>
      </c>
      <c r="AY162" s="210" t="s">
        <v>231</v>
      </c>
      <c r="BK162" s="212">
        <f>SUM(BK163:BK165)</f>
        <v>0</v>
      </c>
    </row>
    <row r="163" s="2" customFormat="1" ht="24.15" customHeight="1">
      <c r="A163" s="41"/>
      <c r="B163" s="42"/>
      <c r="C163" s="215" t="s">
        <v>394</v>
      </c>
      <c r="D163" s="215" t="s">
        <v>233</v>
      </c>
      <c r="E163" s="216" t="s">
        <v>3505</v>
      </c>
      <c r="F163" s="217" t="s">
        <v>3506</v>
      </c>
      <c r="G163" s="218" t="s">
        <v>251</v>
      </c>
      <c r="H163" s="219">
        <v>3.96</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3507</v>
      </c>
    </row>
    <row r="164" s="13" customFormat="1">
      <c r="A164" s="13"/>
      <c r="B164" s="233"/>
      <c r="C164" s="234"/>
      <c r="D164" s="235" t="s">
        <v>242</v>
      </c>
      <c r="E164" s="236" t="s">
        <v>19</v>
      </c>
      <c r="F164" s="237" t="s">
        <v>3508</v>
      </c>
      <c r="G164" s="234"/>
      <c r="H164" s="238">
        <v>3.96</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86</v>
      </c>
      <c r="AV164" s="13" t="s">
        <v>86</v>
      </c>
      <c r="AW164" s="13" t="s">
        <v>37</v>
      </c>
      <c r="AX164" s="13" t="s">
        <v>76</v>
      </c>
      <c r="AY164" s="244" t="s">
        <v>231</v>
      </c>
    </row>
    <row r="165" s="15" customFormat="1">
      <c r="A165" s="15"/>
      <c r="B165" s="255"/>
      <c r="C165" s="256"/>
      <c r="D165" s="235" t="s">
        <v>242</v>
      </c>
      <c r="E165" s="257" t="s">
        <v>19</v>
      </c>
      <c r="F165" s="258" t="s">
        <v>335</v>
      </c>
      <c r="G165" s="256"/>
      <c r="H165" s="259">
        <v>3.96</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242</v>
      </c>
      <c r="AU165" s="265" t="s">
        <v>86</v>
      </c>
      <c r="AV165" s="15" t="s">
        <v>238</v>
      </c>
      <c r="AW165" s="15" t="s">
        <v>37</v>
      </c>
      <c r="AX165" s="15" t="s">
        <v>84</v>
      </c>
      <c r="AY165" s="265" t="s">
        <v>231</v>
      </c>
    </row>
    <row r="166" s="12" customFormat="1" ht="22.8" customHeight="1">
      <c r="A166" s="12"/>
      <c r="B166" s="199"/>
      <c r="C166" s="200"/>
      <c r="D166" s="201" t="s">
        <v>75</v>
      </c>
      <c r="E166" s="213" t="s">
        <v>277</v>
      </c>
      <c r="F166" s="213" t="s">
        <v>3509</v>
      </c>
      <c r="G166" s="200"/>
      <c r="H166" s="200"/>
      <c r="I166" s="203"/>
      <c r="J166" s="214">
        <f>BK166</f>
        <v>0</v>
      </c>
      <c r="K166" s="200"/>
      <c r="L166" s="205"/>
      <c r="M166" s="206"/>
      <c r="N166" s="207"/>
      <c r="O166" s="207"/>
      <c r="P166" s="208">
        <f>SUM(P167:P223)</f>
        <v>0</v>
      </c>
      <c r="Q166" s="207"/>
      <c r="R166" s="208">
        <f>SUM(R167:R223)</f>
        <v>0.2395794</v>
      </c>
      <c r="S166" s="207"/>
      <c r="T166" s="209">
        <f>SUM(T167:T223)</f>
        <v>0</v>
      </c>
      <c r="U166" s="12"/>
      <c r="V166" s="12"/>
      <c r="W166" s="12"/>
      <c r="X166" s="12"/>
      <c r="Y166" s="12"/>
      <c r="Z166" s="12"/>
      <c r="AA166" s="12"/>
      <c r="AB166" s="12"/>
      <c r="AC166" s="12"/>
      <c r="AD166" s="12"/>
      <c r="AE166" s="12"/>
      <c r="AR166" s="210" t="s">
        <v>84</v>
      </c>
      <c r="AT166" s="211" t="s">
        <v>75</v>
      </c>
      <c r="AU166" s="211" t="s">
        <v>84</v>
      </c>
      <c r="AY166" s="210" t="s">
        <v>231</v>
      </c>
      <c r="BK166" s="212">
        <f>SUM(BK167:BK223)</f>
        <v>0</v>
      </c>
    </row>
    <row r="167" s="2" customFormat="1" ht="24.15" customHeight="1">
      <c r="A167" s="41"/>
      <c r="B167" s="42"/>
      <c r="C167" s="277" t="s">
        <v>400</v>
      </c>
      <c r="D167" s="277" t="s">
        <v>605</v>
      </c>
      <c r="E167" s="278" t="s">
        <v>3510</v>
      </c>
      <c r="F167" s="279" t="s">
        <v>3511</v>
      </c>
      <c r="G167" s="280" t="s">
        <v>310</v>
      </c>
      <c r="H167" s="281">
        <v>66.989999999999995</v>
      </c>
      <c r="I167" s="282"/>
      <c r="J167" s="283">
        <f>ROUND(I167*H167,2)</f>
        <v>0</v>
      </c>
      <c r="K167" s="279" t="s">
        <v>19</v>
      </c>
      <c r="L167" s="284"/>
      <c r="M167" s="285" t="s">
        <v>19</v>
      </c>
      <c r="N167" s="286" t="s">
        <v>47</v>
      </c>
      <c r="O167" s="87"/>
      <c r="P167" s="224">
        <f>O167*H167</f>
        <v>0</v>
      </c>
      <c r="Q167" s="224">
        <v>0.00106</v>
      </c>
      <c r="R167" s="224">
        <f>Q167*H167</f>
        <v>0.071009399999999986</v>
      </c>
      <c r="S167" s="224">
        <v>0</v>
      </c>
      <c r="T167" s="225">
        <f>S167*H167</f>
        <v>0</v>
      </c>
      <c r="U167" s="41"/>
      <c r="V167" s="41"/>
      <c r="W167" s="41"/>
      <c r="X167" s="41"/>
      <c r="Y167" s="41"/>
      <c r="Z167" s="41"/>
      <c r="AA167" s="41"/>
      <c r="AB167" s="41"/>
      <c r="AC167" s="41"/>
      <c r="AD167" s="41"/>
      <c r="AE167" s="41"/>
      <c r="AR167" s="226" t="s">
        <v>277</v>
      </c>
      <c r="AT167" s="226" t="s">
        <v>605</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3512</v>
      </c>
    </row>
    <row r="168" s="13" customFormat="1">
      <c r="A168" s="13"/>
      <c r="B168" s="233"/>
      <c r="C168" s="234"/>
      <c r="D168" s="235" t="s">
        <v>242</v>
      </c>
      <c r="E168" s="236" t="s">
        <v>19</v>
      </c>
      <c r="F168" s="237" t="s">
        <v>3513</v>
      </c>
      <c r="G168" s="234"/>
      <c r="H168" s="238">
        <v>66.989999999999995</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242</v>
      </c>
      <c r="AU168" s="244" t="s">
        <v>86</v>
      </c>
      <c r="AV168" s="13" t="s">
        <v>86</v>
      </c>
      <c r="AW168" s="13" t="s">
        <v>37</v>
      </c>
      <c r="AX168" s="13" t="s">
        <v>76</v>
      </c>
      <c r="AY168" s="244" t="s">
        <v>231</v>
      </c>
    </row>
    <row r="169" s="15" customFormat="1">
      <c r="A169" s="15"/>
      <c r="B169" s="255"/>
      <c r="C169" s="256"/>
      <c r="D169" s="235" t="s">
        <v>242</v>
      </c>
      <c r="E169" s="257" t="s">
        <v>19</v>
      </c>
      <c r="F169" s="258" t="s">
        <v>335</v>
      </c>
      <c r="G169" s="256"/>
      <c r="H169" s="259">
        <v>66.989999999999995</v>
      </c>
      <c r="I169" s="260"/>
      <c r="J169" s="256"/>
      <c r="K169" s="256"/>
      <c r="L169" s="261"/>
      <c r="M169" s="262"/>
      <c r="N169" s="263"/>
      <c r="O169" s="263"/>
      <c r="P169" s="263"/>
      <c r="Q169" s="263"/>
      <c r="R169" s="263"/>
      <c r="S169" s="263"/>
      <c r="T169" s="264"/>
      <c r="U169" s="15"/>
      <c r="V169" s="15"/>
      <c r="W169" s="15"/>
      <c r="X169" s="15"/>
      <c r="Y169" s="15"/>
      <c r="Z169" s="15"/>
      <c r="AA169" s="15"/>
      <c r="AB169" s="15"/>
      <c r="AC169" s="15"/>
      <c r="AD169" s="15"/>
      <c r="AE169" s="15"/>
      <c r="AT169" s="265" t="s">
        <v>242</v>
      </c>
      <c r="AU169" s="265" t="s">
        <v>86</v>
      </c>
      <c r="AV169" s="15" t="s">
        <v>238</v>
      </c>
      <c r="AW169" s="15" t="s">
        <v>37</v>
      </c>
      <c r="AX169" s="15" t="s">
        <v>84</v>
      </c>
      <c r="AY169" s="265" t="s">
        <v>231</v>
      </c>
    </row>
    <row r="170" s="2" customFormat="1" ht="37.8" customHeight="1">
      <c r="A170" s="41"/>
      <c r="B170" s="42"/>
      <c r="C170" s="215" t="s">
        <v>406</v>
      </c>
      <c r="D170" s="215" t="s">
        <v>233</v>
      </c>
      <c r="E170" s="216" t="s">
        <v>3514</v>
      </c>
      <c r="F170" s="217" t="s">
        <v>3515</v>
      </c>
      <c r="G170" s="218" t="s">
        <v>310</v>
      </c>
      <c r="H170" s="219">
        <v>66</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238</v>
      </c>
      <c r="AT170" s="226" t="s">
        <v>233</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3516</v>
      </c>
    </row>
    <row r="171" s="13" customFormat="1">
      <c r="A171" s="13"/>
      <c r="B171" s="233"/>
      <c r="C171" s="234"/>
      <c r="D171" s="235" t="s">
        <v>242</v>
      </c>
      <c r="E171" s="236" t="s">
        <v>19</v>
      </c>
      <c r="F171" s="237" t="s">
        <v>673</v>
      </c>
      <c r="G171" s="234"/>
      <c r="H171" s="238">
        <v>66</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37</v>
      </c>
      <c r="AX171" s="13" t="s">
        <v>76</v>
      </c>
      <c r="AY171" s="244" t="s">
        <v>231</v>
      </c>
    </row>
    <row r="172" s="15" customFormat="1">
      <c r="A172" s="15"/>
      <c r="B172" s="255"/>
      <c r="C172" s="256"/>
      <c r="D172" s="235" t="s">
        <v>242</v>
      </c>
      <c r="E172" s="257" t="s">
        <v>19</v>
      </c>
      <c r="F172" s="258" t="s">
        <v>335</v>
      </c>
      <c r="G172" s="256"/>
      <c r="H172" s="259">
        <v>66</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242</v>
      </c>
      <c r="AU172" s="265" t="s">
        <v>86</v>
      </c>
      <c r="AV172" s="15" t="s">
        <v>238</v>
      </c>
      <c r="AW172" s="15" t="s">
        <v>37</v>
      </c>
      <c r="AX172" s="15" t="s">
        <v>84</v>
      </c>
      <c r="AY172" s="265" t="s">
        <v>231</v>
      </c>
    </row>
    <row r="173" s="2" customFormat="1" ht="16.5" customHeight="1">
      <c r="A173" s="41"/>
      <c r="B173" s="42"/>
      <c r="C173" s="277" t="s">
        <v>412</v>
      </c>
      <c r="D173" s="277" t="s">
        <v>605</v>
      </c>
      <c r="E173" s="278" t="s">
        <v>3517</v>
      </c>
      <c r="F173" s="279" t="s">
        <v>3518</v>
      </c>
      <c r="G173" s="280" t="s">
        <v>369</v>
      </c>
      <c r="H173" s="281">
        <v>1</v>
      </c>
      <c r="I173" s="282"/>
      <c r="J173" s="283">
        <f>ROUND(I173*H173,2)</f>
        <v>0</v>
      </c>
      <c r="K173" s="279" t="s">
        <v>19</v>
      </c>
      <c r="L173" s="284"/>
      <c r="M173" s="285" t="s">
        <v>19</v>
      </c>
      <c r="N173" s="286" t="s">
        <v>47</v>
      </c>
      <c r="O173" s="87"/>
      <c r="P173" s="224">
        <f>O173*H173</f>
        <v>0</v>
      </c>
      <c r="Q173" s="224">
        <v>0.00315</v>
      </c>
      <c r="R173" s="224">
        <f>Q173*H173</f>
        <v>0.00315</v>
      </c>
      <c r="S173" s="224">
        <v>0</v>
      </c>
      <c r="T173" s="225">
        <f>S173*H173</f>
        <v>0</v>
      </c>
      <c r="U173" s="41"/>
      <c r="V173" s="41"/>
      <c r="W173" s="41"/>
      <c r="X173" s="41"/>
      <c r="Y173" s="41"/>
      <c r="Z173" s="41"/>
      <c r="AA173" s="41"/>
      <c r="AB173" s="41"/>
      <c r="AC173" s="41"/>
      <c r="AD173" s="41"/>
      <c r="AE173" s="41"/>
      <c r="AR173" s="226" t="s">
        <v>277</v>
      </c>
      <c r="AT173" s="226" t="s">
        <v>605</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238</v>
      </c>
      <c r="BM173" s="226" t="s">
        <v>3519</v>
      </c>
    </row>
    <row r="174" s="13" customFormat="1">
      <c r="A174" s="13"/>
      <c r="B174" s="233"/>
      <c r="C174" s="234"/>
      <c r="D174" s="235" t="s">
        <v>242</v>
      </c>
      <c r="E174" s="236" t="s">
        <v>19</v>
      </c>
      <c r="F174" s="237" t="s">
        <v>84</v>
      </c>
      <c r="G174" s="234"/>
      <c r="H174" s="238">
        <v>1</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86</v>
      </c>
      <c r="AV174" s="13" t="s">
        <v>86</v>
      </c>
      <c r="AW174" s="13" t="s">
        <v>37</v>
      </c>
      <c r="AX174" s="13" t="s">
        <v>76</v>
      </c>
      <c r="AY174" s="244" t="s">
        <v>231</v>
      </c>
    </row>
    <row r="175" s="15" customFormat="1">
      <c r="A175" s="15"/>
      <c r="B175" s="255"/>
      <c r="C175" s="256"/>
      <c r="D175" s="235" t="s">
        <v>242</v>
      </c>
      <c r="E175" s="257" t="s">
        <v>19</v>
      </c>
      <c r="F175" s="258" t="s">
        <v>335</v>
      </c>
      <c r="G175" s="256"/>
      <c r="H175" s="259">
        <v>1</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242</v>
      </c>
      <c r="AU175" s="265" t="s">
        <v>86</v>
      </c>
      <c r="AV175" s="15" t="s">
        <v>238</v>
      </c>
      <c r="AW175" s="15" t="s">
        <v>37</v>
      </c>
      <c r="AX175" s="15" t="s">
        <v>84</v>
      </c>
      <c r="AY175" s="265" t="s">
        <v>231</v>
      </c>
    </row>
    <row r="176" s="2" customFormat="1" ht="44.25" customHeight="1">
      <c r="A176" s="41"/>
      <c r="B176" s="42"/>
      <c r="C176" s="215" t="s">
        <v>418</v>
      </c>
      <c r="D176" s="215" t="s">
        <v>233</v>
      </c>
      <c r="E176" s="216" t="s">
        <v>3520</v>
      </c>
      <c r="F176" s="217" t="s">
        <v>3521</v>
      </c>
      <c r="G176" s="218" t="s">
        <v>369</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238</v>
      </c>
      <c r="AT176" s="226" t="s">
        <v>233</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238</v>
      </c>
      <c r="BM176" s="226" t="s">
        <v>3522</v>
      </c>
    </row>
    <row r="177" s="13" customFormat="1">
      <c r="A177" s="13"/>
      <c r="B177" s="233"/>
      <c r="C177" s="234"/>
      <c r="D177" s="235" t="s">
        <v>242</v>
      </c>
      <c r="E177" s="236" t="s">
        <v>19</v>
      </c>
      <c r="F177" s="237" t="s">
        <v>84</v>
      </c>
      <c r="G177" s="234"/>
      <c r="H177" s="238">
        <v>1</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242</v>
      </c>
      <c r="AU177" s="244" t="s">
        <v>86</v>
      </c>
      <c r="AV177" s="13" t="s">
        <v>86</v>
      </c>
      <c r="AW177" s="13" t="s">
        <v>37</v>
      </c>
      <c r="AX177" s="13" t="s">
        <v>76</v>
      </c>
      <c r="AY177" s="244" t="s">
        <v>231</v>
      </c>
    </row>
    <row r="178" s="15" customFormat="1">
      <c r="A178" s="15"/>
      <c r="B178" s="255"/>
      <c r="C178" s="256"/>
      <c r="D178" s="235" t="s">
        <v>242</v>
      </c>
      <c r="E178" s="257" t="s">
        <v>19</v>
      </c>
      <c r="F178" s="258" t="s">
        <v>335</v>
      </c>
      <c r="G178" s="256"/>
      <c r="H178" s="259">
        <v>1</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242</v>
      </c>
      <c r="AU178" s="265" t="s">
        <v>86</v>
      </c>
      <c r="AV178" s="15" t="s">
        <v>238</v>
      </c>
      <c r="AW178" s="15" t="s">
        <v>37</v>
      </c>
      <c r="AX178" s="15" t="s">
        <v>84</v>
      </c>
      <c r="AY178" s="265" t="s">
        <v>231</v>
      </c>
    </row>
    <row r="179" s="2" customFormat="1" ht="24.15" customHeight="1">
      <c r="A179" s="41"/>
      <c r="B179" s="42"/>
      <c r="C179" s="277" t="s">
        <v>424</v>
      </c>
      <c r="D179" s="277" t="s">
        <v>605</v>
      </c>
      <c r="E179" s="278" t="s">
        <v>3523</v>
      </c>
      <c r="F179" s="279" t="s">
        <v>3524</v>
      </c>
      <c r="G179" s="280" t="s">
        <v>369</v>
      </c>
      <c r="H179" s="281">
        <v>1</v>
      </c>
      <c r="I179" s="282"/>
      <c r="J179" s="283">
        <f>ROUND(I179*H179,2)</f>
        <v>0</v>
      </c>
      <c r="K179" s="279" t="s">
        <v>19</v>
      </c>
      <c r="L179" s="284"/>
      <c r="M179" s="285" t="s">
        <v>19</v>
      </c>
      <c r="N179" s="286" t="s">
        <v>47</v>
      </c>
      <c r="O179" s="87"/>
      <c r="P179" s="224">
        <f>O179*H179</f>
        <v>0</v>
      </c>
      <c r="Q179" s="224">
        <v>0.0033899999999999998</v>
      </c>
      <c r="R179" s="224">
        <f>Q179*H179</f>
        <v>0.0033899999999999998</v>
      </c>
      <c r="S179" s="224">
        <v>0</v>
      </c>
      <c r="T179" s="225">
        <f>S179*H179</f>
        <v>0</v>
      </c>
      <c r="U179" s="41"/>
      <c r="V179" s="41"/>
      <c r="W179" s="41"/>
      <c r="X179" s="41"/>
      <c r="Y179" s="41"/>
      <c r="Z179" s="41"/>
      <c r="AA179" s="41"/>
      <c r="AB179" s="41"/>
      <c r="AC179" s="41"/>
      <c r="AD179" s="41"/>
      <c r="AE179" s="41"/>
      <c r="AR179" s="226" t="s">
        <v>277</v>
      </c>
      <c r="AT179" s="226" t="s">
        <v>605</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238</v>
      </c>
      <c r="BM179" s="226" t="s">
        <v>3525</v>
      </c>
    </row>
    <row r="180" s="13" customFormat="1">
      <c r="A180" s="13"/>
      <c r="B180" s="233"/>
      <c r="C180" s="234"/>
      <c r="D180" s="235" t="s">
        <v>242</v>
      </c>
      <c r="E180" s="236" t="s">
        <v>19</v>
      </c>
      <c r="F180" s="237" t="s">
        <v>84</v>
      </c>
      <c r="G180" s="234"/>
      <c r="H180" s="238">
        <v>1</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242</v>
      </c>
      <c r="AU180" s="244" t="s">
        <v>86</v>
      </c>
      <c r="AV180" s="13" t="s">
        <v>86</v>
      </c>
      <c r="AW180" s="13" t="s">
        <v>37</v>
      </c>
      <c r="AX180" s="13" t="s">
        <v>76</v>
      </c>
      <c r="AY180" s="244" t="s">
        <v>231</v>
      </c>
    </row>
    <row r="181" s="15" customFormat="1">
      <c r="A181" s="15"/>
      <c r="B181" s="255"/>
      <c r="C181" s="256"/>
      <c r="D181" s="235" t="s">
        <v>242</v>
      </c>
      <c r="E181" s="257" t="s">
        <v>19</v>
      </c>
      <c r="F181" s="258" t="s">
        <v>335</v>
      </c>
      <c r="G181" s="256"/>
      <c r="H181" s="259">
        <v>1</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242</v>
      </c>
      <c r="AU181" s="265" t="s">
        <v>86</v>
      </c>
      <c r="AV181" s="15" t="s">
        <v>238</v>
      </c>
      <c r="AW181" s="15" t="s">
        <v>37</v>
      </c>
      <c r="AX181" s="15" t="s">
        <v>84</v>
      </c>
      <c r="AY181" s="265" t="s">
        <v>231</v>
      </c>
    </row>
    <row r="182" s="2" customFormat="1" ht="24.15" customHeight="1">
      <c r="A182" s="41"/>
      <c r="B182" s="42"/>
      <c r="C182" s="215" t="s">
        <v>430</v>
      </c>
      <c r="D182" s="215" t="s">
        <v>233</v>
      </c>
      <c r="E182" s="216" t="s">
        <v>3526</v>
      </c>
      <c r="F182" s="217" t="s">
        <v>3527</v>
      </c>
      <c r="G182" s="218" t="s">
        <v>369</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336</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336</v>
      </c>
      <c r="BM182" s="226" t="s">
        <v>3528</v>
      </c>
    </row>
    <row r="183" s="13" customFormat="1">
      <c r="A183" s="13"/>
      <c r="B183" s="233"/>
      <c r="C183" s="234"/>
      <c r="D183" s="235" t="s">
        <v>242</v>
      </c>
      <c r="E183" s="236" t="s">
        <v>19</v>
      </c>
      <c r="F183" s="237" t="s">
        <v>84</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86</v>
      </c>
      <c r="AV183" s="13" t="s">
        <v>86</v>
      </c>
      <c r="AW183" s="13" t="s">
        <v>37</v>
      </c>
      <c r="AX183" s="13" t="s">
        <v>76</v>
      </c>
      <c r="AY183" s="244" t="s">
        <v>231</v>
      </c>
    </row>
    <row r="184" s="15" customFormat="1">
      <c r="A184" s="15"/>
      <c r="B184" s="255"/>
      <c r="C184" s="256"/>
      <c r="D184" s="235" t="s">
        <v>242</v>
      </c>
      <c r="E184" s="257" t="s">
        <v>19</v>
      </c>
      <c r="F184" s="258" t="s">
        <v>335</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242</v>
      </c>
      <c r="AU184" s="265" t="s">
        <v>86</v>
      </c>
      <c r="AV184" s="15" t="s">
        <v>238</v>
      </c>
      <c r="AW184" s="15" t="s">
        <v>37</v>
      </c>
      <c r="AX184" s="15" t="s">
        <v>84</v>
      </c>
      <c r="AY184" s="265" t="s">
        <v>231</v>
      </c>
    </row>
    <row r="185" s="2" customFormat="1" ht="16.5" customHeight="1">
      <c r="A185" s="41"/>
      <c r="B185" s="42"/>
      <c r="C185" s="277" t="s">
        <v>436</v>
      </c>
      <c r="D185" s="277" t="s">
        <v>605</v>
      </c>
      <c r="E185" s="278" t="s">
        <v>3529</v>
      </c>
      <c r="F185" s="279" t="s">
        <v>3530</v>
      </c>
      <c r="G185" s="280" t="s">
        <v>369</v>
      </c>
      <c r="H185" s="281">
        <v>1</v>
      </c>
      <c r="I185" s="282"/>
      <c r="J185" s="283">
        <f>ROUND(I185*H185,2)</f>
        <v>0</v>
      </c>
      <c r="K185" s="279" t="s">
        <v>19</v>
      </c>
      <c r="L185" s="284"/>
      <c r="M185" s="285" t="s">
        <v>19</v>
      </c>
      <c r="N185" s="286" t="s">
        <v>47</v>
      </c>
      <c r="O185" s="87"/>
      <c r="P185" s="224">
        <f>O185*H185</f>
        <v>0</v>
      </c>
      <c r="Q185" s="224">
        <v>0.0049100000000000003</v>
      </c>
      <c r="R185" s="224">
        <f>Q185*H185</f>
        <v>0.0049100000000000003</v>
      </c>
      <c r="S185" s="224">
        <v>0</v>
      </c>
      <c r="T185" s="225">
        <f>S185*H185</f>
        <v>0</v>
      </c>
      <c r="U185" s="41"/>
      <c r="V185" s="41"/>
      <c r="W185" s="41"/>
      <c r="X185" s="41"/>
      <c r="Y185" s="41"/>
      <c r="Z185" s="41"/>
      <c r="AA185" s="41"/>
      <c r="AB185" s="41"/>
      <c r="AC185" s="41"/>
      <c r="AD185" s="41"/>
      <c r="AE185" s="41"/>
      <c r="AR185" s="226" t="s">
        <v>277</v>
      </c>
      <c r="AT185" s="226" t="s">
        <v>605</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238</v>
      </c>
      <c r="BM185" s="226" t="s">
        <v>3531</v>
      </c>
    </row>
    <row r="186" s="13" customFormat="1">
      <c r="A186" s="13"/>
      <c r="B186" s="233"/>
      <c r="C186" s="234"/>
      <c r="D186" s="235" t="s">
        <v>242</v>
      </c>
      <c r="E186" s="236" t="s">
        <v>19</v>
      </c>
      <c r="F186" s="237" t="s">
        <v>84</v>
      </c>
      <c r="G186" s="234"/>
      <c r="H186" s="238">
        <v>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242</v>
      </c>
      <c r="AU186" s="244" t="s">
        <v>86</v>
      </c>
      <c r="AV186" s="13" t="s">
        <v>86</v>
      </c>
      <c r="AW186" s="13" t="s">
        <v>37</v>
      </c>
      <c r="AX186" s="13" t="s">
        <v>76</v>
      </c>
      <c r="AY186" s="244" t="s">
        <v>231</v>
      </c>
    </row>
    <row r="187" s="15" customFormat="1">
      <c r="A187" s="15"/>
      <c r="B187" s="255"/>
      <c r="C187" s="256"/>
      <c r="D187" s="235" t="s">
        <v>242</v>
      </c>
      <c r="E187" s="257" t="s">
        <v>19</v>
      </c>
      <c r="F187" s="258" t="s">
        <v>335</v>
      </c>
      <c r="G187" s="256"/>
      <c r="H187" s="259">
        <v>1</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242</v>
      </c>
      <c r="AU187" s="265" t="s">
        <v>86</v>
      </c>
      <c r="AV187" s="15" t="s">
        <v>238</v>
      </c>
      <c r="AW187" s="15" t="s">
        <v>37</v>
      </c>
      <c r="AX187" s="15" t="s">
        <v>84</v>
      </c>
      <c r="AY187" s="265" t="s">
        <v>231</v>
      </c>
    </row>
    <row r="188" s="2" customFormat="1" ht="24.15" customHeight="1">
      <c r="A188" s="41"/>
      <c r="B188" s="42"/>
      <c r="C188" s="215" t="s">
        <v>442</v>
      </c>
      <c r="D188" s="215" t="s">
        <v>233</v>
      </c>
      <c r="E188" s="216" t="s">
        <v>3532</v>
      </c>
      <c r="F188" s="217" t="s">
        <v>3533</v>
      </c>
      <c r="G188" s="218" t="s">
        <v>369</v>
      </c>
      <c r="H188" s="219">
        <v>1</v>
      </c>
      <c r="I188" s="220"/>
      <c r="J188" s="221">
        <f>ROUND(I188*H188,2)</f>
        <v>0</v>
      </c>
      <c r="K188" s="217" t="s">
        <v>19</v>
      </c>
      <c r="L188" s="47"/>
      <c r="M188" s="222" t="s">
        <v>19</v>
      </c>
      <c r="N188" s="223" t="s">
        <v>47</v>
      </c>
      <c r="O188" s="87"/>
      <c r="P188" s="224">
        <f>O188*H188</f>
        <v>0</v>
      </c>
      <c r="Q188" s="224">
        <v>2.0000000000000002E-05</v>
      </c>
      <c r="R188" s="224">
        <f>Q188*H188</f>
        <v>2.0000000000000002E-05</v>
      </c>
      <c r="S188" s="224">
        <v>0</v>
      </c>
      <c r="T188" s="225">
        <f>S188*H188</f>
        <v>0</v>
      </c>
      <c r="U188" s="41"/>
      <c r="V188" s="41"/>
      <c r="W188" s="41"/>
      <c r="X188" s="41"/>
      <c r="Y188" s="41"/>
      <c r="Z188" s="41"/>
      <c r="AA188" s="41"/>
      <c r="AB188" s="41"/>
      <c r="AC188" s="41"/>
      <c r="AD188" s="41"/>
      <c r="AE188" s="41"/>
      <c r="AR188" s="226" t="s">
        <v>238</v>
      </c>
      <c r="AT188" s="226" t="s">
        <v>233</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238</v>
      </c>
      <c r="BM188" s="226" t="s">
        <v>3534</v>
      </c>
    </row>
    <row r="189" s="13" customFormat="1">
      <c r="A189" s="13"/>
      <c r="B189" s="233"/>
      <c r="C189" s="234"/>
      <c r="D189" s="235" t="s">
        <v>242</v>
      </c>
      <c r="E189" s="236" t="s">
        <v>19</v>
      </c>
      <c r="F189" s="237" t="s">
        <v>84</v>
      </c>
      <c r="G189" s="234"/>
      <c r="H189" s="238">
        <v>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86</v>
      </c>
      <c r="AV189" s="13" t="s">
        <v>86</v>
      </c>
      <c r="AW189" s="13" t="s">
        <v>37</v>
      </c>
      <c r="AX189" s="13" t="s">
        <v>76</v>
      </c>
      <c r="AY189" s="244" t="s">
        <v>231</v>
      </c>
    </row>
    <row r="190" s="15" customFormat="1">
      <c r="A190" s="15"/>
      <c r="B190" s="255"/>
      <c r="C190" s="256"/>
      <c r="D190" s="235" t="s">
        <v>242</v>
      </c>
      <c r="E190" s="257" t="s">
        <v>19</v>
      </c>
      <c r="F190" s="258" t="s">
        <v>335</v>
      </c>
      <c r="G190" s="256"/>
      <c r="H190" s="259">
        <v>1</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242</v>
      </c>
      <c r="AU190" s="265" t="s">
        <v>86</v>
      </c>
      <c r="AV190" s="15" t="s">
        <v>238</v>
      </c>
      <c r="AW190" s="15" t="s">
        <v>37</v>
      </c>
      <c r="AX190" s="15" t="s">
        <v>84</v>
      </c>
      <c r="AY190" s="265" t="s">
        <v>231</v>
      </c>
    </row>
    <row r="191" s="2" customFormat="1" ht="16.5" customHeight="1">
      <c r="A191" s="41"/>
      <c r="B191" s="42"/>
      <c r="C191" s="277" t="s">
        <v>448</v>
      </c>
      <c r="D191" s="277" t="s">
        <v>605</v>
      </c>
      <c r="E191" s="278" t="s">
        <v>3535</v>
      </c>
      <c r="F191" s="279" t="s">
        <v>3536</v>
      </c>
      <c r="G191" s="280" t="s">
        <v>369</v>
      </c>
      <c r="H191" s="281">
        <v>1</v>
      </c>
      <c r="I191" s="282"/>
      <c r="J191" s="283">
        <f>ROUND(I191*H191,2)</f>
        <v>0</v>
      </c>
      <c r="K191" s="279" t="s">
        <v>19</v>
      </c>
      <c r="L191" s="284"/>
      <c r="M191" s="285" t="s">
        <v>19</v>
      </c>
      <c r="N191" s="286" t="s">
        <v>47</v>
      </c>
      <c r="O191" s="87"/>
      <c r="P191" s="224">
        <f>O191*H191</f>
        <v>0</v>
      </c>
      <c r="Q191" s="224">
        <v>0.00058</v>
      </c>
      <c r="R191" s="224">
        <f>Q191*H191</f>
        <v>0.00058</v>
      </c>
      <c r="S191" s="224">
        <v>0</v>
      </c>
      <c r="T191" s="225">
        <f>S191*H191</f>
        <v>0</v>
      </c>
      <c r="U191" s="41"/>
      <c r="V191" s="41"/>
      <c r="W191" s="41"/>
      <c r="X191" s="41"/>
      <c r="Y191" s="41"/>
      <c r="Z191" s="41"/>
      <c r="AA191" s="41"/>
      <c r="AB191" s="41"/>
      <c r="AC191" s="41"/>
      <c r="AD191" s="41"/>
      <c r="AE191" s="41"/>
      <c r="AR191" s="226" t="s">
        <v>277</v>
      </c>
      <c r="AT191" s="226" t="s">
        <v>605</v>
      </c>
      <c r="AU191" s="226" t="s">
        <v>86</v>
      </c>
      <c r="AY191" s="20" t="s">
        <v>231</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238</v>
      </c>
      <c r="BM191" s="226" t="s">
        <v>3537</v>
      </c>
    </row>
    <row r="192" s="13" customFormat="1">
      <c r="A192" s="13"/>
      <c r="B192" s="233"/>
      <c r="C192" s="234"/>
      <c r="D192" s="235" t="s">
        <v>242</v>
      </c>
      <c r="E192" s="236" t="s">
        <v>19</v>
      </c>
      <c r="F192" s="237" t="s">
        <v>84</v>
      </c>
      <c r="G192" s="234"/>
      <c r="H192" s="238">
        <v>1</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242</v>
      </c>
      <c r="AU192" s="244" t="s">
        <v>86</v>
      </c>
      <c r="AV192" s="13" t="s">
        <v>86</v>
      </c>
      <c r="AW192" s="13" t="s">
        <v>37</v>
      </c>
      <c r="AX192" s="13" t="s">
        <v>76</v>
      </c>
      <c r="AY192" s="244" t="s">
        <v>231</v>
      </c>
    </row>
    <row r="193" s="15" customFormat="1">
      <c r="A193" s="15"/>
      <c r="B193" s="255"/>
      <c r="C193" s="256"/>
      <c r="D193" s="235" t="s">
        <v>242</v>
      </c>
      <c r="E193" s="257" t="s">
        <v>19</v>
      </c>
      <c r="F193" s="258" t="s">
        <v>335</v>
      </c>
      <c r="G193" s="256"/>
      <c r="H193" s="259">
        <v>1</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242</v>
      </c>
      <c r="AU193" s="265" t="s">
        <v>86</v>
      </c>
      <c r="AV193" s="15" t="s">
        <v>238</v>
      </c>
      <c r="AW193" s="15" t="s">
        <v>37</v>
      </c>
      <c r="AX193" s="15" t="s">
        <v>84</v>
      </c>
      <c r="AY193" s="265" t="s">
        <v>231</v>
      </c>
    </row>
    <row r="194" s="2" customFormat="1" ht="16.5" customHeight="1">
      <c r="A194" s="41"/>
      <c r="B194" s="42"/>
      <c r="C194" s="215" t="s">
        <v>451</v>
      </c>
      <c r="D194" s="215" t="s">
        <v>233</v>
      </c>
      <c r="E194" s="216" t="s">
        <v>3538</v>
      </c>
      <c r="F194" s="217" t="s">
        <v>3539</v>
      </c>
      <c r="G194" s="218" t="s">
        <v>369</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238</v>
      </c>
      <c r="AT194" s="226" t="s">
        <v>233</v>
      </c>
      <c r="AU194" s="226" t="s">
        <v>86</v>
      </c>
      <c r="AY194" s="20" t="s">
        <v>231</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238</v>
      </c>
      <c r="BM194" s="226" t="s">
        <v>3540</v>
      </c>
    </row>
    <row r="195" s="13" customFormat="1">
      <c r="A195" s="13"/>
      <c r="B195" s="233"/>
      <c r="C195" s="234"/>
      <c r="D195" s="235" t="s">
        <v>242</v>
      </c>
      <c r="E195" s="236" t="s">
        <v>19</v>
      </c>
      <c r="F195" s="237" t="s">
        <v>84</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86</v>
      </c>
      <c r="AV195" s="13" t="s">
        <v>86</v>
      </c>
      <c r="AW195" s="13" t="s">
        <v>37</v>
      </c>
      <c r="AX195" s="13" t="s">
        <v>76</v>
      </c>
      <c r="AY195" s="244" t="s">
        <v>231</v>
      </c>
    </row>
    <row r="196" s="15" customFormat="1">
      <c r="A196" s="15"/>
      <c r="B196" s="255"/>
      <c r="C196" s="256"/>
      <c r="D196" s="235" t="s">
        <v>242</v>
      </c>
      <c r="E196" s="257" t="s">
        <v>19</v>
      </c>
      <c r="F196" s="258" t="s">
        <v>335</v>
      </c>
      <c r="G196" s="256"/>
      <c r="H196" s="259">
        <v>1</v>
      </c>
      <c r="I196" s="260"/>
      <c r="J196" s="256"/>
      <c r="K196" s="256"/>
      <c r="L196" s="261"/>
      <c r="M196" s="262"/>
      <c r="N196" s="263"/>
      <c r="O196" s="263"/>
      <c r="P196" s="263"/>
      <c r="Q196" s="263"/>
      <c r="R196" s="263"/>
      <c r="S196" s="263"/>
      <c r="T196" s="264"/>
      <c r="U196" s="15"/>
      <c r="V196" s="15"/>
      <c r="W196" s="15"/>
      <c r="X196" s="15"/>
      <c r="Y196" s="15"/>
      <c r="Z196" s="15"/>
      <c r="AA196" s="15"/>
      <c r="AB196" s="15"/>
      <c r="AC196" s="15"/>
      <c r="AD196" s="15"/>
      <c r="AE196" s="15"/>
      <c r="AT196" s="265" t="s">
        <v>242</v>
      </c>
      <c r="AU196" s="265" t="s">
        <v>86</v>
      </c>
      <c r="AV196" s="15" t="s">
        <v>238</v>
      </c>
      <c r="AW196" s="15" t="s">
        <v>37</v>
      </c>
      <c r="AX196" s="15" t="s">
        <v>84</v>
      </c>
      <c r="AY196" s="265" t="s">
        <v>231</v>
      </c>
    </row>
    <row r="197" s="2" customFormat="1" ht="16.5" customHeight="1">
      <c r="A197" s="41"/>
      <c r="B197" s="42"/>
      <c r="C197" s="277" t="s">
        <v>457</v>
      </c>
      <c r="D197" s="277" t="s">
        <v>605</v>
      </c>
      <c r="E197" s="278" t="s">
        <v>3541</v>
      </c>
      <c r="F197" s="279" t="s">
        <v>3542</v>
      </c>
      <c r="G197" s="280" t="s">
        <v>369</v>
      </c>
      <c r="H197" s="281">
        <v>1</v>
      </c>
      <c r="I197" s="282"/>
      <c r="J197" s="283">
        <f>ROUND(I197*H197,2)</f>
        <v>0</v>
      </c>
      <c r="K197" s="279" t="s">
        <v>19</v>
      </c>
      <c r="L197" s="284"/>
      <c r="M197" s="285" t="s">
        <v>19</v>
      </c>
      <c r="N197" s="286" t="s">
        <v>47</v>
      </c>
      <c r="O197" s="87"/>
      <c r="P197" s="224">
        <f>O197*H197</f>
        <v>0</v>
      </c>
      <c r="Q197" s="224">
        <v>0.0071000000000000004</v>
      </c>
      <c r="R197" s="224">
        <f>Q197*H197</f>
        <v>0.0071000000000000004</v>
      </c>
      <c r="S197" s="224">
        <v>0</v>
      </c>
      <c r="T197" s="225">
        <f>S197*H197</f>
        <v>0</v>
      </c>
      <c r="U197" s="41"/>
      <c r="V197" s="41"/>
      <c r="W197" s="41"/>
      <c r="X197" s="41"/>
      <c r="Y197" s="41"/>
      <c r="Z197" s="41"/>
      <c r="AA197" s="41"/>
      <c r="AB197" s="41"/>
      <c r="AC197" s="41"/>
      <c r="AD197" s="41"/>
      <c r="AE197" s="41"/>
      <c r="AR197" s="226" t="s">
        <v>277</v>
      </c>
      <c r="AT197" s="226" t="s">
        <v>605</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238</v>
      </c>
      <c r="BM197" s="226" t="s">
        <v>3543</v>
      </c>
    </row>
    <row r="198" s="13" customFormat="1">
      <c r="A198" s="13"/>
      <c r="B198" s="233"/>
      <c r="C198" s="234"/>
      <c r="D198" s="235" t="s">
        <v>242</v>
      </c>
      <c r="E198" s="236" t="s">
        <v>19</v>
      </c>
      <c r="F198" s="237" t="s">
        <v>84</v>
      </c>
      <c r="G198" s="234"/>
      <c r="H198" s="238">
        <v>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242</v>
      </c>
      <c r="AU198" s="244" t="s">
        <v>86</v>
      </c>
      <c r="AV198" s="13" t="s">
        <v>86</v>
      </c>
      <c r="AW198" s="13" t="s">
        <v>37</v>
      </c>
      <c r="AX198" s="13" t="s">
        <v>76</v>
      </c>
      <c r="AY198" s="244" t="s">
        <v>231</v>
      </c>
    </row>
    <row r="199" s="15" customFormat="1">
      <c r="A199" s="15"/>
      <c r="B199" s="255"/>
      <c r="C199" s="256"/>
      <c r="D199" s="235" t="s">
        <v>242</v>
      </c>
      <c r="E199" s="257" t="s">
        <v>19</v>
      </c>
      <c r="F199" s="258" t="s">
        <v>335</v>
      </c>
      <c r="G199" s="256"/>
      <c r="H199" s="259">
        <v>1</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242</v>
      </c>
      <c r="AU199" s="265" t="s">
        <v>86</v>
      </c>
      <c r="AV199" s="15" t="s">
        <v>238</v>
      </c>
      <c r="AW199" s="15" t="s">
        <v>37</v>
      </c>
      <c r="AX199" s="15" t="s">
        <v>84</v>
      </c>
      <c r="AY199" s="265" t="s">
        <v>231</v>
      </c>
    </row>
    <row r="200" s="2" customFormat="1" ht="16.5" customHeight="1">
      <c r="A200" s="41"/>
      <c r="B200" s="42"/>
      <c r="C200" s="215" t="s">
        <v>463</v>
      </c>
      <c r="D200" s="215" t="s">
        <v>233</v>
      </c>
      <c r="E200" s="216" t="s">
        <v>3544</v>
      </c>
      <c r="F200" s="217" t="s">
        <v>3545</v>
      </c>
      <c r="G200" s="218" t="s">
        <v>369</v>
      </c>
      <c r="H200" s="219">
        <v>1</v>
      </c>
      <c r="I200" s="220"/>
      <c r="J200" s="221">
        <f>ROUND(I200*H200,2)</f>
        <v>0</v>
      </c>
      <c r="K200" s="217" t="s">
        <v>19</v>
      </c>
      <c r="L200" s="47"/>
      <c r="M200" s="222" t="s">
        <v>19</v>
      </c>
      <c r="N200" s="223" t="s">
        <v>47</v>
      </c>
      <c r="O200" s="87"/>
      <c r="P200" s="224">
        <f>O200*H200</f>
        <v>0</v>
      </c>
      <c r="Q200" s="224">
        <v>0.063829999999999998</v>
      </c>
      <c r="R200" s="224">
        <f>Q200*H200</f>
        <v>0.063829999999999998</v>
      </c>
      <c r="S200" s="224">
        <v>0</v>
      </c>
      <c r="T200" s="225">
        <f>S200*H200</f>
        <v>0</v>
      </c>
      <c r="U200" s="41"/>
      <c r="V200" s="41"/>
      <c r="W200" s="41"/>
      <c r="X200" s="41"/>
      <c r="Y200" s="41"/>
      <c r="Z200" s="41"/>
      <c r="AA200" s="41"/>
      <c r="AB200" s="41"/>
      <c r="AC200" s="41"/>
      <c r="AD200" s="41"/>
      <c r="AE200" s="41"/>
      <c r="AR200" s="226" t="s">
        <v>238</v>
      </c>
      <c r="AT200" s="226" t="s">
        <v>233</v>
      </c>
      <c r="AU200" s="226" t="s">
        <v>86</v>
      </c>
      <c r="AY200" s="20" t="s">
        <v>231</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238</v>
      </c>
      <c r="BM200" s="226" t="s">
        <v>3546</v>
      </c>
    </row>
    <row r="201" s="13" customFormat="1">
      <c r="A201" s="13"/>
      <c r="B201" s="233"/>
      <c r="C201" s="234"/>
      <c r="D201" s="235" t="s">
        <v>242</v>
      </c>
      <c r="E201" s="236" t="s">
        <v>19</v>
      </c>
      <c r="F201" s="237" t="s">
        <v>84</v>
      </c>
      <c r="G201" s="234"/>
      <c r="H201" s="238">
        <v>1</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86</v>
      </c>
      <c r="AV201" s="13" t="s">
        <v>86</v>
      </c>
      <c r="AW201" s="13" t="s">
        <v>37</v>
      </c>
      <c r="AX201" s="13" t="s">
        <v>76</v>
      </c>
      <c r="AY201" s="244" t="s">
        <v>231</v>
      </c>
    </row>
    <row r="202" s="15" customFormat="1">
      <c r="A202" s="15"/>
      <c r="B202" s="255"/>
      <c r="C202" s="256"/>
      <c r="D202" s="235" t="s">
        <v>242</v>
      </c>
      <c r="E202" s="257" t="s">
        <v>19</v>
      </c>
      <c r="F202" s="258" t="s">
        <v>335</v>
      </c>
      <c r="G202" s="256"/>
      <c r="H202" s="259">
        <v>1</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242</v>
      </c>
      <c r="AU202" s="265" t="s">
        <v>86</v>
      </c>
      <c r="AV202" s="15" t="s">
        <v>238</v>
      </c>
      <c r="AW202" s="15" t="s">
        <v>37</v>
      </c>
      <c r="AX202" s="15" t="s">
        <v>84</v>
      </c>
      <c r="AY202" s="265" t="s">
        <v>231</v>
      </c>
    </row>
    <row r="203" s="2" customFormat="1" ht="24.15" customHeight="1">
      <c r="A203" s="41"/>
      <c r="B203" s="42"/>
      <c r="C203" s="277" t="s">
        <v>469</v>
      </c>
      <c r="D203" s="277" t="s">
        <v>605</v>
      </c>
      <c r="E203" s="278" t="s">
        <v>3547</v>
      </c>
      <c r="F203" s="279" t="s">
        <v>3548</v>
      </c>
      <c r="G203" s="280" t="s">
        <v>369</v>
      </c>
      <c r="H203" s="281">
        <v>1</v>
      </c>
      <c r="I203" s="282"/>
      <c r="J203" s="283">
        <f>ROUND(I203*H203,2)</f>
        <v>0</v>
      </c>
      <c r="K203" s="279" t="s">
        <v>19</v>
      </c>
      <c r="L203" s="284"/>
      <c r="M203" s="285" t="s">
        <v>19</v>
      </c>
      <c r="N203" s="286" t="s">
        <v>47</v>
      </c>
      <c r="O203" s="87"/>
      <c r="P203" s="224">
        <f>O203*H203</f>
        <v>0</v>
      </c>
      <c r="Q203" s="224">
        <v>0.051999999999999998</v>
      </c>
      <c r="R203" s="224">
        <f>Q203*H203</f>
        <v>0.051999999999999998</v>
      </c>
      <c r="S203" s="224">
        <v>0</v>
      </c>
      <c r="T203" s="225">
        <f>S203*H203</f>
        <v>0</v>
      </c>
      <c r="U203" s="41"/>
      <c r="V203" s="41"/>
      <c r="W203" s="41"/>
      <c r="X203" s="41"/>
      <c r="Y203" s="41"/>
      <c r="Z203" s="41"/>
      <c r="AA203" s="41"/>
      <c r="AB203" s="41"/>
      <c r="AC203" s="41"/>
      <c r="AD203" s="41"/>
      <c r="AE203" s="41"/>
      <c r="AR203" s="226" t="s">
        <v>277</v>
      </c>
      <c r="AT203" s="226" t="s">
        <v>605</v>
      </c>
      <c r="AU203" s="226" t="s">
        <v>86</v>
      </c>
      <c r="AY203" s="20" t="s">
        <v>231</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238</v>
      </c>
      <c r="BM203" s="226" t="s">
        <v>3549</v>
      </c>
    </row>
    <row r="204" s="13" customFormat="1">
      <c r="A204" s="13"/>
      <c r="B204" s="233"/>
      <c r="C204" s="234"/>
      <c r="D204" s="235" t="s">
        <v>242</v>
      </c>
      <c r="E204" s="236" t="s">
        <v>19</v>
      </c>
      <c r="F204" s="237" t="s">
        <v>84</v>
      </c>
      <c r="G204" s="234"/>
      <c r="H204" s="238">
        <v>1</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242</v>
      </c>
      <c r="AU204" s="244" t="s">
        <v>86</v>
      </c>
      <c r="AV204" s="13" t="s">
        <v>86</v>
      </c>
      <c r="AW204" s="13" t="s">
        <v>37</v>
      </c>
      <c r="AX204" s="13" t="s">
        <v>76</v>
      </c>
      <c r="AY204" s="244" t="s">
        <v>231</v>
      </c>
    </row>
    <row r="205" s="15" customFormat="1">
      <c r="A205" s="15"/>
      <c r="B205" s="255"/>
      <c r="C205" s="256"/>
      <c r="D205" s="235" t="s">
        <v>242</v>
      </c>
      <c r="E205" s="257" t="s">
        <v>19</v>
      </c>
      <c r="F205" s="258" t="s">
        <v>335</v>
      </c>
      <c r="G205" s="256"/>
      <c r="H205" s="259">
        <v>1</v>
      </c>
      <c r="I205" s="260"/>
      <c r="J205" s="256"/>
      <c r="K205" s="256"/>
      <c r="L205" s="261"/>
      <c r="M205" s="262"/>
      <c r="N205" s="263"/>
      <c r="O205" s="263"/>
      <c r="P205" s="263"/>
      <c r="Q205" s="263"/>
      <c r="R205" s="263"/>
      <c r="S205" s="263"/>
      <c r="T205" s="264"/>
      <c r="U205" s="15"/>
      <c r="V205" s="15"/>
      <c r="W205" s="15"/>
      <c r="X205" s="15"/>
      <c r="Y205" s="15"/>
      <c r="Z205" s="15"/>
      <c r="AA205" s="15"/>
      <c r="AB205" s="15"/>
      <c r="AC205" s="15"/>
      <c r="AD205" s="15"/>
      <c r="AE205" s="15"/>
      <c r="AT205" s="265" t="s">
        <v>242</v>
      </c>
      <c r="AU205" s="265" t="s">
        <v>86</v>
      </c>
      <c r="AV205" s="15" t="s">
        <v>238</v>
      </c>
      <c r="AW205" s="15" t="s">
        <v>37</v>
      </c>
      <c r="AX205" s="15" t="s">
        <v>84</v>
      </c>
      <c r="AY205" s="265" t="s">
        <v>231</v>
      </c>
    </row>
    <row r="206" s="2" customFormat="1" ht="24.15" customHeight="1">
      <c r="A206" s="41"/>
      <c r="B206" s="42"/>
      <c r="C206" s="277" t="s">
        <v>475</v>
      </c>
      <c r="D206" s="277" t="s">
        <v>605</v>
      </c>
      <c r="E206" s="278" t="s">
        <v>3550</v>
      </c>
      <c r="F206" s="279" t="s">
        <v>3551</v>
      </c>
      <c r="G206" s="280" t="s">
        <v>310</v>
      </c>
      <c r="H206" s="281">
        <v>1.5</v>
      </c>
      <c r="I206" s="282"/>
      <c r="J206" s="283">
        <f>ROUND(I206*H206,2)</f>
        <v>0</v>
      </c>
      <c r="K206" s="279" t="s">
        <v>19</v>
      </c>
      <c r="L206" s="284"/>
      <c r="M206" s="285" t="s">
        <v>19</v>
      </c>
      <c r="N206" s="286" t="s">
        <v>47</v>
      </c>
      <c r="O206" s="87"/>
      <c r="P206" s="224">
        <f>O206*H206</f>
        <v>0</v>
      </c>
      <c r="Q206" s="224">
        <v>0.00958</v>
      </c>
      <c r="R206" s="224">
        <f>Q206*H206</f>
        <v>0.014370000000000001</v>
      </c>
      <c r="S206" s="224">
        <v>0</v>
      </c>
      <c r="T206" s="225">
        <f>S206*H206</f>
        <v>0</v>
      </c>
      <c r="U206" s="41"/>
      <c r="V206" s="41"/>
      <c r="W206" s="41"/>
      <c r="X206" s="41"/>
      <c r="Y206" s="41"/>
      <c r="Z206" s="41"/>
      <c r="AA206" s="41"/>
      <c r="AB206" s="41"/>
      <c r="AC206" s="41"/>
      <c r="AD206" s="41"/>
      <c r="AE206" s="41"/>
      <c r="AR206" s="226" t="s">
        <v>277</v>
      </c>
      <c r="AT206" s="226" t="s">
        <v>605</v>
      </c>
      <c r="AU206" s="226" t="s">
        <v>86</v>
      </c>
      <c r="AY206" s="20" t="s">
        <v>231</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238</v>
      </c>
      <c r="BM206" s="226" t="s">
        <v>3552</v>
      </c>
    </row>
    <row r="207" s="13" customFormat="1">
      <c r="A207" s="13"/>
      <c r="B207" s="233"/>
      <c r="C207" s="234"/>
      <c r="D207" s="235" t="s">
        <v>242</v>
      </c>
      <c r="E207" s="236" t="s">
        <v>19</v>
      </c>
      <c r="F207" s="237" t="s">
        <v>3553</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242</v>
      </c>
      <c r="AU207" s="244" t="s">
        <v>86</v>
      </c>
      <c r="AV207" s="13" t="s">
        <v>86</v>
      </c>
      <c r="AW207" s="13" t="s">
        <v>37</v>
      </c>
      <c r="AX207" s="13" t="s">
        <v>76</v>
      </c>
      <c r="AY207" s="244" t="s">
        <v>231</v>
      </c>
    </row>
    <row r="208" s="15" customFormat="1">
      <c r="A208" s="15"/>
      <c r="B208" s="255"/>
      <c r="C208" s="256"/>
      <c r="D208" s="235" t="s">
        <v>242</v>
      </c>
      <c r="E208" s="257" t="s">
        <v>19</v>
      </c>
      <c r="F208" s="258" t="s">
        <v>335</v>
      </c>
      <c r="G208" s="256"/>
      <c r="H208" s="259">
        <v>1.5</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242</v>
      </c>
      <c r="AU208" s="265" t="s">
        <v>86</v>
      </c>
      <c r="AV208" s="15" t="s">
        <v>238</v>
      </c>
      <c r="AW208" s="15" t="s">
        <v>37</v>
      </c>
      <c r="AX208" s="15" t="s">
        <v>84</v>
      </c>
      <c r="AY208" s="265" t="s">
        <v>231</v>
      </c>
    </row>
    <row r="209" s="2" customFormat="1" ht="21.75" customHeight="1">
      <c r="A209" s="41"/>
      <c r="B209" s="42"/>
      <c r="C209" s="215" t="s">
        <v>482</v>
      </c>
      <c r="D209" s="215" t="s">
        <v>233</v>
      </c>
      <c r="E209" s="216" t="s">
        <v>3554</v>
      </c>
      <c r="F209" s="217" t="s">
        <v>3555</v>
      </c>
      <c r="G209" s="218" t="s">
        <v>310</v>
      </c>
      <c r="H209" s="219">
        <v>1.5</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238</v>
      </c>
      <c r="AT209" s="226" t="s">
        <v>233</v>
      </c>
      <c r="AU209" s="226" t="s">
        <v>86</v>
      </c>
      <c r="AY209" s="20" t="s">
        <v>231</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238</v>
      </c>
      <c r="BM209" s="226" t="s">
        <v>3556</v>
      </c>
    </row>
    <row r="210" s="13" customFormat="1">
      <c r="A210" s="13"/>
      <c r="B210" s="233"/>
      <c r="C210" s="234"/>
      <c r="D210" s="235" t="s">
        <v>242</v>
      </c>
      <c r="E210" s="236" t="s">
        <v>19</v>
      </c>
      <c r="F210" s="237" t="s">
        <v>3557</v>
      </c>
      <c r="G210" s="234"/>
      <c r="H210" s="238">
        <v>1.5</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242</v>
      </c>
      <c r="AU210" s="244" t="s">
        <v>86</v>
      </c>
      <c r="AV210" s="13" t="s">
        <v>86</v>
      </c>
      <c r="AW210" s="13" t="s">
        <v>37</v>
      </c>
      <c r="AX210" s="13" t="s">
        <v>76</v>
      </c>
      <c r="AY210" s="244" t="s">
        <v>231</v>
      </c>
    </row>
    <row r="211" s="15" customFormat="1">
      <c r="A211" s="15"/>
      <c r="B211" s="255"/>
      <c r="C211" s="256"/>
      <c r="D211" s="235" t="s">
        <v>242</v>
      </c>
      <c r="E211" s="257" t="s">
        <v>19</v>
      </c>
      <c r="F211" s="258" t="s">
        <v>335</v>
      </c>
      <c r="G211" s="256"/>
      <c r="H211" s="259">
        <v>1.5</v>
      </c>
      <c r="I211" s="260"/>
      <c r="J211" s="256"/>
      <c r="K211" s="256"/>
      <c r="L211" s="261"/>
      <c r="M211" s="262"/>
      <c r="N211" s="263"/>
      <c r="O211" s="263"/>
      <c r="P211" s="263"/>
      <c r="Q211" s="263"/>
      <c r="R211" s="263"/>
      <c r="S211" s="263"/>
      <c r="T211" s="264"/>
      <c r="U211" s="15"/>
      <c r="V211" s="15"/>
      <c r="W211" s="15"/>
      <c r="X211" s="15"/>
      <c r="Y211" s="15"/>
      <c r="Z211" s="15"/>
      <c r="AA211" s="15"/>
      <c r="AB211" s="15"/>
      <c r="AC211" s="15"/>
      <c r="AD211" s="15"/>
      <c r="AE211" s="15"/>
      <c r="AT211" s="265" t="s">
        <v>242</v>
      </c>
      <c r="AU211" s="265" t="s">
        <v>86</v>
      </c>
      <c r="AV211" s="15" t="s">
        <v>238</v>
      </c>
      <c r="AW211" s="15" t="s">
        <v>37</v>
      </c>
      <c r="AX211" s="15" t="s">
        <v>84</v>
      </c>
      <c r="AY211" s="265" t="s">
        <v>231</v>
      </c>
    </row>
    <row r="212" s="2" customFormat="1" ht="24.15" customHeight="1">
      <c r="A212" s="41"/>
      <c r="B212" s="42"/>
      <c r="C212" s="215" t="s">
        <v>488</v>
      </c>
      <c r="D212" s="215" t="s">
        <v>233</v>
      </c>
      <c r="E212" s="216" t="s">
        <v>3558</v>
      </c>
      <c r="F212" s="217" t="s">
        <v>3559</v>
      </c>
      <c r="G212" s="218" t="s">
        <v>310</v>
      </c>
      <c r="H212" s="219">
        <v>66</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238</v>
      </c>
      <c r="AT212" s="226" t="s">
        <v>233</v>
      </c>
      <c r="AU212" s="226" t="s">
        <v>86</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238</v>
      </c>
      <c r="BM212" s="226" t="s">
        <v>3560</v>
      </c>
    </row>
    <row r="213" s="13" customFormat="1">
      <c r="A213" s="13"/>
      <c r="B213" s="233"/>
      <c r="C213" s="234"/>
      <c r="D213" s="235" t="s">
        <v>242</v>
      </c>
      <c r="E213" s="236" t="s">
        <v>19</v>
      </c>
      <c r="F213" s="237" t="s">
        <v>673</v>
      </c>
      <c r="G213" s="234"/>
      <c r="H213" s="238">
        <v>66</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242</v>
      </c>
      <c r="AU213" s="244" t="s">
        <v>86</v>
      </c>
      <c r="AV213" s="13" t="s">
        <v>86</v>
      </c>
      <c r="AW213" s="13" t="s">
        <v>37</v>
      </c>
      <c r="AX213" s="13" t="s">
        <v>76</v>
      </c>
      <c r="AY213" s="244" t="s">
        <v>231</v>
      </c>
    </row>
    <row r="214" s="15" customFormat="1">
      <c r="A214" s="15"/>
      <c r="B214" s="255"/>
      <c r="C214" s="256"/>
      <c r="D214" s="235" t="s">
        <v>242</v>
      </c>
      <c r="E214" s="257" t="s">
        <v>19</v>
      </c>
      <c r="F214" s="258" t="s">
        <v>335</v>
      </c>
      <c r="G214" s="256"/>
      <c r="H214" s="259">
        <v>66</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242</v>
      </c>
      <c r="AU214" s="265" t="s">
        <v>86</v>
      </c>
      <c r="AV214" s="15" t="s">
        <v>238</v>
      </c>
      <c r="AW214" s="15" t="s">
        <v>37</v>
      </c>
      <c r="AX214" s="15" t="s">
        <v>84</v>
      </c>
      <c r="AY214" s="265" t="s">
        <v>231</v>
      </c>
    </row>
    <row r="215" s="2" customFormat="1" ht="16.5" customHeight="1">
      <c r="A215" s="41"/>
      <c r="B215" s="42"/>
      <c r="C215" s="215" t="s">
        <v>493</v>
      </c>
      <c r="D215" s="215" t="s">
        <v>233</v>
      </c>
      <c r="E215" s="216" t="s">
        <v>3561</v>
      </c>
      <c r="F215" s="217" t="s">
        <v>3562</v>
      </c>
      <c r="G215" s="218" t="s">
        <v>310</v>
      </c>
      <c r="H215" s="219">
        <v>66</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238</v>
      </c>
      <c r="AT215" s="226" t="s">
        <v>233</v>
      </c>
      <c r="AU215" s="226" t="s">
        <v>86</v>
      </c>
      <c r="AY215" s="20" t="s">
        <v>231</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238</v>
      </c>
      <c r="BM215" s="226" t="s">
        <v>3563</v>
      </c>
    </row>
    <row r="216" s="13" customFormat="1">
      <c r="A216" s="13"/>
      <c r="B216" s="233"/>
      <c r="C216" s="234"/>
      <c r="D216" s="235" t="s">
        <v>242</v>
      </c>
      <c r="E216" s="236" t="s">
        <v>19</v>
      </c>
      <c r="F216" s="237" t="s">
        <v>673</v>
      </c>
      <c r="G216" s="234"/>
      <c r="H216" s="238">
        <v>66</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242</v>
      </c>
      <c r="AU216" s="244" t="s">
        <v>86</v>
      </c>
      <c r="AV216" s="13" t="s">
        <v>86</v>
      </c>
      <c r="AW216" s="13" t="s">
        <v>37</v>
      </c>
      <c r="AX216" s="13" t="s">
        <v>76</v>
      </c>
      <c r="AY216" s="244" t="s">
        <v>231</v>
      </c>
    </row>
    <row r="217" s="15" customFormat="1">
      <c r="A217" s="15"/>
      <c r="B217" s="255"/>
      <c r="C217" s="256"/>
      <c r="D217" s="235" t="s">
        <v>242</v>
      </c>
      <c r="E217" s="257" t="s">
        <v>19</v>
      </c>
      <c r="F217" s="258" t="s">
        <v>335</v>
      </c>
      <c r="G217" s="256"/>
      <c r="H217" s="259">
        <v>66</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242</v>
      </c>
      <c r="AU217" s="265" t="s">
        <v>86</v>
      </c>
      <c r="AV217" s="15" t="s">
        <v>238</v>
      </c>
      <c r="AW217" s="15" t="s">
        <v>37</v>
      </c>
      <c r="AX217" s="15" t="s">
        <v>84</v>
      </c>
      <c r="AY217" s="265" t="s">
        <v>231</v>
      </c>
    </row>
    <row r="218" s="2" customFormat="1" ht="16.5" customHeight="1">
      <c r="A218" s="41"/>
      <c r="B218" s="42"/>
      <c r="C218" s="215" t="s">
        <v>499</v>
      </c>
      <c r="D218" s="215" t="s">
        <v>233</v>
      </c>
      <c r="E218" s="216" t="s">
        <v>3564</v>
      </c>
      <c r="F218" s="217" t="s">
        <v>3565</v>
      </c>
      <c r="G218" s="218" t="s">
        <v>310</v>
      </c>
      <c r="H218" s="219">
        <v>75</v>
      </c>
      <c r="I218" s="220"/>
      <c r="J218" s="221">
        <f>ROUND(I218*H218,2)</f>
        <v>0</v>
      </c>
      <c r="K218" s="217" t="s">
        <v>19</v>
      </c>
      <c r="L218" s="47"/>
      <c r="M218" s="222" t="s">
        <v>19</v>
      </c>
      <c r="N218" s="223" t="s">
        <v>47</v>
      </c>
      <c r="O218" s="87"/>
      <c r="P218" s="224">
        <f>O218*H218</f>
        <v>0</v>
      </c>
      <c r="Q218" s="224">
        <v>0.00019000000000000001</v>
      </c>
      <c r="R218" s="224">
        <f>Q218*H218</f>
        <v>0.014250000000000001</v>
      </c>
      <c r="S218" s="224">
        <v>0</v>
      </c>
      <c r="T218" s="225">
        <f>S218*H218</f>
        <v>0</v>
      </c>
      <c r="U218" s="41"/>
      <c r="V218" s="41"/>
      <c r="W218" s="41"/>
      <c r="X218" s="41"/>
      <c r="Y218" s="41"/>
      <c r="Z218" s="41"/>
      <c r="AA218" s="41"/>
      <c r="AB218" s="41"/>
      <c r="AC218" s="41"/>
      <c r="AD218" s="41"/>
      <c r="AE218" s="41"/>
      <c r="AR218" s="226" t="s">
        <v>238</v>
      </c>
      <c r="AT218" s="226" t="s">
        <v>233</v>
      </c>
      <c r="AU218" s="226" t="s">
        <v>86</v>
      </c>
      <c r="AY218" s="20" t="s">
        <v>231</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238</v>
      </c>
      <c r="BM218" s="226" t="s">
        <v>3566</v>
      </c>
    </row>
    <row r="219" s="13" customFormat="1">
      <c r="A219" s="13"/>
      <c r="B219" s="233"/>
      <c r="C219" s="234"/>
      <c r="D219" s="235" t="s">
        <v>242</v>
      </c>
      <c r="E219" s="236" t="s">
        <v>19</v>
      </c>
      <c r="F219" s="237" t="s">
        <v>768</v>
      </c>
      <c r="G219" s="234"/>
      <c r="H219" s="238">
        <v>75</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242</v>
      </c>
      <c r="AU219" s="244" t="s">
        <v>86</v>
      </c>
      <c r="AV219" s="13" t="s">
        <v>86</v>
      </c>
      <c r="AW219" s="13" t="s">
        <v>37</v>
      </c>
      <c r="AX219" s="13" t="s">
        <v>76</v>
      </c>
      <c r="AY219" s="244" t="s">
        <v>231</v>
      </c>
    </row>
    <row r="220" s="15" customFormat="1">
      <c r="A220" s="15"/>
      <c r="B220" s="255"/>
      <c r="C220" s="256"/>
      <c r="D220" s="235" t="s">
        <v>242</v>
      </c>
      <c r="E220" s="257" t="s">
        <v>19</v>
      </c>
      <c r="F220" s="258" t="s">
        <v>335</v>
      </c>
      <c r="G220" s="256"/>
      <c r="H220" s="259">
        <v>75</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242</v>
      </c>
      <c r="AU220" s="265" t="s">
        <v>86</v>
      </c>
      <c r="AV220" s="15" t="s">
        <v>238</v>
      </c>
      <c r="AW220" s="15" t="s">
        <v>37</v>
      </c>
      <c r="AX220" s="15" t="s">
        <v>84</v>
      </c>
      <c r="AY220" s="265" t="s">
        <v>231</v>
      </c>
    </row>
    <row r="221" s="2" customFormat="1" ht="16.5" customHeight="1">
      <c r="A221" s="41"/>
      <c r="B221" s="42"/>
      <c r="C221" s="215" t="s">
        <v>504</v>
      </c>
      <c r="D221" s="215" t="s">
        <v>233</v>
      </c>
      <c r="E221" s="216" t="s">
        <v>3567</v>
      </c>
      <c r="F221" s="217" t="s">
        <v>3568</v>
      </c>
      <c r="G221" s="218" t="s">
        <v>310</v>
      </c>
      <c r="H221" s="219">
        <v>71</v>
      </c>
      <c r="I221" s="220"/>
      <c r="J221" s="221">
        <f>ROUND(I221*H221,2)</f>
        <v>0</v>
      </c>
      <c r="K221" s="217" t="s">
        <v>19</v>
      </c>
      <c r="L221" s="47"/>
      <c r="M221" s="222" t="s">
        <v>19</v>
      </c>
      <c r="N221" s="223" t="s">
        <v>47</v>
      </c>
      <c r="O221" s="87"/>
      <c r="P221" s="224">
        <f>O221*H221</f>
        <v>0</v>
      </c>
      <c r="Q221" s="224">
        <v>6.9999999999999994E-05</v>
      </c>
      <c r="R221" s="224">
        <f>Q221*H221</f>
        <v>0.0049699999999999996</v>
      </c>
      <c r="S221" s="224">
        <v>0</v>
      </c>
      <c r="T221" s="225">
        <f>S221*H221</f>
        <v>0</v>
      </c>
      <c r="U221" s="41"/>
      <c r="V221" s="41"/>
      <c r="W221" s="41"/>
      <c r="X221" s="41"/>
      <c r="Y221" s="41"/>
      <c r="Z221" s="41"/>
      <c r="AA221" s="41"/>
      <c r="AB221" s="41"/>
      <c r="AC221" s="41"/>
      <c r="AD221" s="41"/>
      <c r="AE221" s="41"/>
      <c r="AR221" s="226" t="s">
        <v>238</v>
      </c>
      <c r="AT221" s="226" t="s">
        <v>233</v>
      </c>
      <c r="AU221" s="226" t="s">
        <v>86</v>
      </c>
      <c r="AY221" s="20" t="s">
        <v>231</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238</v>
      </c>
      <c r="BM221" s="226" t="s">
        <v>3569</v>
      </c>
    </row>
    <row r="222" s="13" customFormat="1">
      <c r="A222" s="13"/>
      <c r="B222" s="233"/>
      <c r="C222" s="234"/>
      <c r="D222" s="235" t="s">
        <v>242</v>
      </c>
      <c r="E222" s="236" t="s">
        <v>19</v>
      </c>
      <c r="F222" s="237" t="s">
        <v>3570</v>
      </c>
      <c r="G222" s="234"/>
      <c r="H222" s="238">
        <v>71</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242</v>
      </c>
      <c r="AU222" s="244" t="s">
        <v>86</v>
      </c>
      <c r="AV222" s="13" t="s">
        <v>86</v>
      </c>
      <c r="AW222" s="13" t="s">
        <v>37</v>
      </c>
      <c r="AX222" s="13" t="s">
        <v>76</v>
      </c>
      <c r="AY222" s="244" t="s">
        <v>231</v>
      </c>
    </row>
    <row r="223" s="15" customFormat="1">
      <c r="A223" s="15"/>
      <c r="B223" s="255"/>
      <c r="C223" s="256"/>
      <c r="D223" s="235" t="s">
        <v>242</v>
      </c>
      <c r="E223" s="257" t="s">
        <v>19</v>
      </c>
      <c r="F223" s="258" t="s">
        <v>335</v>
      </c>
      <c r="G223" s="256"/>
      <c r="H223" s="259">
        <v>71</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242</v>
      </c>
      <c r="AU223" s="265" t="s">
        <v>86</v>
      </c>
      <c r="AV223" s="15" t="s">
        <v>238</v>
      </c>
      <c r="AW223" s="15" t="s">
        <v>37</v>
      </c>
      <c r="AX223" s="15" t="s">
        <v>84</v>
      </c>
      <c r="AY223" s="265" t="s">
        <v>231</v>
      </c>
    </row>
    <row r="224" s="12" customFormat="1" ht="22.8" customHeight="1">
      <c r="A224" s="12"/>
      <c r="B224" s="199"/>
      <c r="C224" s="200"/>
      <c r="D224" s="201" t="s">
        <v>75</v>
      </c>
      <c r="E224" s="213" t="s">
        <v>1170</v>
      </c>
      <c r="F224" s="213" t="s">
        <v>1171</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84</v>
      </c>
      <c r="AT224" s="211" t="s">
        <v>75</v>
      </c>
      <c r="AU224" s="211" t="s">
        <v>84</v>
      </c>
      <c r="AY224" s="210" t="s">
        <v>231</v>
      </c>
      <c r="BK224" s="212">
        <f>SUM(BK225:BK226)</f>
        <v>0</v>
      </c>
    </row>
    <row r="225" s="2" customFormat="1" ht="49.05" customHeight="1">
      <c r="A225" s="41"/>
      <c r="B225" s="42"/>
      <c r="C225" s="215" t="s">
        <v>513</v>
      </c>
      <c r="D225" s="215" t="s">
        <v>233</v>
      </c>
      <c r="E225" s="216" t="s">
        <v>3571</v>
      </c>
      <c r="F225" s="217" t="s">
        <v>3572</v>
      </c>
      <c r="G225" s="218" t="s">
        <v>280</v>
      </c>
      <c r="H225" s="219">
        <v>0.32600000000000001</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238</v>
      </c>
      <c r="AT225" s="226" t="s">
        <v>233</v>
      </c>
      <c r="AU225" s="226" t="s">
        <v>86</v>
      </c>
      <c r="AY225" s="20" t="s">
        <v>231</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238</v>
      </c>
      <c r="BM225" s="226" t="s">
        <v>3573</v>
      </c>
    </row>
    <row r="226" s="2" customFormat="1" ht="55.5" customHeight="1">
      <c r="A226" s="41"/>
      <c r="B226" s="42"/>
      <c r="C226" s="215" t="s">
        <v>521</v>
      </c>
      <c r="D226" s="215" t="s">
        <v>233</v>
      </c>
      <c r="E226" s="216" t="s">
        <v>3574</v>
      </c>
      <c r="F226" s="217" t="s">
        <v>3575</v>
      </c>
      <c r="G226" s="218" t="s">
        <v>280</v>
      </c>
      <c r="H226" s="219">
        <v>0.32600000000000001</v>
      </c>
      <c r="I226" s="220"/>
      <c r="J226" s="221">
        <f>ROUND(I226*H226,2)</f>
        <v>0</v>
      </c>
      <c r="K226" s="217" t="s">
        <v>19</v>
      </c>
      <c r="L226" s="47"/>
      <c r="M226" s="295" t="s">
        <v>19</v>
      </c>
      <c r="N226" s="296" t="s">
        <v>47</v>
      </c>
      <c r="O226" s="293"/>
      <c r="P226" s="297">
        <f>O226*H226</f>
        <v>0</v>
      </c>
      <c r="Q226" s="297">
        <v>0</v>
      </c>
      <c r="R226" s="297">
        <f>Q226*H226</f>
        <v>0</v>
      </c>
      <c r="S226" s="297">
        <v>0</v>
      </c>
      <c r="T226" s="298">
        <f>S226*H226</f>
        <v>0</v>
      </c>
      <c r="U226" s="41"/>
      <c r="V226" s="41"/>
      <c r="W226" s="41"/>
      <c r="X226" s="41"/>
      <c r="Y226" s="41"/>
      <c r="Z226" s="41"/>
      <c r="AA226" s="41"/>
      <c r="AB226" s="41"/>
      <c r="AC226" s="41"/>
      <c r="AD226" s="41"/>
      <c r="AE226" s="41"/>
      <c r="AR226" s="226" t="s">
        <v>238</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238</v>
      </c>
      <c r="BM226" s="226" t="s">
        <v>3576</v>
      </c>
    </row>
    <row r="227" s="2" customFormat="1" ht="6.96" customHeight="1">
      <c r="A227" s="41"/>
      <c r="B227" s="62"/>
      <c r="C227" s="63"/>
      <c r="D227" s="63"/>
      <c r="E227" s="63"/>
      <c r="F227" s="63"/>
      <c r="G227" s="63"/>
      <c r="H227" s="63"/>
      <c r="I227" s="63"/>
      <c r="J227" s="63"/>
      <c r="K227" s="63"/>
      <c r="L227" s="47"/>
      <c r="M227" s="41"/>
      <c r="O227" s="41"/>
      <c r="P227" s="41"/>
      <c r="Q227" s="41"/>
      <c r="R227" s="41"/>
      <c r="S227" s="41"/>
      <c r="T227" s="41"/>
      <c r="U227" s="41"/>
      <c r="V227" s="41"/>
      <c r="W227" s="41"/>
      <c r="X227" s="41"/>
      <c r="Y227" s="41"/>
      <c r="Z227" s="41"/>
      <c r="AA227" s="41"/>
      <c r="AB227" s="41"/>
      <c r="AC227" s="41"/>
      <c r="AD227" s="41"/>
      <c r="AE227" s="41"/>
    </row>
  </sheetData>
  <sheetProtection sheet="1" autoFilter="0" formatColumns="0" formatRows="0" objects="1" scenarios="1" spinCount="100000" saltValue="j2uJ052fjN54GQ6TzNK1kMS9Y3+Oe+oQINHNG8gyi4r/UE7B2YmYMo+d9/qc0KIaaL/BjM27oWHiQodtAvN2/w==" hashValue="lTFGkemhKDLf9ojhzKD5ZqCh6pKXbztb2sWKL/NF6bxFSUECxeiG5v1nbFJb2vzXY+lk7lxc9qppHxOQ7Ij2Xw==" algorithmName="SHA-512" password="C763"/>
  <autoFilter ref="C83:K22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3577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3416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3417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3418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ROUND((SUM(BE84:BE212)),  2)</f>
        <v>0</v>
      </c>
      <c r="G33" s="41"/>
      <c r="H33" s="41"/>
      <c r="I33" s="160">
        <v>0.20999999999999999</v>
      </c>
      <c r="J33" s="159">
        <f>ROUND(((SUM(BE84:BE212))*I33),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ROUND((SUM(BF84:BF212)),  2)</f>
        <v>0</v>
      </c>
      <c r="G34" s="41"/>
      <c r="H34" s="41"/>
      <c r="I34" s="160">
        <v>0.14999999999999999</v>
      </c>
      <c r="J34" s="159">
        <f>ROUND(((SUM(BF84:BF212))*I34),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ROUND((SUM(BG84:BG212)),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ROUND((SUM(BH84:BH212)),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ROUND((SUM(BI84:BI212)),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02 - Kanalizační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3419</v>
      </c>
      <c r="E63" s="185"/>
      <c r="F63" s="185"/>
      <c r="G63" s="185"/>
      <c r="H63" s="185"/>
      <c r="I63" s="185"/>
      <c r="J63" s="186">
        <f>J167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200</v>
      </c>
      <c r="E64" s="185"/>
      <c r="F64" s="185"/>
      <c r="G64" s="185"/>
      <c r="H64" s="185"/>
      <c r="I64" s="185"/>
      <c r="J64" s="186">
        <f>J210</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186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02 - Kanalizační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217</v>
      </c>
      <c r="D83" s="191" t="s">
        <v>61</v>
      </c>
      <c r="E83" s="191" t="s">
        <v>57</v>
      </c>
      <c r="F83" s="191" t="s">
        <v>58</v>
      </c>
      <c r="G83" s="191" t="s">
        <v>218</v>
      </c>
      <c r="H83" s="191" t="s">
        <v>219</v>
      </c>
      <c r="I83" s="191" t="s">
        <v>220</v>
      </c>
      <c r="J83" s="191" t="s">
        <v>191</v>
      </c>
      <c r="K83" s="192" t="s">
        <v>221</v>
      </c>
      <c r="L83" s="193"/>
      <c r="M83" s="95" t="s">
        <v>19</v>
      </c>
      <c r="N83" s="96" t="s">
        <v>46</v>
      </c>
      <c r="O83" s="96" t="s">
        <v>222</v>
      </c>
      <c r="P83" s="96" t="s">
        <v>223</v>
      </c>
      <c r="Q83" s="96" t="s">
        <v>224</v>
      </c>
      <c r="R83" s="96" t="s">
        <v>225</v>
      </c>
      <c r="S83" s="96" t="s">
        <v>226</v>
      </c>
      <c r="T83" s="97" t="s">
        <v>227</v>
      </c>
      <c r="U83" s="188"/>
      <c r="V83" s="188"/>
      <c r="W83" s="188"/>
      <c r="X83" s="188"/>
      <c r="Y83" s="188"/>
      <c r="Z83" s="188"/>
      <c r="AA83" s="188"/>
      <c r="AB83" s="188"/>
      <c r="AC83" s="188"/>
      <c r="AD83" s="188"/>
      <c r="AE83" s="188"/>
    </row>
    <row r="84" s="2" customFormat="1" ht="22.8" customHeight="1">
      <c r="A84" s="41"/>
      <c r="B84" s="42"/>
      <c r="C84" s="102" t="s">
        <v>228</v>
      </c>
      <c r="D84" s="43"/>
      <c r="E84" s="43"/>
      <c r="F84" s="43"/>
      <c r="G84" s="43"/>
      <c r="H84" s="43"/>
      <c r="I84" s="43"/>
      <c r="J84" s="194">
        <f>BK84</f>
        <v>0</v>
      </c>
      <c r="K84" s="43"/>
      <c r="L84" s="47"/>
      <c r="M84" s="98"/>
      <c r="N84" s="195"/>
      <c r="O84" s="99"/>
      <c r="P84" s="196">
        <f>P85</f>
        <v>0</v>
      </c>
      <c r="Q84" s="99"/>
      <c r="R84" s="196">
        <f>R85</f>
        <v>0.66126799999999997</v>
      </c>
      <c r="S84" s="99"/>
      <c r="T84" s="197">
        <f>T85</f>
        <v>0</v>
      </c>
      <c r="U84" s="41"/>
      <c r="V84" s="41"/>
      <c r="W84" s="41"/>
      <c r="X84" s="41"/>
      <c r="Y84" s="41"/>
      <c r="Z84" s="41"/>
      <c r="AA84" s="41"/>
      <c r="AB84" s="41"/>
      <c r="AC84" s="41"/>
      <c r="AD84" s="41"/>
      <c r="AE84" s="41"/>
      <c r="AT84" s="20" t="s">
        <v>75</v>
      </c>
      <c r="AU84" s="20" t="s">
        <v>192</v>
      </c>
      <c r="BK84" s="198">
        <f>BK85</f>
        <v>0</v>
      </c>
    </row>
    <row r="85" s="12" customFormat="1" ht="25.92" customHeight="1">
      <c r="A85" s="12"/>
      <c r="B85" s="199"/>
      <c r="C85" s="200"/>
      <c r="D85" s="201" t="s">
        <v>75</v>
      </c>
      <c r="E85" s="202" t="s">
        <v>229</v>
      </c>
      <c r="F85" s="202" t="s">
        <v>230</v>
      </c>
      <c r="G85" s="200"/>
      <c r="H85" s="200"/>
      <c r="I85" s="203"/>
      <c r="J85" s="204">
        <f>BK85</f>
        <v>0</v>
      </c>
      <c r="K85" s="200"/>
      <c r="L85" s="205"/>
      <c r="M85" s="206"/>
      <c r="N85" s="207"/>
      <c r="O85" s="207"/>
      <c r="P85" s="208">
        <f>P86+P162+P167+P210</f>
        <v>0</v>
      </c>
      <c r="Q85" s="207"/>
      <c r="R85" s="208">
        <f>R86+R162+R167+R210</f>
        <v>0.66126799999999997</v>
      </c>
      <c r="S85" s="207"/>
      <c r="T85" s="209">
        <f>T86+T162+T167+T210</f>
        <v>0</v>
      </c>
      <c r="U85" s="12"/>
      <c r="V85" s="12"/>
      <c r="W85" s="12"/>
      <c r="X85" s="12"/>
      <c r="Y85" s="12"/>
      <c r="Z85" s="12"/>
      <c r="AA85" s="12"/>
      <c r="AB85" s="12"/>
      <c r="AC85" s="12"/>
      <c r="AD85" s="12"/>
      <c r="AE85" s="12"/>
      <c r="AR85" s="210" t="s">
        <v>84</v>
      </c>
      <c r="AT85" s="211" t="s">
        <v>75</v>
      </c>
      <c r="AU85" s="211" t="s">
        <v>76</v>
      </c>
      <c r="AY85" s="210" t="s">
        <v>231</v>
      </c>
      <c r="BK85" s="212">
        <f>BK86+BK162+BK167+BK210</f>
        <v>0</v>
      </c>
    </row>
    <row r="86" s="12" customFormat="1" ht="22.8" customHeight="1">
      <c r="A86" s="12"/>
      <c r="B86" s="199"/>
      <c r="C86" s="200"/>
      <c r="D86" s="201" t="s">
        <v>75</v>
      </c>
      <c r="E86" s="213" t="s">
        <v>84</v>
      </c>
      <c r="F86" s="213" t="s">
        <v>232</v>
      </c>
      <c r="G86" s="200"/>
      <c r="H86" s="200"/>
      <c r="I86" s="203"/>
      <c r="J86" s="214">
        <f>BK86</f>
        <v>0</v>
      </c>
      <c r="K86" s="200"/>
      <c r="L86" s="205"/>
      <c r="M86" s="206"/>
      <c r="N86" s="207"/>
      <c r="O86" s="207"/>
      <c r="P86" s="208">
        <f>SUM(P87:P161)</f>
        <v>0</v>
      </c>
      <c r="Q86" s="207"/>
      <c r="R86" s="208">
        <f>SUM(R87:R161)</f>
        <v>0.035387999999999996</v>
      </c>
      <c r="S86" s="207"/>
      <c r="T86" s="209">
        <f>SUM(T87:T161)</f>
        <v>0</v>
      </c>
      <c r="U86" s="12"/>
      <c r="V86" s="12"/>
      <c r="W86" s="12"/>
      <c r="X86" s="12"/>
      <c r="Y86" s="12"/>
      <c r="Z86" s="12"/>
      <c r="AA86" s="12"/>
      <c r="AB86" s="12"/>
      <c r="AC86" s="12"/>
      <c r="AD86" s="12"/>
      <c r="AE86" s="12"/>
      <c r="AR86" s="210" t="s">
        <v>84</v>
      </c>
      <c r="AT86" s="211" t="s">
        <v>75</v>
      </c>
      <c r="AU86" s="211" t="s">
        <v>84</v>
      </c>
      <c r="AY86" s="210" t="s">
        <v>231</v>
      </c>
      <c r="BK86" s="212">
        <f>SUM(BK87:BK161)</f>
        <v>0</v>
      </c>
    </row>
    <row r="87" s="2" customFormat="1" ht="24.15" customHeight="1">
      <c r="A87" s="41"/>
      <c r="B87" s="42"/>
      <c r="C87" s="215" t="s">
        <v>84</v>
      </c>
      <c r="D87" s="215" t="s">
        <v>233</v>
      </c>
      <c r="E87" s="216" t="s">
        <v>3420</v>
      </c>
      <c r="F87" s="217" t="s">
        <v>3421</v>
      </c>
      <c r="G87" s="218" t="s">
        <v>2611</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238</v>
      </c>
      <c r="AT87" s="226" t="s">
        <v>233</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3578</v>
      </c>
    </row>
    <row r="88" s="13" customFormat="1">
      <c r="A88" s="13"/>
      <c r="B88" s="233"/>
      <c r="C88" s="234"/>
      <c r="D88" s="235" t="s">
        <v>242</v>
      </c>
      <c r="E88" s="236" t="s">
        <v>19</v>
      </c>
      <c r="F88" s="237" t="s">
        <v>3423</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242</v>
      </c>
      <c r="AU88" s="244" t="s">
        <v>86</v>
      </c>
      <c r="AV88" s="13" t="s">
        <v>86</v>
      </c>
      <c r="AW88" s="13" t="s">
        <v>37</v>
      </c>
      <c r="AX88" s="13" t="s">
        <v>76</v>
      </c>
      <c r="AY88" s="244" t="s">
        <v>231</v>
      </c>
    </row>
    <row r="89" s="15" customFormat="1">
      <c r="A89" s="15"/>
      <c r="B89" s="255"/>
      <c r="C89" s="256"/>
      <c r="D89" s="235" t="s">
        <v>242</v>
      </c>
      <c r="E89" s="257" t="s">
        <v>19</v>
      </c>
      <c r="F89" s="258" t="s">
        <v>335</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242</v>
      </c>
      <c r="AU89" s="265" t="s">
        <v>86</v>
      </c>
      <c r="AV89" s="15" t="s">
        <v>238</v>
      </c>
      <c r="AW89" s="15" t="s">
        <v>37</v>
      </c>
      <c r="AX89" s="15" t="s">
        <v>84</v>
      </c>
      <c r="AY89" s="265" t="s">
        <v>231</v>
      </c>
    </row>
    <row r="90" s="2" customFormat="1" ht="24.15" customHeight="1">
      <c r="A90" s="41"/>
      <c r="B90" s="42"/>
      <c r="C90" s="215" t="s">
        <v>86</v>
      </c>
      <c r="D90" s="215" t="s">
        <v>233</v>
      </c>
      <c r="E90" s="216" t="s">
        <v>3437</v>
      </c>
      <c r="F90" s="217" t="s">
        <v>3438</v>
      </c>
      <c r="G90" s="218" t="s">
        <v>2802</v>
      </c>
      <c r="H90" s="219">
        <v>32</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3579</v>
      </c>
    </row>
    <row r="91" s="13" customFormat="1">
      <c r="A91" s="13"/>
      <c r="B91" s="233"/>
      <c r="C91" s="234"/>
      <c r="D91" s="235" t="s">
        <v>242</v>
      </c>
      <c r="E91" s="236" t="s">
        <v>19</v>
      </c>
      <c r="F91" s="237" t="s">
        <v>3580</v>
      </c>
      <c r="G91" s="234"/>
      <c r="H91" s="238">
        <v>32</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335</v>
      </c>
      <c r="G92" s="256"/>
      <c r="H92" s="259">
        <v>32</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49.05" customHeight="1">
      <c r="A93" s="41"/>
      <c r="B93" s="42"/>
      <c r="C93" s="215" t="s">
        <v>248</v>
      </c>
      <c r="D93" s="215" t="s">
        <v>233</v>
      </c>
      <c r="E93" s="216" t="s">
        <v>3424</v>
      </c>
      <c r="F93" s="217" t="s">
        <v>3425</v>
      </c>
      <c r="G93" s="218" t="s">
        <v>251</v>
      </c>
      <c r="H93" s="219">
        <v>1.0800000000000001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3581</v>
      </c>
    </row>
    <row r="94" s="13" customFormat="1">
      <c r="A94" s="13"/>
      <c r="B94" s="233"/>
      <c r="C94" s="234"/>
      <c r="D94" s="235" t="s">
        <v>242</v>
      </c>
      <c r="E94" s="236" t="s">
        <v>19</v>
      </c>
      <c r="F94" s="237" t="s">
        <v>3582</v>
      </c>
      <c r="G94" s="234"/>
      <c r="H94" s="238">
        <v>1.0800000000000001</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335</v>
      </c>
      <c r="G95" s="256"/>
      <c r="H95" s="259">
        <v>1.0800000000000001</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33" customHeight="1">
      <c r="A96" s="41"/>
      <c r="B96" s="42"/>
      <c r="C96" s="215" t="s">
        <v>238</v>
      </c>
      <c r="D96" s="215" t="s">
        <v>233</v>
      </c>
      <c r="E96" s="216" t="s">
        <v>3428</v>
      </c>
      <c r="F96" s="217" t="s">
        <v>3429</v>
      </c>
      <c r="G96" s="218" t="s">
        <v>251</v>
      </c>
      <c r="H96" s="219">
        <v>16.800000000000001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3583</v>
      </c>
    </row>
    <row r="97" s="13" customFormat="1">
      <c r="A97" s="13"/>
      <c r="B97" s="233"/>
      <c r="C97" s="234"/>
      <c r="D97" s="235" t="s">
        <v>242</v>
      </c>
      <c r="E97" s="236" t="s">
        <v>19</v>
      </c>
      <c r="F97" s="237" t="s">
        <v>3584</v>
      </c>
      <c r="G97" s="234"/>
      <c r="H97" s="238">
        <v>33.600000000000001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76</v>
      </c>
      <c r="AY97" s="244" t="s">
        <v>231</v>
      </c>
    </row>
    <row r="98" s="15" customFormat="1">
      <c r="A98" s="15"/>
      <c r="B98" s="255"/>
      <c r="C98" s="256"/>
      <c r="D98" s="235" t="s">
        <v>242</v>
      </c>
      <c r="E98" s="257" t="s">
        <v>19</v>
      </c>
      <c r="F98" s="258" t="s">
        <v>335</v>
      </c>
      <c r="G98" s="256"/>
      <c r="H98" s="259">
        <v>33.600000000000001</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242</v>
      </c>
      <c r="AU98" s="265" t="s">
        <v>86</v>
      </c>
      <c r="AV98" s="15" t="s">
        <v>238</v>
      </c>
      <c r="AW98" s="15" t="s">
        <v>37</v>
      </c>
      <c r="AX98" s="15" t="s">
        <v>76</v>
      </c>
      <c r="AY98" s="265" t="s">
        <v>231</v>
      </c>
    </row>
    <row r="99" s="13" customFormat="1">
      <c r="A99" s="13"/>
      <c r="B99" s="233"/>
      <c r="C99" s="234"/>
      <c r="D99" s="235" t="s">
        <v>242</v>
      </c>
      <c r="E99" s="236" t="s">
        <v>19</v>
      </c>
      <c r="F99" s="237" t="s">
        <v>3585</v>
      </c>
      <c r="G99" s="234"/>
      <c r="H99" s="238">
        <v>16.800000000000001</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242</v>
      </c>
      <c r="AU99" s="244" t="s">
        <v>86</v>
      </c>
      <c r="AV99" s="13" t="s">
        <v>86</v>
      </c>
      <c r="AW99" s="13" t="s">
        <v>37</v>
      </c>
      <c r="AX99" s="13" t="s">
        <v>76</v>
      </c>
      <c r="AY99" s="244" t="s">
        <v>231</v>
      </c>
    </row>
    <row r="100" s="15" customFormat="1">
      <c r="A100" s="15"/>
      <c r="B100" s="255"/>
      <c r="C100" s="256"/>
      <c r="D100" s="235" t="s">
        <v>242</v>
      </c>
      <c r="E100" s="257" t="s">
        <v>19</v>
      </c>
      <c r="F100" s="258" t="s">
        <v>335</v>
      </c>
      <c r="G100" s="256"/>
      <c r="H100" s="259">
        <v>16.800000000000001</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242</v>
      </c>
      <c r="AU100" s="265" t="s">
        <v>86</v>
      </c>
      <c r="AV100" s="15" t="s">
        <v>238</v>
      </c>
      <c r="AW100" s="15" t="s">
        <v>37</v>
      </c>
      <c r="AX100" s="15" t="s">
        <v>84</v>
      </c>
      <c r="AY100" s="265" t="s">
        <v>231</v>
      </c>
    </row>
    <row r="101" s="2" customFormat="1" ht="44.25" customHeight="1">
      <c r="A101" s="41"/>
      <c r="B101" s="42"/>
      <c r="C101" s="215" t="s">
        <v>260</v>
      </c>
      <c r="D101" s="215" t="s">
        <v>233</v>
      </c>
      <c r="E101" s="216" t="s">
        <v>3433</v>
      </c>
      <c r="F101" s="217" t="s">
        <v>3434</v>
      </c>
      <c r="G101" s="218" t="s">
        <v>251</v>
      </c>
      <c r="H101" s="219">
        <v>16.800000000000001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3586</v>
      </c>
    </row>
    <row r="102" s="13" customFormat="1">
      <c r="A102" s="13"/>
      <c r="B102" s="233"/>
      <c r="C102" s="234"/>
      <c r="D102" s="235" t="s">
        <v>242</v>
      </c>
      <c r="E102" s="236" t="s">
        <v>19</v>
      </c>
      <c r="F102" s="237" t="s">
        <v>3584</v>
      </c>
      <c r="G102" s="234"/>
      <c r="H102" s="238">
        <v>33.600000000000001</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242</v>
      </c>
      <c r="AU102" s="244" t="s">
        <v>86</v>
      </c>
      <c r="AV102" s="13" t="s">
        <v>86</v>
      </c>
      <c r="AW102" s="13" t="s">
        <v>37</v>
      </c>
      <c r="AX102" s="13" t="s">
        <v>76</v>
      </c>
      <c r="AY102" s="244" t="s">
        <v>231</v>
      </c>
    </row>
    <row r="103" s="15" customFormat="1">
      <c r="A103" s="15"/>
      <c r="B103" s="255"/>
      <c r="C103" s="256"/>
      <c r="D103" s="235" t="s">
        <v>242</v>
      </c>
      <c r="E103" s="257" t="s">
        <v>19</v>
      </c>
      <c r="F103" s="258" t="s">
        <v>335</v>
      </c>
      <c r="G103" s="256"/>
      <c r="H103" s="259">
        <v>33.600000000000001</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242</v>
      </c>
      <c r="AU103" s="265" t="s">
        <v>86</v>
      </c>
      <c r="AV103" s="15" t="s">
        <v>238</v>
      </c>
      <c r="AW103" s="15" t="s">
        <v>37</v>
      </c>
      <c r="AX103" s="15" t="s">
        <v>76</v>
      </c>
      <c r="AY103" s="265" t="s">
        <v>231</v>
      </c>
    </row>
    <row r="104" s="13" customFormat="1">
      <c r="A104" s="13"/>
      <c r="B104" s="233"/>
      <c r="C104" s="234"/>
      <c r="D104" s="235" t="s">
        <v>242</v>
      </c>
      <c r="E104" s="236" t="s">
        <v>19</v>
      </c>
      <c r="F104" s="237" t="s">
        <v>3587</v>
      </c>
      <c r="G104" s="234"/>
      <c r="H104" s="238">
        <v>16.800000000000001</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242</v>
      </c>
      <c r="AU104" s="244" t="s">
        <v>86</v>
      </c>
      <c r="AV104" s="13" t="s">
        <v>86</v>
      </c>
      <c r="AW104" s="13" t="s">
        <v>37</v>
      </c>
      <c r="AX104" s="13" t="s">
        <v>76</v>
      </c>
      <c r="AY104" s="244" t="s">
        <v>231</v>
      </c>
    </row>
    <row r="105" s="15" customFormat="1">
      <c r="A105" s="15"/>
      <c r="B105" s="255"/>
      <c r="C105" s="256"/>
      <c r="D105" s="235" t="s">
        <v>242</v>
      </c>
      <c r="E105" s="257" t="s">
        <v>19</v>
      </c>
      <c r="F105" s="258" t="s">
        <v>335</v>
      </c>
      <c r="G105" s="256"/>
      <c r="H105" s="259">
        <v>16.800000000000001</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242</v>
      </c>
      <c r="AU105" s="265" t="s">
        <v>86</v>
      </c>
      <c r="AV105" s="15" t="s">
        <v>238</v>
      </c>
      <c r="AW105" s="15" t="s">
        <v>37</v>
      </c>
      <c r="AX105" s="15" t="s">
        <v>84</v>
      </c>
      <c r="AY105" s="265" t="s">
        <v>231</v>
      </c>
    </row>
    <row r="106" s="2" customFormat="1" ht="37.8" customHeight="1">
      <c r="A106" s="41"/>
      <c r="B106" s="42"/>
      <c r="C106" s="215" t="s">
        <v>265</v>
      </c>
      <c r="D106" s="215" t="s">
        <v>233</v>
      </c>
      <c r="E106" s="216" t="s">
        <v>3441</v>
      </c>
      <c r="F106" s="217" t="s">
        <v>3442</v>
      </c>
      <c r="G106" s="218" t="s">
        <v>251</v>
      </c>
      <c r="H106" s="219">
        <v>6.4000000000000004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3588</v>
      </c>
    </row>
    <row r="107" s="13" customFormat="1">
      <c r="A107" s="13"/>
      <c r="B107" s="233"/>
      <c r="C107" s="234"/>
      <c r="D107" s="235" t="s">
        <v>242</v>
      </c>
      <c r="E107" s="236" t="s">
        <v>19</v>
      </c>
      <c r="F107" s="237" t="s">
        <v>3589</v>
      </c>
      <c r="G107" s="234"/>
      <c r="H107" s="238">
        <v>6.4000000000000004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76</v>
      </c>
      <c r="AY107" s="244" t="s">
        <v>231</v>
      </c>
    </row>
    <row r="108" s="15" customFormat="1">
      <c r="A108" s="15"/>
      <c r="B108" s="255"/>
      <c r="C108" s="256"/>
      <c r="D108" s="235" t="s">
        <v>242</v>
      </c>
      <c r="E108" s="257" t="s">
        <v>19</v>
      </c>
      <c r="F108" s="258" t="s">
        <v>335</v>
      </c>
      <c r="G108" s="256"/>
      <c r="H108" s="259">
        <v>6.4000000000000004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242</v>
      </c>
      <c r="AU108" s="265" t="s">
        <v>86</v>
      </c>
      <c r="AV108" s="15" t="s">
        <v>238</v>
      </c>
      <c r="AW108" s="15" t="s">
        <v>37</v>
      </c>
      <c r="AX108" s="15" t="s">
        <v>84</v>
      </c>
      <c r="AY108" s="265" t="s">
        <v>231</v>
      </c>
    </row>
    <row r="109" s="2" customFormat="1" ht="37.8" customHeight="1">
      <c r="A109" s="41"/>
      <c r="B109" s="42"/>
      <c r="C109" s="215" t="s">
        <v>271</v>
      </c>
      <c r="D109" s="215" t="s">
        <v>233</v>
      </c>
      <c r="E109" s="216" t="s">
        <v>3445</v>
      </c>
      <c r="F109" s="217" t="s">
        <v>3446</v>
      </c>
      <c r="G109" s="218" t="s">
        <v>236</v>
      </c>
      <c r="H109" s="219">
        <v>42</v>
      </c>
      <c r="I109" s="220"/>
      <c r="J109" s="221">
        <f>ROUND(I109*H109,2)</f>
        <v>0</v>
      </c>
      <c r="K109" s="217" t="s">
        <v>19</v>
      </c>
      <c r="L109" s="47"/>
      <c r="M109" s="222" t="s">
        <v>19</v>
      </c>
      <c r="N109" s="223" t="s">
        <v>47</v>
      </c>
      <c r="O109" s="87"/>
      <c r="P109" s="224">
        <f>O109*H109</f>
        <v>0</v>
      </c>
      <c r="Q109" s="224">
        <v>0.00084000000000000003</v>
      </c>
      <c r="R109" s="224">
        <f>Q109*H109</f>
        <v>0.035279999999999999</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3590</v>
      </c>
    </row>
    <row r="110" s="2" customFormat="1">
      <c r="A110" s="41"/>
      <c r="B110" s="42"/>
      <c r="C110" s="43"/>
      <c r="D110" s="235" t="s">
        <v>3132</v>
      </c>
      <c r="E110" s="43"/>
      <c r="F110" s="299" t="s">
        <v>3448</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3132</v>
      </c>
      <c r="AU110" s="20" t="s">
        <v>86</v>
      </c>
    </row>
    <row r="111" s="13" customFormat="1">
      <c r="A111" s="13"/>
      <c r="B111" s="233"/>
      <c r="C111" s="234"/>
      <c r="D111" s="235" t="s">
        <v>242</v>
      </c>
      <c r="E111" s="236" t="s">
        <v>19</v>
      </c>
      <c r="F111" s="237" t="s">
        <v>3591</v>
      </c>
      <c r="G111" s="234"/>
      <c r="H111" s="238">
        <v>42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76</v>
      </c>
      <c r="AY111" s="244" t="s">
        <v>231</v>
      </c>
    </row>
    <row r="112" s="15" customFormat="1">
      <c r="A112" s="15"/>
      <c r="B112" s="255"/>
      <c r="C112" s="256"/>
      <c r="D112" s="235" t="s">
        <v>242</v>
      </c>
      <c r="E112" s="257" t="s">
        <v>19</v>
      </c>
      <c r="F112" s="258" t="s">
        <v>335</v>
      </c>
      <c r="G112" s="256"/>
      <c r="H112" s="259">
        <v>42</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242</v>
      </c>
      <c r="AU112" s="265" t="s">
        <v>86</v>
      </c>
      <c r="AV112" s="15" t="s">
        <v>238</v>
      </c>
      <c r="AW112" s="15" t="s">
        <v>37</v>
      </c>
      <c r="AX112" s="15" t="s">
        <v>84</v>
      </c>
      <c r="AY112" s="265" t="s">
        <v>231</v>
      </c>
    </row>
    <row r="113" s="2" customFormat="1" ht="44.25" customHeight="1">
      <c r="A113" s="41"/>
      <c r="B113" s="42"/>
      <c r="C113" s="215" t="s">
        <v>277</v>
      </c>
      <c r="D113" s="215" t="s">
        <v>233</v>
      </c>
      <c r="E113" s="216" t="s">
        <v>3450</v>
      </c>
      <c r="F113" s="217" t="s">
        <v>3451</v>
      </c>
      <c r="G113" s="218" t="s">
        <v>236</v>
      </c>
      <c r="H113" s="219">
        <v>42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3592</v>
      </c>
    </row>
    <row r="114" s="2" customFormat="1">
      <c r="A114" s="41"/>
      <c r="B114" s="42"/>
      <c r="C114" s="43"/>
      <c r="D114" s="235" t="s">
        <v>3132</v>
      </c>
      <c r="E114" s="43"/>
      <c r="F114" s="299" t="s">
        <v>3448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3132</v>
      </c>
      <c r="AU114" s="20" t="s">
        <v>86</v>
      </c>
    </row>
    <row r="115" s="13" customFormat="1">
      <c r="A115" s="13"/>
      <c r="B115" s="233"/>
      <c r="C115" s="234"/>
      <c r="D115" s="235" t="s">
        <v>242</v>
      </c>
      <c r="E115" s="236" t="s">
        <v>19</v>
      </c>
      <c r="F115" s="237" t="s">
        <v>499</v>
      </c>
      <c r="G115" s="234"/>
      <c r="H115" s="238">
        <v>42</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335</v>
      </c>
      <c r="G116" s="256"/>
      <c r="H116" s="259">
        <v>42</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84</v>
      </c>
      <c r="AY116" s="265" t="s">
        <v>231</v>
      </c>
    </row>
    <row r="117" s="2" customFormat="1" ht="62.7" customHeight="1">
      <c r="A117" s="41"/>
      <c r="B117" s="42"/>
      <c r="C117" s="215" t="s">
        <v>284</v>
      </c>
      <c r="D117" s="215" t="s">
        <v>233</v>
      </c>
      <c r="E117" s="216" t="s">
        <v>2310</v>
      </c>
      <c r="F117" s="217" t="s">
        <v>3593</v>
      </c>
      <c r="G117" s="218" t="s">
        <v>251</v>
      </c>
      <c r="H117" s="219">
        <v>2.1600000000000001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3594</v>
      </c>
    </row>
    <row r="118" s="13" customFormat="1">
      <c r="A118" s="13"/>
      <c r="B118" s="233"/>
      <c r="C118" s="234"/>
      <c r="D118" s="235" t="s">
        <v>242</v>
      </c>
      <c r="E118" s="236" t="s">
        <v>19</v>
      </c>
      <c r="F118" s="237" t="s">
        <v>3595</v>
      </c>
      <c r="G118" s="234"/>
      <c r="H118" s="238">
        <v>2.1600000000000001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5" customFormat="1">
      <c r="A119" s="15"/>
      <c r="B119" s="255"/>
      <c r="C119" s="256"/>
      <c r="D119" s="235" t="s">
        <v>242</v>
      </c>
      <c r="E119" s="257" t="s">
        <v>19</v>
      </c>
      <c r="F119" s="258" t="s">
        <v>335</v>
      </c>
      <c r="G119" s="256"/>
      <c r="H119" s="259">
        <v>2.1600000000000001</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242</v>
      </c>
      <c r="AU119" s="265" t="s">
        <v>86</v>
      </c>
      <c r="AV119" s="15" t="s">
        <v>238</v>
      </c>
      <c r="AW119" s="15" t="s">
        <v>37</v>
      </c>
      <c r="AX119" s="15" t="s">
        <v>84</v>
      </c>
      <c r="AY119" s="265" t="s">
        <v>231</v>
      </c>
    </row>
    <row r="120" s="2" customFormat="1" ht="24.15" customHeight="1">
      <c r="A120" s="41"/>
      <c r="B120" s="42"/>
      <c r="C120" s="215" t="s">
        <v>290</v>
      </c>
      <c r="D120" s="215" t="s">
        <v>233</v>
      </c>
      <c r="E120" s="216" t="s">
        <v>3457</v>
      </c>
      <c r="F120" s="217" t="s">
        <v>3458</v>
      </c>
      <c r="G120" s="218" t="s">
        <v>251</v>
      </c>
      <c r="H120" s="219">
        <v>2.1600000000000001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3596</v>
      </c>
    </row>
    <row r="121" s="13" customFormat="1">
      <c r="A121" s="13"/>
      <c r="B121" s="233"/>
      <c r="C121" s="234"/>
      <c r="D121" s="235" t="s">
        <v>242</v>
      </c>
      <c r="E121" s="236" t="s">
        <v>19</v>
      </c>
      <c r="F121" s="237" t="s">
        <v>3595</v>
      </c>
      <c r="G121" s="234"/>
      <c r="H121" s="238">
        <v>2.1600000000000001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37</v>
      </c>
      <c r="AX121" s="13" t="s">
        <v>76</v>
      </c>
      <c r="AY121" s="244" t="s">
        <v>231</v>
      </c>
    </row>
    <row r="122" s="15" customFormat="1">
      <c r="A122" s="15"/>
      <c r="B122" s="255"/>
      <c r="C122" s="256"/>
      <c r="D122" s="235" t="s">
        <v>242</v>
      </c>
      <c r="E122" s="257" t="s">
        <v>19</v>
      </c>
      <c r="F122" s="258" t="s">
        <v>335</v>
      </c>
      <c r="G122" s="256"/>
      <c r="H122" s="259">
        <v>2.1600000000000001</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242</v>
      </c>
      <c r="AU122" s="265" t="s">
        <v>86</v>
      </c>
      <c r="AV122" s="15" t="s">
        <v>238</v>
      </c>
      <c r="AW122" s="15" t="s">
        <v>37</v>
      </c>
      <c r="AX122" s="15" t="s">
        <v>84</v>
      </c>
      <c r="AY122" s="265" t="s">
        <v>231</v>
      </c>
    </row>
    <row r="123" s="2" customFormat="1" ht="37.8" customHeight="1">
      <c r="A123" s="41"/>
      <c r="B123" s="42"/>
      <c r="C123" s="215" t="s">
        <v>296</v>
      </c>
      <c r="D123" s="215" t="s">
        <v>233</v>
      </c>
      <c r="E123" s="216" t="s">
        <v>261</v>
      </c>
      <c r="F123" s="217" t="s">
        <v>262</v>
      </c>
      <c r="G123" s="218" t="s">
        <v>251</v>
      </c>
      <c r="H123" s="219">
        <v>14.1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3597</v>
      </c>
    </row>
    <row r="124" s="13" customFormat="1">
      <c r="A124" s="13"/>
      <c r="B124" s="233"/>
      <c r="C124" s="234"/>
      <c r="D124" s="235" t="s">
        <v>242</v>
      </c>
      <c r="E124" s="236" t="s">
        <v>19</v>
      </c>
      <c r="F124" s="237" t="s">
        <v>3598</v>
      </c>
      <c r="G124" s="234"/>
      <c r="H124" s="238">
        <v>14.1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335</v>
      </c>
      <c r="G125" s="256"/>
      <c r="H125" s="259">
        <v>14.1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62.7" customHeight="1">
      <c r="A126" s="41"/>
      <c r="B126" s="42"/>
      <c r="C126" s="215" t="s">
        <v>302</v>
      </c>
      <c r="D126" s="215" t="s">
        <v>233</v>
      </c>
      <c r="E126" s="216" t="s">
        <v>3462</v>
      </c>
      <c r="F126" s="217" t="s">
        <v>3463</v>
      </c>
      <c r="G126" s="218" t="s">
        <v>251</v>
      </c>
      <c r="H126" s="219">
        <v>14.1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3599</v>
      </c>
    </row>
    <row r="127" s="13" customFormat="1">
      <c r="A127" s="13"/>
      <c r="B127" s="233"/>
      <c r="C127" s="234"/>
      <c r="D127" s="235" t="s">
        <v>242</v>
      </c>
      <c r="E127" s="236" t="s">
        <v>19</v>
      </c>
      <c r="F127" s="237" t="s">
        <v>3598</v>
      </c>
      <c r="G127" s="234"/>
      <c r="H127" s="238">
        <v>14.1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76</v>
      </c>
      <c r="AY127" s="244" t="s">
        <v>231</v>
      </c>
    </row>
    <row r="128" s="15" customFormat="1">
      <c r="A128" s="15"/>
      <c r="B128" s="255"/>
      <c r="C128" s="256"/>
      <c r="D128" s="235" t="s">
        <v>242</v>
      </c>
      <c r="E128" s="257" t="s">
        <v>19</v>
      </c>
      <c r="F128" s="258" t="s">
        <v>335</v>
      </c>
      <c r="G128" s="256"/>
      <c r="H128" s="259">
        <v>14.1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242</v>
      </c>
      <c r="AU128" s="265" t="s">
        <v>86</v>
      </c>
      <c r="AV128" s="15" t="s">
        <v>238</v>
      </c>
      <c r="AW128" s="15" t="s">
        <v>37</v>
      </c>
      <c r="AX128" s="15" t="s">
        <v>84</v>
      </c>
      <c r="AY128" s="265" t="s">
        <v>231</v>
      </c>
    </row>
    <row r="129" s="2" customFormat="1" ht="24.15" customHeight="1">
      <c r="A129" s="41"/>
      <c r="B129" s="42"/>
      <c r="C129" s="215" t="s">
        <v>307</v>
      </c>
      <c r="D129" s="215" t="s">
        <v>233</v>
      </c>
      <c r="E129" s="216" t="s">
        <v>3101</v>
      </c>
      <c r="F129" s="217" t="s">
        <v>3465</v>
      </c>
      <c r="G129" s="218" t="s">
        <v>251</v>
      </c>
      <c r="H129" s="219">
        <v>14.1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3600</v>
      </c>
    </row>
    <row r="130" s="13" customFormat="1">
      <c r="A130" s="13"/>
      <c r="B130" s="233"/>
      <c r="C130" s="234"/>
      <c r="D130" s="235" t="s">
        <v>242</v>
      </c>
      <c r="E130" s="236" t="s">
        <v>19</v>
      </c>
      <c r="F130" s="237" t="s">
        <v>3601</v>
      </c>
      <c r="G130" s="234"/>
      <c r="H130" s="238">
        <v>14.1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86</v>
      </c>
      <c r="AV130" s="13" t="s">
        <v>86</v>
      </c>
      <c r="AW130" s="13" t="s">
        <v>37</v>
      </c>
      <c r="AX130" s="13" t="s">
        <v>76</v>
      </c>
      <c r="AY130" s="244" t="s">
        <v>231</v>
      </c>
    </row>
    <row r="131" s="15" customFormat="1">
      <c r="A131" s="15"/>
      <c r="B131" s="255"/>
      <c r="C131" s="256"/>
      <c r="D131" s="235" t="s">
        <v>242</v>
      </c>
      <c r="E131" s="257" t="s">
        <v>19</v>
      </c>
      <c r="F131" s="258" t="s">
        <v>335</v>
      </c>
      <c r="G131" s="256"/>
      <c r="H131" s="259">
        <v>14.1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242</v>
      </c>
      <c r="AU131" s="265" t="s">
        <v>86</v>
      </c>
      <c r="AV131" s="15" t="s">
        <v>238</v>
      </c>
      <c r="AW131" s="15" t="s">
        <v>37</v>
      </c>
      <c r="AX131" s="15" t="s">
        <v>84</v>
      </c>
      <c r="AY131" s="265" t="s">
        <v>231</v>
      </c>
    </row>
    <row r="132" s="2" customFormat="1" ht="24.15" customHeight="1">
      <c r="A132" s="41"/>
      <c r="B132" s="42"/>
      <c r="C132" s="215" t="s">
        <v>313</v>
      </c>
      <c r="D132" s="215" t="s">
        <v>233</v>
      </c>
      <c r="E132" s="216" t="s">
        <v>3468</v>
      </c>
      <c r="F132" s="217" t="s">
        <v>3469</v>
      </c>
      <c r="G132" s="218" t="s">
        <v>251</v>
      </c>
      <c r="H132" s="219">
        <v>14.1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3602</v>
      </c>
    </row>
    <row r="133" s="13" customFormat="1">
      <c r="A133" s="13"/>
      <c r="B133" s="233"/>
      <c r="C133" s="234"/>
      <c r="D133" s="235" t="s">
        <v>242</v>
      </c>
      <c r="E133" s="236" t="s">
        <v>19</v>
      </c>
      <c r="F133" s="237" t="s">
        <v>3601</v>
      </c>
      <c r="G133" s="234"/>
      <c r="H133" s="238">
        <v>14.1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76</v>
      </c>
      <c r="AY133" s="244" t="s">
        <v>231</v>
      </c>
    </row>
    <row r="134" s="15" customFormat="1">
      <c r="A134" s="15"/>
      <c r="B134" s="255"/>
      <c r="C134" s="256"/>
      <c r="D134" s="235" t="s">
        <v>242</v>
      </c>
      <c r="E134" s="257" t="s">
        <v>19</v>
      </c>
      <c r="F134" s="258" t="s">
        <v>335</v>
      </c>
      <c r="G134" s="256"/>
      <c r="H134" s="259">
        <v>14.1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242</v>
      </c>
      <c r="AU134" s="265" t="s">
        <v>86</v>
      </c>
      <c r="AV134" s="15" t="s">
        <v>238</v>
      </c>
      <c r="AW134" s="15" t="s">
        <v>37</v>
      </c>
      <c r="AX134" s="15" t="s">
        <v>84</v>
      </c>
      <c r="AY134" s="265" t="s">
        <v>231</v>
      </c>
    </row>
    <row r="135" s="2" customFormat="1" ht="16.5" customHeight="1">
      <c r="A135" s="41"/>
      <c r="B135" s="42"/>
      <c r="C135" s="215" t="s">
        <v>8</v>
      </c>
      <c r="D135" s="215" t="s">
        <v>233</v>
      </c>
      <c r="E135" s="216" t="s">
        <v>3471</v>
      </c>
      <c r="F135" s="217" t="s">
        <v>3472</v>
      </c>
      <c r="G135" s="218" t="s">
        <v>251</v>
      </c>
      <c r="H135" s="219">
        <v>28.199999999999999</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3603</v>
      </c>
    </row>
    <row r="136" s="13" customFormat="1">
      <c r="A136" s="13"/>
      <c r="B136" s="233"/>
      <c r="C136" s="234"/>
      <c r="D136" s="235" t="s">
        <v>242</v>
      </c>
      <c r="E136" s="236" t="s">
        <v>19</v>
      </c>
      <c r="F136" s="237" t="s">
        <v>3604</v>
      </c>
      <c r="G136" s="234"/>
      <c r="H136" s="238">
        <v>28.199999999999999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5" customFormat="1">
      <c r="A137" s="15"/>
      <c r="B137" s="255"/>
      <c r="C137" s="256"/>
      <c r="D137" s="235" t="s">
        <v>242</v>
      </c>
      <c r="E137" s="257" t="s">
        <v>19</v>
      </c>
      <c r="F137" s="258" t="s">
        <v>335</v>
      </c>
      <c r="G137" s="256"/>
      <c r="H137" s="259">
        <v>28.199999999999999</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242</v>
      </c>
      <c r="AU137" s="265" t="s">
        <v>86</v>
      </c>
      <c r="AV137" s="15" t="s">
        <v>238</v>
      </c>
      <c r="AW137" s="15" t="s">
        <v>37</v>
      </c>
      <c r="AX137" s="15" t="s">
        <v>84</v>
      </c>
      <c r="AY137" s="265" t="s">
        <v>231</v>
      </c>
    </row>
    <row r="138" s="2" customFormat="1" ht="24.15" customHeight="1">
      <c r="A138" s="41"/>
      <c r="B138" s="42"/>
      <c r="C138" s="215" t="s">
        <v>336</v>
      </c>
      <c r="D138" s="215" t="s">
        <v>233</v>
      </c>
      <c r="E138" s="216" t="s">
        <v>3475</v>
      </c>
      <c r="F138" s="217" t="s">
        <v>3476</v>
      </c>
      <c r="G138" s="218" t="s">
        <v>280</v>
      </c>
      <c r="H138" s="219">
        <v>56.399999999999999</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3605</v>
      </c>
    </row>
    <row r="139" s="2" customFormat="1">
      <c r="A139" s="41"/>
      <c r="B139" s="42"/>
      <c r="C139" s="43"/>
      <c r="D139" s="235" t="s">
        <v>3132</v>
      </c>
      <c r="E139" s="43"/>
      <c r="F139" s="299" t="s">
        <v>3478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3132</v>
      </c>
      <c r="AU139" s="20" t="s">
        <v>86</v>
      </c>
    </row>
    <row r="140" s="13" customFormat="1">
      <c r="A140" s="13"/>
      <c r="B140" s="233"/>
      <c r="C140" s="234"/>
      <c r="D140" s="235" t="s">
        <v>242</v>
      </c>
      <c r="E140" s="236" t="s">
        <v>19</v>
      </c>
      <c r="F140" s="237" t="s">
        <v>3606</v>
      </c>
      <c r="G140" s="234"/>
      <c r="H140" s="238">
        <v>56.399999999999999</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335</v>
      </c>
      <c r="G141" s="256"/>
      <c r="H141" s="259">
        <v>56.399999999999999</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44.25" customHeight="1">
      <c r="A142" s="41"/>
      <c r="B142" s="42"/>
      <c r="C142" s="215" t="s">
        <v>343</v>
      </c>
      <c r="D142" s="215" t="s">
        <v>233</v>
      </c>
      <c r="E142" s="216" t="s">
        <v>3480</v>
      </c>
      <c r="F142" s="217" t="s">
        <v>3107</v>
      </c>
      <c r="G142" s="218" t="s">
        <v>251</v>
      </c>
      <c r="H142" s="219">
        <v>19.079999999999998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3607</v>
      </c>
    </row>
    <row r="143" s="13" customFormat="1">
      <c r="A143" s="13"/>
      <c r="B143" s="233"/>
      <c r="C143" s="234"/>
      <c r="D143" s="235" t="s">
        <v>242</v>
      </c>
      <c r="E143" s="236" t="s">
        <v>19</v>
      </c>
      <c r="F143" s="237" t="s">
        <v>3608</v>
      </c>
      <c r="G143" s="234"/>
      <c r="H143" s="238">
        <v>19.079999999999998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335</v>
      </c>
      <c r="G144" s="256"/>
      <c r="H144" s="259">
        <v>19.079999999999998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16.5" customHeight="1">
      <c r="A145" s="41"/>
      <c r="B145" s="42"/>
      <c r="C145" s="277" t="s">
        <v>350</v>
      </c>
      <c r="D145" s="277" t="s">
        <v>605</v>
      </c>
      <c r="E145" s="278" t="s">
        <v>3483</v>
      </c>
      <c r="F145" s="279" t="s">
        <v>3484</v>
      </c>
      <c r="G145" s="280" t="s">
        <v>280</v>
      </c>
      <c r="H145" s="281">
        <v>25.536000000000001</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277</v>
      </c>
      <c r="AT145" s="226" t="s">
        <v>605</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3609</v>
      </c>
    </row>
    <row r="146" s="13" customFormat="1">
      <c r="A146" s="13"/>
      <c r="B146" s="233"/>
      <c r="C146" s="234"/>
      <c r="D146" s="235" t="s">
        <v>242</v>
      </c>
      <c r="E146" s="236" t="s">
        <v>19</v>
      </c>
      <c r="F146" s="237" t="s">
        <v>3610</v>
      </c>
      <c r="G146" s="234"/>
      <c r="H146" s="238">
        <v>25.536000000000001</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335</v>
      </c>
      <c r="G147" s="256"/>
      <c r="H147" s="259">
        <v>25.536000000000001</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62.7" customHeight="1">
      <c r="A148" s="41"/>
      <c r="B148" s="42"/>
      <c r="C148" s="215" t="s">
        <v>355</v>
      </c>
      <c r="D148" s="215" t="s">
        <v>233</v>
      </c>
      <c r="E148" s="216" t="s">
        <v>3108</v>
      </c>
      <c r="F148" s="217" t="s">
        <v>3487</v>
      </c>
      <c r="G148" s="218" t="s">
        <v>251</v>
      </c>
      <c r="H148" s="219">
        <v>10.08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3611</v>
      </c>
    </row>
    <row r="149" s="13" customFormat="1">
      <c r="A149" s="13"/>
      <c r="B149" s="233"/>
      <c r="C149" s="234"/>
      <c r="D149" s="235" t="s">
        <v>242</v>
      </c>
      <c r="E149" s="236" t="s">
        <v>19</v>
      </c>
      <c r="F149" s="237" t="s">
        <v>3612</v>
      </c>
      <c r="G149" s="234"/>
      <c r="H149" s="238">
        <v>10.08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335</v>
      </c>
      <c r="G150" s="256"/>
      <c r="H150" s="259">
        <v>10.08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16.5" customHeight="1">
      <c r="A151" s="41"/>
      <c r="B151" s="42"/>
      <c r="C151" s="277" t="s">
        <v>366</v>
      </c>
      <c r="D151" s="277" t="s">
        <v>605</v>
      </c>
      <c r="E151" s="278" t="s">
        <v>3613</v>
      </c>
      <c r="F151" s="279" t="s">
        <v>3614</v>
      </c>
      <c r="G151" s="280" t="s">
        <v>280</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277</v>
      </c>
      <c r="AT151" s="226" t="s">
        <v>605</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3615</v>
      </c>
    </row>
    <row r="152" s="13" customFormat="1">
      <c r="A152" s="13"/>
      <c r="B152" s="233"/>
      <c r="C152" s="234"/>
      <c r="D152" s="235" t="s">
        <v>242</v>
      </c>
      <c r="E152" s="236" t="s">
        <v>19</v>
      </c>
      <c r="F152" s="237" t="s">
        <v>3493</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5" customFormat="1">
      <c r="A153" s="15"/>
      <c r="B153" s="255"/>
      <c r="C153" s="256"/>
      <c r="D153" s="235" t="s">
        <v>242</v>
      </c>
      <c r="E153" s="257" t="s">
        <v>19</v>
      </c>
      <c r="F153" s="258" t="s">
        <v>335</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242</v>
      </c>
      <c r="AU153" s="265" t="s">
        <v>86</v>
      </c>
      <c r="AV153" s="15" t="s">
        <v>238</v>
      </c>
      <c r="AW153" s="15" t="s">
        <v>37</v>
      </c>
      <c r="AX153" s="15" t="s">
        <v>84</v>
      </c>
      <c r="AY153" s="265" t="s">
        <v>231</v>
      </c>
    </row>
    <row r="154" s="2" customFormat="1" ht="37.8" customHeight="1">
      <c r="A154" s="41"/>
      <c r="B154" s="42"/>
      <c r="C154" s="215" t="s">
        <v>7</v>
      </c>
      <c r="D154" s="215" t="s">
        <v>233</v>
      </c>
      <c r="E154" s="216" t="s">
        <v>3494</v>
      </c>
      <c r="F154" s="217" t="s">
        <v>3495</v>
      </c>
      <c r="G154" s="218" t="s">
        <v>236</v>
      </c>
      <c r="H154" s="219">
        <v>7.2000000000000002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3616</v>
      </c>
    </row>
    <row r="155" s="13" customFormat="1">
      <c r="A155" s="13"/>
      <c r="B155" s="233"/>
      <c r="C155" s="234"/>
      <c r="D155" s="235" t="s">
        <v>242</v>
      </c>
      <c r="E155" s="236" t="s">
        <v>19</v>
      </c>
      <c r="F155" s="237" t="s">
        <v>3617</v>
      </c>
      <c r="G155" s="234"/>
      <c r="H155" s="238">
        <v>7.2000000000000002</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86</v>
      </c>
      <c r="AV155" s="13" t="s">
        <v>86</v>
      </c>
      <c r="AW155" s="13" t="s">
        <v>37</v>
      </c>
      <c r="AX155" s="13" t="s">
        <v>76</v>
      </c>
      <c r="AY155" s="244" t="s">
        <v>231</v>
      </c>
    </row>
    <row r="156" s="15" customFormat="1">
      <c r="A156" s="15"/>
      <c r="B156" s="255"/>
      <c r="C156" s="256"/>
      <c r="D156" s="235" t="s">
        <v>242</v>
      </c>
      <c r="E156" s="257" t="s">
        <v>19</v>
      </c>
      <c r="F156" s="258" t="s">
        <v>335</v>
      </c>
      <c r="G156" s="256"/>
      <c r="H156" s="259">
        <v>7.2000000000000002</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242</v>
      </c>
      <c r="AU156" s="265" t="s">
        <v>86</v>
      </c>
      <c r="AV156" s="15" t="s">
        <v>238</v>
      </c>
      <c r="AW156" s="15" t="s">
        <v>37</v>
      </c>
      <c r="AX156" s="15" t="s">
        <v>84</v>
      </c>
      <c r="AY156" s="265" t="s">
        <v>231</v>
      </c>
    </row>
    <row r="157" s="2" customFormat="1" ht="37.8" customHeight="1">
      <c r="A157" s="41"/>
      <c r="B157" s="42"/>
      <c r="C157" s="215" t="s">
        <v>379</v>
      </c>
      <c r="D157" s="215" t="s">
        <v>233</v>
      </c>
      <c r="E157" s="216" t="s">
        <v>3498</v>
      </c>
      <c r="F157" s="217" t="s">
        <v>3499</v>
      </c>
      <c r="G157" s="218" t="s">
        <v>236</v>
      </c>
      <c r="H157" s="219">
        <v>7.2000000000000002</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238</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238</v>
      </c>
      <c r="BM157" s="226" t="s">
        <v>3618</v>
      </c>
    </row>
    <row r="158" s="13" customFormat="1">
      <c r="A158" s="13"/>
      <c r="B158" s="233"/>
      <c r="C158" s="234"/>
      <c r="D158" s="235" t="s">
        <v>242</v>
      </c>
      <c r="E158" s="236" t="s">
        <v>19</v>
      </c>
      <c r="F158" s="237" t="s">
        <v>3617</v>
      </c>
      <c r="G158" s="234"/>
      <c r="H158" s="238">
        <v>7.2000000000000002</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86</v>
      </c>
      <c r="AV158" s="13" t="s">
        <v>86</v>
      </c>
      <c r="AW158" s="13" t="s">
        <v>37</v>
      </c>
      <c r="AX158" s="13" t="s">
        <v>76</v>
      </c>
      <c r="AY158" s="244" t="s">
        <v>231</v>
      </c>
    </row>
    <row r="159" s="15" customFormat="1">
      <c r="A159" s="15"/>
      <c r="B159" s="255"/>
      <c r="C159" s="256"/>
      <c r="D159" s="235" t="s">
        <v>242</v>
      </c>
      <c r="E159" s="257" t="s">
        <v>19</v>
      </c>
      <c r="F159" s="258" t="s">
        <v>335</v>
      </c>
      <c r="G159" s="256"/>
      <c r="H159" s="259">
        <v>7.2000000000000002</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242</v>
      </c>
      <c r="AU159" s="265" t="s">
        <v>86</v>
      </c>
      <c r="AV159" s="15" t="s">
        <v>238</v>
      </c>
      <c r="AW159" s="15" t="s">
        <v>37</v>
      </c>
      <c r="AX159" s="15" t="s">
        <v>84</v>
      </c>
      <c r="AY159" s="265" t="s">
        <v>231</v>
      </c>
    </row>
    <row r="160" s="2" customFormat="1" ht="16.5" customHeight="1">
      <c r="A160" s="41"/>
      <c r="B160" s="42"/>
      <c r="C160" s="277" t="s">
        <v>387</v>
      </c>
      <c r="D160" s="277" t="s">
        <v>605</v>
      </c>
      <c r="E160" s="278" t="s">
        <v>3501</v>
      </c>
      <c r="F160" s="279" t="s">
        <v>3502</v>
      </c>
      <c r="G160" s="280" t="s">
        <v>1902</v>
      </c>
      <c r="H160" s="281">
        <v>0.108</v>
      </c>
      <c r="I160" s="282"/>
      <c r="J160" s="283">
        <f>ROUND(I160*H160,2)</f>
        <v>0</v>
      </c>
      <c r="K160" s="279" t="s">
        <v>19</v>
      </c>
      <c r="L160" s="284"/>
      <c r="M160" s="285" t="s">
        <v>19</v>
      </c>
      <c r="N160" s="286" t="s">
        <v>47</v>
      </c>
      <c r="O160" s="87"/>
      <c r="P160" s="224">
        <f>O160*H160</f>
        <v>0</v>
      </c>
      <c r="Q160" s="224">
        <v>0.001</v>
      </c>
      <c r="R160" s="224">
        <f>Q160*H160</f>
        <v>0.000108</v>
      </c>
      <c r="S160" s="224">
        <v>0</v>
      </c>
      <c r="T160" s="225">
        <f>S160*H160</f>
        <v>0</v>
      </c>
      <c r="U160" s="41"/>
      <c r="V160" s="41"/>
      <c r="W160" s="41"/>
      <c r="X160" s="41"/>
      <c r="Y160" s="41"/>
      <c r="Z160" s="41"/>
      <c r="AA160" s="41"/>
      <c r="AB160" s="41"/>
      <c r="AC160" s="41"/>
      <c r="AD160" s="41"/>
      <c r="AE160" s="41"/>
      <c r="AR160" s="226" t="s">
        <v>277</v>
      </c>
      <c r="AT160" s="226" t="s">
        <v>605</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3619</v>
      </c>
    </row>
    <row r="161" s="13" customFormat="1">
      <c r="A161" s="13"/>
      <c r="B161" s="233"/>
      <c r="C161" s="234"/>
      <c r="D161" s="235" t="s">
        <v>242</v>
      </c>
      <c r="E161" s="236" t="s">
        <v>19</v>
      </c>
      <c r="F161" s="237" t="s">
        <v>3620</v>
      </c>
      <c r="G161" s="234"/>
      <c r="H161" s="238">
        <v>0.108</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86</v>
      </c>
      <c r="AV161" s="13" t="s">
        <v>86</v>
      </c>
      <c r="AW161" s="13" t="s">
        <v>37</v>
      </c>
      <c r="AX161" s="13" t="s">
        <v>84</v>
      </c>
      <c r="AY161" s="244" t="s">
        <v>231</v>
      </c>
    </row>
    <row r="162" s="12" customFormat="1" ht="22.8" customHeight="1">
      <c r="A162" s="12"/>
      <c r="B162" s="199"/>
      <c r="C162" s="200"/>
      <c r="D162" s="201" t="s">
        <v>75</v>
      </c>
      <c r="E162" s="213" t="s">
        <v>238</v>
      </c>
      <c r="F162" s="213" t="s">
        <v>595</v>
      </c>
      <c r="G162" s="200"/>
      <c r="H162" s="200"/>
      <c r="I162" s="203"/>
      <c r="J162" s="214">
        <f>BK162</f>
        <v>0</v>
      </c>
      <c r="K162" s="200"/>
      <c r="L162" s="205"/>
      <c r="M162" s="206"/>
      <c r="N162" s="207"/>
      <c r="O162" s="207"/>
      <c r="P162" s="208">
        <f>SUM(P163:P166)</f>
        <v>0</v>
      </c>
      <c r="Q162" s="207"/>
      <c r="R162" s="208">
        <f>SUM(R163:R166)</f>
        <v>0</v>
      </c>
      <c r="S162" s="207"/>
      <c r="T162" s="209">
        <f>SUM(T163:T166)</f>
        <v>0</v>
      </c>
      <c r="U162" s="12"/>
      <c r="V162" s="12"/>
      <c r="W162" s="12"/>
      <c r="X162" s="12"/>
      <c r="Y162" s="12"/>
      <c r="Z162" s="12"/>
      <c r="AA162" s="12"/>
      <c r="AB162" s="12"/>
      <c r="AC162" s="12"/>
      <c r="AD162" s="12"/>
      <c r="AE162" s="12"/>
      <c r="AR162" s="210" t="s">
        <v>84</v>
      </c>
      <c r="AT162" s="211" t="s">
        <v>75</v>
      </c>
      <c r="AU162" s="211" t="s">
        <v>84</v>
      </c>
      <c r="AY162" s="210" t="s">
        <v>231</v>
      </c>
      <c r="BK162" s="212">
        <f>SUM(BK163:BK166)</f>
        <v>0</v>
      </c>
    </row>
    <row r="163" s="2" customFormat="1" ht="49.05" customHeight="1">
      <c r="A163" s="41"/>
      <c r="B163" s="42"/>
      <c r="C163" s="215" t="s">
        <v>394</v>
      </c>
      <c r="D163" s="215" t="s">
        <v>233</v>
      </c>
      <c r="E163" s="216" t="s">
        <v>3621</v>
      </c>
      <c r="F163" s="217" t="s">
        <v>3622</v>
      </c>
      <c r="G163" s="218" t="s">
        <v>251</v>
      </c>
      <c r="H163" s="219">
        <v>8.4000000000000004</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3623</v>
      </c>
    </row>
    <row r="164" s="13" customFormat="1">
      <c r="A164" s="13"/>
      <c r="B164" s="233"/>
      <c r="C164" s="234"/>
      <c r="D164" s="235" t="s">
        <v>242</v>
      </c>
      <c r="E164" s="236" t="s">
        <v>19</v>
      </c>
      <c r="F164" s="237" t="s">
        <v>3624</v>
      </c>
      <c r="G164" s="234"/>
      <c r="H164" s="238">
        <v>3.3599999999999999</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86</v>
      </c>
      <c r="AV164" s="13" t="s">
        <v>86</v>
      </c>
      <c r="AW164" s="13" t="s">
        <v>37</v>
      </c>
      <c r="AX164" s="13" t="s">
        <v>76</v>
      </c>
      <c r="AY164" s="244" t="s">
        <v>231</v>
      </c>
    </row>
    <row r="165" s="13" customFormat="1">
      <c r="A165" s="13"/>
      <c r="B165" s="233"/>
      <c r="C165" s="234"/>
      <c r="D165" s="235" t="s">
        <v>242</v>
      </c>
      <c r="E165" s="236" t="s">
        <v>19</v>
      </c>
      <c r="F165" s="237" t="s">
        <v>3625</v>
      </c>
      <c r="G165" s="234"/>
      <c r="H165" s="238">
        <v>5.04</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76</v>
      </c>
      <c r="AY165" s="244" t="s">
        <v>231</v>
      </c>
    </row>
    <row r="166" s="15" customFormat="1">
      <c r="A166" s="15"/>
      <c r="B166" s="255"/>
      <c r="C166" s="256"/>
      <c r="D166" s="235" t="s">
        <v>242</v>
      </c>
      <c r="E166" s="257" t="s">
        <v>19</v>
      </c>
      <c r="F166" s="258" t="s">
        <v>335</v>
      </c>
      <c r="G166" s="256"/>
      <c r="H166" s="259">
        <v>8.4000000000000004</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242</v>
      </c>
      <c r="AU166" s="265" t="s">
        <v>86</v>
      </c>
      <c r="AV166" s="15" t="s">
        <v>238</v>
      </c>
      <c r="AW166" s="15" t="s">
        <v>37</v>
      </c>
      <c r="AX166" s="15" t="s">
        <v>84</v>
      </c>
      <c r="AY166" s="265" t="s">
        <v>231</v>
      </c>
    </row>
    <row r="167" s="12" customFormat="1" ht="22.8" customHeight="1">
      <c r="A167" s="12"/>
      <c r="B167" s="199"/>
      <c r="C167" s="200"/>
      <c r="D167" s="201" t="s">
        <v>75</v>
      </c>
      <c r="E167" s="213" t="s">
        <v>277</v>
      </c>
      <c r="F167" s="213" t="s">
        <v>3509</v>
      </c>
      <c r="G167" s="200"/>
      <c r="H167" s="200"/>
      <c r="I167" s="203"/>
      <c r="J167" s="214">
        <f>BK167</f>
        <v>0</v>
      </c>
      <c r="K167" s="200"/>
      <c r="L167" s="205"/>
      <c r="M167" s="206"/>
      <c r="N167" s="207"/>
      <c r="O167" s="207"/>
      <c r="P167" s="208">
        <f>SUM(P168:P209)</f>
        <v>0</v>
      </c>
      <c r="Q167" s="207"/>
      <c r="R167" s="208">
        <f>SUM(R168:R209)</f>
        <v>0.62587999999999999</v>
      </c>
      <c r="S167" s="207"/>
      <c r="T167" s="209">
        <f>SUM(T168:T209)</f>
        <v>0</v>
      </c>
      <c r="U167" s="12"/>
      <c r="V167" s="12"/>
      <c r="W167" s="12"/>
      <c r="X167" s="12"/>
      <c r="Y167" s="12"/>
      <c r="Z167" s="12"/>
      <c r="AA167" s="12"/>
      <c r="AB167" s="12"/>
      <c r="AC167" s="12"/>
      <c r="AD167" s="12"/>
      <c r="AE167" s="12"/>
      <c r="AR167" s="210" t="s">
        <v>84</v>
      </c>
      <c r="AT167" s="211" t="s">
        <v>75</v>
      </c>
      <c r="AU167" s="211" t="s">
        <v>84</v>
      </c>
      <c r="AY167" s="210" t="s">
        <v>231</v>
      </c>
      <c r="BK167" s="212">
        <f>SUM(BK168:BK209)</f>
        <v>0</v>
      </c>
    </row>
    <row r="168" s="2" customFormat="1" ht="24.15" customHeight="1">
      <c r="A168" s="41"/>
      <c r="B168" s="42"/>
      <c r="C168" s="277" t="s">
        <v>400</v>
      </c>
      <c r="D168" s="277" t="s">
        <v>605</v>
      </c>
      <c r="E168" s="278" t="s">
        <v>3626</v>
      </c>
      <c r="F168" s="279" t="s">
        <v>3627</v>
      </c>
      <c r="G168" s="280" t="s">
        <v>310</v>
      </c>
      <c r="H168" s="281">
        <v>42</v>
      </c>
      <c r="I168" s="282"/>
      <c r="J168" s="283">
        <f>ROUND(I168*H168,2)</f>
        <v>0</v>
      </c>
      <c r="K168" s="279" t="s">
        <v>19</v>
      </c>
      <c r="L168" s="284"/>
      <c r="M168" s="285" t="s">
        <v>19</v>
      </c>
      <c r="N168" s="286" t="s">
        <v>47</v>
      </c>
      <c r="O168" s="87"/>
      <c r="P168" s="224">
        <f>O168*H168</f>
        <v>0</v>
      </c>
      <c r="Q168" s="224">
        <v>0.0080400000000000003</v>
      </c>
      <c r="R168" s="224">
        <f>Q168*H168</f>
        <v>0.33768000000000004</v>
      </c>
      <c r="S168" s="224">
        <v>0</v>
      </c>
      <c r="T168" s="225">
        <f>S168*H168</f>
        <v>0</v>
      </c>
      <c r="U168" s="41"/>
      <c r="V168" s="41"/>
      <c r="W168" s="41"/>
      <c r="X168" s="41"/>
      <c r="Y168" s="41"/>
      <c r="Z168" s="41"/>
      <c r="AA168" s="41"/>
      <c r="AB168" s="41"/>
      <c r="AC168" s="41"/>
      <c r="AD168" s="41"/>
      <c r="AE168" s="41"/>
      <c r="AR168" s="226" t="s">
        <v>277</v>
      </c>
      <c r="AT168" s="226" t="s">
        <v>605</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3628</v>
      </c>
    </row>
    <row r="169" s="13" customFormat="1">
      <c r="A169" s="13"/>
      <c r="B169" s="233"/>
      <c r="C169" s="234"/>
      <c r="D169" s="235" t="s">
        <v>242</v>
      </c>
      <c r="E169" s="236" t="s">
        <v>19</v>
      </c>
      <c r="F169" s="237" t="s">
        <v>499</v>
      </c>
      <c r="G169" s="234"/>
      <c r="H169" s="238">
        <v>42</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86</v>
      </c>
      <c r="AV169" s="13" t="s">
        <v>86</v>
      </c>
      <c r="AW169" s="13" t="s">
        <v>37</v>
      </c>
      <c r="AX169" s="13" t="s">
        <v>76</v>
      </c>
      <c r="AY169" s="244" t="s">
        <v>231</v>
      </c>
    </row>
    <row r="170" s="15" customFormat="1">
      <c r="A170" s="15"/>
      <c r="B170" s="255"/>
      <c r="C170" s="256"/>
      <c r="D170" s="235" t="s">
        <v>242</v>
      </c>
      <c r="E170" s="257" t="s">
        <v>19</v>
      </c>
      <c r="F170" s="258" t="s">
        <v>335</v>
      </c>
      <c r="G170" s="256"/>
      <c r="H170" s="259">
        <v>42</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242</v>
      </c>
      <c r="AU170" s="265" t="s">
        <v>86</v>
      </c>
      <c r="AV170" s="15" t="s">
        <v>238</v>
      </c>
      <c r="AW170" s="15" t="s">
        <v>37</v>
      </c>
      <c r="AX170" s="15" t="s">
        <v>84</v>
      </c>
      <c r="AY170" s="265" t="s">
        <v>231</v>
      </c>
    </row>
    <row r="171" s="2" customFormat="1" ht="37.8" customHeight="1">
      <c r="A171" s="41"/>
      <c r="B171" s="42"/>
      <c r="C171" s="215" t="s">
        <v>406</v>
      </c>
      <c r="D171" s="215" t="s">
        <v>233</v>
      </c>
      <c r="E171" s="216" t="s">
        <v>3629</v>
      </c>
      <c r="F171" s="217" t="s">
        <v>3630</v>
      </c>
      <c r="G171" s="218" t="s">
        <v>310</v>
      </c>
      <c r="H171" s="219">
        <v>42</v>
      </c>
      <c r="I171" s="220"/>
      <c r="J171" s="221">
        <f>ROUND(I171*H171,2)</f>
        <v>0</v>
      </c>
      <c r="K171" s="217" t="s">
        <v>19</v>
      </c>
      <c r="L171" s="47"/>
      <c r="M171" s="222" t="s">
        <v>19</v>
      </c>
      <c r="N171" s="223" t="s">
        <v>47</v>
      </c>
      <c r="O171" s="87"/>
      <c r="P171" s="224">
        <f>O171*H171</f>
        <v>0</v>
      </c>
      <c r="Q171" s="224">
        <v>1.0000000000000001E-05</v>
      </c>
      <c r="R171" s="224">
        <f>Q171*H171</f>
        <v>0.00042000000000000002</v>
      </c>
      <c r="S171" s="224">
        <v>0</v>
      </c>
      <c r="T171" s="225">
        <f>S171*H171</f>
        <v>0</v>
      </c>
      <c r="U171" s="41"/>
      <c r="V171" s="41"/>
      <c r="W171" s="41"/>
      <c r="X171" s="41"/>
      <c r="Y171" s="41"/>
      <c r="Z171" s="41"/>
      <c r="AA171" s="41"/>
      <c r="AB171" s="41"/>
      <c r="AC171" s="41"/>
      <c r="AD171" s="41"/>
      <c r="AE171" s="41"/>
      <c r="AR171" s="226" t="s">
        <v>238</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238</v>
      </c>
      <c r="BM171" s="226" t="s">
        <v>3631</v>
      </c>
    </row>
    <row r="172" s="13" customFormat="1">
      <c r="A172" s="13"/>
      <c r="B172" s="233"/>
      <c r="C172" s="234"/>
      <c r="D172" s="235" t="s">
        <v>242</v>
      </c>
      <c r="E172" s="236" t="s">
        <v>19</v>
      </c>
      <c r="F172" s="237" t="s">
        <v>499</v>
      </c>
      <c r="G172" s="234"/>
      <c r="H172" s="238">
        <v>42</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86</v>
      </c>
      <c r="AV172" s="13" t="s">
        <v>86</v>
      </c>
      <c r="AW172" s="13" t="s">
        <v>37</v>
      </c>
      <c r="AX172" s="13" t="s">
        <v>76</v>
      </c>
      <c r="AY172" s="244" t="s">
        <v>231</v>
      </c>
    </row>
    <row r="173" s="15" customFormat="1">
      <c r="A173" s="15"/>
      <c r="B173" s="255"/>
      <c r="C173" s="256"/>
      <c r="D173" s="235" t="s">
        <v>242</v>
      </c>
      <c r="E173" s="257" t="s">
        <v>19</v>
      </c>
      <c r="F173" s="258" t="s">
        <v>335</v>
      </c>
      <c r="G173" s="256"/>
      <c r="H173" s="259">
        <v>42</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242</v>
      </c>
      <c r="AU173" s="265" t="s">
        <v>86</v>
      </c>
      <c r="AV173" s="15" t="s">
        <v>238</v>
      </c>
      <c r="AW173" s="15" t="s">
        <v>37</v>
      </c>
      <c r="AX173" s="15" t="s">
        <v>84</v>
      </c>
      <c r="AY173" s="265" t="s">
        <v>231</v>
      </c>
    </row>
    <row r="174" s="2" customFormat="1" ht="16.5" customHeight="1">
      <c r="A174" s="41"/>
      <c r="B174" s="42"/>
      <c r="C174" s="277" t="s">
        <v>412</v>
      </c>
      <c r="D174" s="277" t="s">
        <v>605</v>
      </c>
      <c r="E174" s="278" t="s">
        <v>3632</v>
      </c>
      <c r="F174" s="279" t="s">
        <v>3633</v>
      </c>
      <c r="G174" s="280" t="s">
        <v>369</v>
      </c>
      <c r="H174" s="281">
        <v>1</v>
      </c>
      <c r="I174" s="282"/>
      <c r="J174" s="283">
        <f>ROUND(I174*H174,2)</f>
        <v>0</v>
      </c>
      <c r="K174" s="279" t="s">
        <v>19</v>
      </c>
      <c r="L174" s="284"/>
      <c r="M174" s="285" t="s">
        <v>19</v>
      </c>
      <c r="N174" s="286" t="s">
        <v>47</v>
      </c>
      <c r="O174" s="87"/>
      <c r="P174" s="224">
        <f>O174*H174</f>
        <v>0</v>
      </c>
      <c r="Q174" s="224">
        <v>0.021000000000000001</v>
      </c>
      <c r="R174" s="224">
        <f>Q174*H174</f>
        <v>0.021000000000000001</v>
      </c>
      <c r="S174" s="224">
        <v>0</v>
      </c>
      <c r="T174" s="225">
        <f>S174*H174</f>
        <v>0</v>
      </c>
      <c r="U174" s="41"/>
      <c r="V174" s="41"/>
      <c r="W174" s="41"/>
      <c r="X174" s="41"/>
      <c r="Y174" s="41"/>
      <c r="Z174" s="41"/>
      <c r="AA174" s="41"/>
      <c r="AB174" s="41"/>
      <c r="AC174" s="41"/>
      <c r="AD174" s="41"/>
      <c r="AE174" s="41"/>
      <c r="AR174" s="226" t="s">
        <v>277</v>
      </c>
      <c r="AT174" s="226" t="s">
        <v>605</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3634</v>
      </c>
    </row>
    <row r="175" s="13" customFormat="1">
      <c r="A175" s="13"/>
      <c r="B175" s="233"/>
      <c r="C175" s="234"/>
      <c r="D175" s="235" t="s">
        <v>242</v>
      </c>
      <c r="E175" s="236" t="s">
        <v>19</v>
      </c>
      <c r="F175" s="237" t="s">
        <v>84</v>
      </c>
      <c r="G175" s="234"/>
      <c r="H175" s="238">
        <v>1</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5" customFormat="1">
      <c r="A176" s="15"/>
      <c r="B176" s="255"/>
      <c r="C176" s="256"/>
      <c r="D176" s="235" t="s">
        <v>242</v>
      </c>
      <c r="E176" s="257" t="s">
        <v>19</v>
      </c>
      <c r="F176" s="258" t="s">
        <v>335</v>
      </c>
      <c r="G176" s="256"/>
      <c r="H176" s="259">
        <v>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242</v>
      </c>
      <c r="AU176" s="265" t="s">
        <v>86</v>
      </c>
      <c r="AV176" s="15" t="s">
        <v>238</v>
      </c>
      <c r="AW176" s="15" t="s">
        <v>37</v>
      </c>
      <c r="AX176" s="15" t="s">
        <v>84</v>
      </c>
      <c r="AY176" s="265" t="s">
        <v>231</v>
      </c>
    </row>
    <row r="177" s="2" customFormat="1" ht="37.8" customHeight="1">
      <c r="A177" s="41"/>
      <c r="B177" s="42"/>
      <c r="C177" s="215" t="s">
        <v>418</v>
      </c>
      <c r="D177" s="215" t="s">
        <v>233</v>
      </c>
      <c r="E177" s="216" t="s">
        <v>3635</v>
      </c>
      <c r="F177" s="217" t="s">
        <v>3636</v>
      </c>
      <c r="G177" s="218" t="s">
        <v>369</v>
      </c>
      <c r="H177" s="219">
        <v>1</v>
      </c>
      <c r="I177" s="220"/>
      <c r="J177" s="221">
        <f>ROUND(I177*H177,2)</f>
        <v>0</v>
      </c>
      <c r="K177" s="217" t="s">
        <v>19</v>
      </c>
      <c r="L177" s="47"/>
      <c r="M177" s="222" t="s">
        <v>19</v>
      </c>
      <c r="N177" s="223" t="s">
        <v>47</v>
      </c>
      <c r="O177" s="87"/>
      <c r="P177" s="224">
        <f>O177*H177</f>
        <v>0</v>
      </c>
      <c r="Q177" s="224">
        <v>4.0000000000000003E-05</v>
      </c>
      <c r="R177" s="224">
        <f>Q177*H177</f>
        <v>4.0000000000000003E-05</v>
      </c>
      <c r="S177" s="224">
        <v>0</v>
      </c>
      <c r="T177" s="225">
        <f>S177*H177</f>
        <v>0</v>
      </c>
      <c r="U177" s="41"/>
      <c r="V177" s="41"/>
      <c r="W177" s="41"/>
      <c r="X177" s="41"/>
      <c r="Y177" s="41"/>
      <c r="Z177" s="41"/>
      <c r="AA177" s="41"/>
      <c r="AB177" s="41"/>
      <c r="AC177" s="41"/>
      <c r="AD177" s="41"/>
      <c r="AE177" s="41"/>
      <c r="AR177" s="226" t="s">
        <v>238</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3637</v>
      </c>
    </row>
    <row r="178" s="13" customFormat="1">
      <c r="A178" s="13"/>
      <c r="B178" s="233"/>
      <c r="C178" s="234"/>
      <c r="D178" s="235" t="s">
        <v>242</v>
      </c>
      <c r="E178" s="236" t="s">
        <v>19</v>
      </c>
      <c r="F178" s="237" t="s">
        <v>84</v>
      </c>
      <c r="G178" s="234"/>
      <c r="H178" s="238">
        <v>1</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76</v>
      </c>
      <c r="AY178" s="244" t="s">
        <v>231</v>
      </c>
    </row>
    <row r="179" s="15" customFormat="1">
      <c r="A179" s="15"/>
      <c r="B179" s="255"/>
      <c r="C179" s="256"/>
      <c r="D179" s="235" t="s">
        <v>242</v>
      </c>
      <c r="E179" s="257" t="s">
        <v>19</v>
      </c>
      <c r="F179" s="258" t="s">
        <v>335</v>
      </c>
      <c r="G179" s="256"/>
      <c r="H179" s="259">
        <v>1</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242</v>
      </c>
      <c r="AU179" s="265" t="s">
        <v>86</v>
      </c>
      <c r="AV179" s="15" t="s">
        <v>238</v>
      </c>
      <c r="AW179" s="15" t="s">
        <v>37</v>
      </c>
      <c r="AX179" s="15" t="s">
        <v>84</v>
      </c>
      <c r="AY179" s="265" t="s">
        <v>231</v>
      </c>
    </row>
    <row r="180" s="2" customFormat="1" ht="16.5" customHeight="1">
      <c r="A180" s="41"/>
      <c r="B180" s="42"/>
      <c r="C180" s="277" t="s">
        <v>424</v>
      </c>
      <c r="D180" s="277" t="s">
        <v>605</v>
      </c>
      <c r="E180" s="278" t="s">
        <v>3638</v>
      </c>
      <c r="F180" s="279" t="s">
        <v>3639</v>
      </c>
      <c r="G180" s="280" t="s">
        <v>369</v>
      </c>
      <c r="H180" s="281">
        <v>1</v>
      </c>
      <c r="I180" s="282"/>
      <c r="J180" s="283">
        <f>ROUND(I180*H180,2)</f>
        <v>0</v>
      </c>
      <c r="K180" s="279" t="s">
        <v>19</v>
      </c>
      <c r="L180" s="284"/>
      <c r="M180" s="285" t="s">
        <v>19</v>
      </c>
      <c r="N180" s="286" t="s">
        <v>47</v>
      </c>
      <c r="O180" s="87"/>
      <c r="P180" s="224">
        <f>O180*H180</f>
        <v>0</v>
      </c>
      <c r="Q180" s="224">
        <v>0.012</v>
      </c>
      <c r="R180" s="224">
        <f>Q180*H180</f>
        <v>0.012</v>
      </c>
      <c r="S180" s="224">
        <v>0</v>
      </c>
      <c r="T180" s="225">
        <f>S180*H180</f>
        <v>0</v>
      </c>
      <c r="U180" s="41"/>
      <c r="V180" s="41"/>
      <c r="W180" s="41"/>
      <c r="X180" s="41"/>
      <c r="Y180" s="41"/>
      <c r="Z180" s="41"/>
      <c r="AA180" s="41"/>
      <c r="AB180" s="41"/>
      <c r="AC180" s="41"/>
      <c r="AD180" s="41"/>
      <c r="AE180" s="41"/>
      <c r="AR180" s="226" t="s">
        <v>277</v>
      </c>
      <c r="AT180" s="226" t="s">
        <v>605</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3640</v>
      </c>
    </row>
    <row r="181" s="13" customFormat="1">
      <c r="A181" s="13"/>
      <c r="B181" s="233"/>
      <c r="C181" s="234"/>
      <c r="D181" s="235" t="s">
        <v>242</v>
      </c>
      <c r="E181" s="236" t="s">
        <v>19</v>
      </c>
      <c r="F181" s="237" t="s">
        <v>84</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86</v>
      </c>
      <c r="AV181" s="13" t="s">
        <v>86</v>
      </c>
      <c r="AW181" s="13" t="s">
        <v>37</v>
      </c>
      <c r="AX181" s="13" t="s">
        <v>76</v>
      </c>
      <c r="AY181" s="244" t="s">
        <v>231</v>
      </c>
    </row>
    <row r="182" s="15" customFormat="1">
      <c r="A182" s="15"/>
      <c r="B182" s="255"/>
      <c r="C182" s="256"/>
      <c r="D182" s="235" t="s">
        <v>242</v>
      </c>
      <c r="E182" s="257" t="s">
        <v>19</v>
      </c>
      <c r="F182" s="258" t="s">
        <v>335</v>
      </c>
      <c r="G182" s="256"/>
      <c r="H182" s="259">
        <v>1</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242</v>
      </c>
      <c r="AU182" s="265" t="s">
        <v>86</v>
      </c>
      <c r="AV182" s="15" t="s">
        <v>238</v>
      </c>
      <c r="AW182" s="15" t="s">
        <v>37</v>
      </c>
      <c r="AX182" s="15" t="s">
        <v>84</v>
      </c>
      <c r="AY182" s="265" t="s">
        <v>231</v>
      </c>
    </row>
    <row r="183" s="2" customFormat="1" ht="33" customHeight="1">
      <c r="A183" s="41"/>
      <c r="B183" s="42"/>
      <c r="C183" s="215" t="s">
        <v>430</v>
      </c>
      <c r="D183" s="215" t="s">
        <v>233</v>
      </c>
      <c r="E183" s="216" t="s">
        <v>3641</v>
      </c>
      <c r="F183" s="217" t="s">
        <v>3642</v>
      </c>
      <c r="G183" s="218" t="s">
        <v>310</v>
      </c>
      <c r="H183" s="219">
        <v>1</v>
      </c>
      <c r="I183" s="220"/>
      <c r="J183" s="221">
        <f>ROUND(I183*H183,2)</f>
        <v>0</v>
      </c>
      <c r="K183" s="217" t="s">
        <v>19</v>
      </c>
      <c r="L183" s="47"/>
      <c r="M183" s="222" t="s">
        <v>19</v>
      </c>
      <c r="N183" s="223" t="s">
        <v>47</v>
      </c>
      <c r="O183" s="87"/>
      <c r="P183" s="224">
        <f>O183*H183</f>
        <v>0</v>
      </c>
      <c r="Q183" s="224">
        <v>4.0000000000000003E-05</v>
      </c>
      <c r="R183" s="224">
        <f>Q183*H183</f>
        <v>4.0000000000000003E-05</v>
      </c>
      <c r="S183" s="224">
        <v>0</v>
      </c>
      <c r="T183" s="225">
        <f>S183*H183</f>
        <v>0</v>
      </c>
      <c r="U183" s="41"/>
      <c r="V183" s="41"/>
      <c r="W183" s="41"/>
      <c r="X183" s="41"/>
      <c r="Y183" s="41"/>
      <c r="Z183" s="41"/>
      <c r="AA183" s="41"/>
      <c r="AB183" s="41"/>
      <c r="AC183" s="41"/>
      <c r="AD183" s="41"/>
      <c r="AE183" s="41"/>
      <c r="AR183" s="226" t="s">
        <v>238</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3643</v>
      </c>
    </row>
    <row r="184" s="13" customFormat="1">
      <c r="A184" s="13"/>
      <c r="B184" s="233"/>
      <c r="C184" s="234"/>
      <c r="D184" s="235" t="s">
        <v>242</v>
      </c>
      <c r="E184" s="236" t="s">
        <v>19</v>
      </c>
      <c r="F184" s="237" t="s">
        <v>84</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5" customFormat="1">
      <c r="A185" s="15"/>
      <c r="B185" s="255"/>
      <c r="C185" s="256"/>
      <c r="D185" s="235" t="s">
        <v>242</v>
      </c>
      <c r="E185" s="257" t="s">
        <v>19</v>
      </c>
      <c r="F185" s="258" t="s">
        <v>335</v>
      </c>
      <c r="G185" s="256"/>
      <c r="H185" s="259">
        <v>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242</v>
      </c>
      <c r="AU185" s="265" t="s">
        <v>86</v>
      </c>
      <c r="AV185" s="15" t="s">
        <v>238</v>
      </c>
      <c r="AW185" s="15" t="s">
        <v>37</v>
      </c>
      <c r="AX185" s="15" t="s">
        <v>84</v>
      </c>
      <c r="AY185" s="265" t="s">
        <v>231</v>
      </c>
    </row>
    <row r="186" s="2" customFormat="1" ht="16.5" customHeight="1">
      <c r="A186" s="41"/>
      <c r="B186" s="42"/>
      <c r="C186" s="277" t="s">
        <v>436</v>
      </c>
      <c r="D186" s="277" t="s">
        <v>605</v>
      </c>
      <c r="E186" s="278" t="s">
        <v>3644</v>
      </c>
      <c r="F186" s="279" t="s">
        <v>3645</v>
      </c>
      <c r="G186" s="280" t="s">
        <v>369</v>
      </c>
      <c r="H186" s="281">
        <v>2</v>
      </c>
      <c r="I186" s="282"/>
      <c r="J186" s="283">
        <f>ROUND(I186*H186,2)</f>
        <v>0</v>
      </c>
      <c r="K186" s="279" t="s">
        <v>19</v>
      </c>
      <c r="L186" s="284"/>
      <c r="M186" s="285" t="s">
        <v>19</v>
      </c>
      <c r="N186" s="286" t="s">
        <v>47</v>
      </c>
      <c r="O186" s="87"/>
      <c r="P186" s="224">
        <f>O186*H186</f>
        <v>0</v>
      </c>
      <c r="Q186" s="224">
        <v>0.0032000000000000002</v>
      </c>
      <c r="R186" s="224">
        <f>Q186*H186</f>
        <v>0.0064000000000000003</v>
      </c>
      <c r="S186" s="224">
        <v>0</v>
      </c>
      <c r="T186" s="225">
        <f>S186*H186</f>
        <v>0</v>
      </c>
      <c r="U186" s="41"/>
      <c r="V186" s="41"/>
      <c r="W186" s="41"/>
      <c r="X186" s="41"/>
      <c r="Y186" s="41"/>
      <c r="Z186" s="41"/>
      <c r="AA186" s="41"/>
      <c r="AB186" s="41"/>
      <c r="AC186" s="41"/>
      <c r="AD186" s="41"/>
      <c r="AE186" s="41"/>
      <c r="AR186" s="226" t="s">
        <v>277</v>
      </c>
      <c r="AT186" s="226" t="s">
        <v>605</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238</v>
      </c>
      <c r="BM186" s="226" t="s">
        <v>3646</v>
      </c>
    </row>
    <row r="187" s="13" customFormat="1">
      <c r="A187" s="13"/>
      <c r="B187" s="233"/>
      <c r="C187" s="234"/>
      <c r="D187" s="235" t="s">
        <v>242</v>
      </c>
      <c r="E187" s="236" t="s">
        <v>19</v>
      </c>
      <c r="F187" s="237" t="s">
        <v>86</v>
      </c>
      <c r="G187" s="234"/>
      <c r="H187" s="238">
        <v>2</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242</v>
      </c>
      <c r="AU187" s="244" t="s">
        <v>86</v>
      </c>
      <c r="AV187" s="13" t="s">
        <v>86</v>
      </c>
      <c r="AW187" s="13" t="s">
        <v>37</v>
      </c>
      <c r="AX187" s="13" t="s">
        <v>76</v>
      </c>
      <c r="AY187" s="244" t="s">
        <v>231</v>
      </c>
    </row>
    <row r="188" s="15" customFormat="1">
      <c r="A188" s="15"/>
      <c r="B188" s="255"/>
      <c r="C188" s="256"/>
      <c r="D188" s="235" t="s">
        <v>242</v>
      </c>
      <c r="E188" s="257" t="s">
        <v>19</v>
      </c>
      <c r="F188" s="258" t="s">
        <v>335</v>
      </c>
      <c r="G188" s="256"/>
      <c r="H188" s="259">
        <v>2</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242</v>
      </c>
      <c r="AU188" s="265" t="s">
        <v>86</v>
      </c>
      <c r="AV188" s="15" t="s">
        <v>238</v>
      </c>
      <c r="AW188" s="15" t="s">
        <v>37</v>
      </c>
      <c r="AX188" s="15" t="s">
        <v>84</v>
      </c>
      <c r="AY188" s="265" t="s">
        <v>231</v>
      </c>
    </row>
    <row r="189" s="2" customFormat="1" ht="16.5" customHeight="1">
      <c r="A189" s="41"/>
      <c r="B189" s="42"/>
      <c r="C189" s="277" t="s">
        <v>442</v>
      </c>
      <c r="D189" s="277" t="s">
        <v>605</v>
      </c>
      <c r="E189" s="278" t="s">
        <v>3647</v>
      </c>
      <c r="F189" s="279" t="s">
        <v>3648</v>
      </c>
      <c r="G189" s="280" t="s">
        <v>369</v>
      </c>
      <c r="H189" s="281">
        <v>1</v>
      </c>
      <c r="I189" s="282"/>
      <c r="J189" s="283">
        <f>ROUND(I189*H189,2)</f>
        <v>0</v>
      </c>
      <c r="K189" s="279" t="s">
        <v>19</v>
      </c>
      <c r="L189" s="284"/>
      <c r="M189" s="285" t="s">
        <v>19</v>
      </c>
      <c r="N189" s="286" t="s">
        <v>47</v>
      </c>
      <c r="O189" s="87"/>
      <c r="P189" s="224">
        <f>O189*H189</f>
        <v>0</v>
      </c>
      <c r="Q189" s="224">
        <v>0.22</v>
      </c>
      <c r="R189" s="224">
        <f>Q189*H189</f>
        <v>0.22</v>
      </c>
      <c r="S189" s="224">
        <v>0</v>
      </c>
      <c r="T189" s="225">
        <f>S189*H189</f>
        <v>0</v>
      </c>
      <c r="U189" s="41"/>
      <c r="V189" s="41"/>
      <c r="W189" s="41"/>
      <c r="X189" s="41"/>
      <c r="Y189" s="41"/>
      <c r="Z189" s="41"/>
      <c r="AA189" s="41"/>
      <c r="AB189" s="41"/>
      <c r="AC189" s="41"/>
      <c r="AD189" s="41"/>
      <c r="AE189" s="41"/>
      <c r="AR189" s="226" t="s">
        <v>277</v>
      </c>
      <c r="AT189" s="226" t="s">
        <v>605</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238</v>
      </c>
      <c r="BM189" s="226" t="s">
        <v>3649</v>
      </c>
    </row>
    <row r="190" s="13" customFormat="1">
      <c r="A190" s="13"/>
      <c r="B190" s="233"/>
      <c r="C190" s="234"/>
      <c r="D190" s="235" t="s">
        <v>242</v>
      </c>
      <c r="E190" s="236" t="s">
        <v>19</v>
      </c>
      <c r="F190" s="237" t="s">
        <v>84</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242</v>
      </c>
      <c r="AU190" s="244" t="s">
        <v>86</v>
      </c>
      <c r="AV190" s="13" t="s">
        <v>86</v>
      </c>
      <c r="AW190" s="13" t="s">
        <v>37</v>
      </c>
      <c r="AX190" s="13" t="s">
        <v>76</v>
      </c>
      <c r="AY190" s="244" t="s">
        <v>231</v>
      </c>
    </row>
    <row r="191" s="15" customFormat="1">
      <c r="A191" s="15"/>
      <c r="B191" s="255"/>
      <c r="C191" s="256"/>
      <c r="D191" s="235" t="s">
        <v>242</v>
      </c>
      <c r="E191" s="257" t="s">
        <v>19</v>
      </c>
      <c r="F191" s="258" t="s">
        <v>335</v>
      </c>
      <c r="G191" s="256"/>
      <c r="H191" s="259">
        <v>1</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242</v>
      </c>
      <c r="AU191" s="265" t="s">
        <v>86</v>
      </c>
      <c r="AV191" s="15" t="s">
        <v>238</v>
      </c>
      <c r="AW191" s="15" t="s">
        <v>37</v>
      </c>
      <c r="AX191" s="15" t="s">
        <v>84</v>
      </c>
      <c r="AY191" s="265" t="s">
        <v>231</v>
      </c>
    </row>
    <row r="192" s="2" customFormat="1" ht="16.5" customHeight="1">
      <c r="A192" s="41"/>
      <c r="B192" s="42"/>
      <c r="C192" s="277" t="s">
        <v>448</v>
      </c>
      <c r="D192" s="277" t="s">
        <v>605</v>
      </c>
      <c r="E192" s="278" t="s">
        <v>3650</v>
      </c>
      <c r="F192" s="279" t="s">
        <v>3651</v>
      </c>
      <c r="G192" s="280" t="s">
        <v>369</v>
      </c>
      <c r="H192" s="281">
        <v>1</v>
      </c>
      <c r="I192" s="282"/>
      <c r="J192" s="283">
        <f>ROUND(I192*H192,2)</f>
        <v>0</v>
      </c>
      <c r="K192" s="279" t="s">
        <v>19</v>
      </c>
      <c r="L192" s="284"/>
      <c r="M192" s="285" t="s">
        <v>19</v>
      </c>
      <c r="N192" s="286" t="s">
        <v>47</v>
      </c>
      <c r="O192" s="87"/>
      <c r="P192" s="224">
        <f>O192*H192</f>
        <v>0</v>
      </c>
      <c r="Q192" s="224">
        <v>0.0025000000000000001</v>
      </c>
      <c r="R192" s="224">
        <f>Q192*H192</f>
        <v>0.0025000000000000001</v>
      </c>
      <c r="S192" s="224">
        <v>0</v>
      </c>
      <c r="T192" s="225">
        <f>S192*H192</f>
        <v>0</v>
      </c>
      <c r="U192" s="41"/>
      <c r="V192" s="41"/>
      <c r="W192" s="41"/>
      <c r="X192" s="41"/>
      <c r="Y192" s="41"/>
      <c r="Z192" s="41"/>
      <c r="AA192" s="41"/>
      <c r="AB192" s="41"/>
      <c r="AC192" s="41"/>
      <c r="AD192" s="41"/>
      <c r="AE192" s="41"/>
      <c r="AR192" s="226" t="s">
        <v>277</v>
      </c>
      <c r="AT192" s="226" t="s">
        <v>605</v>
      </c>
      <c r="AU192" s="226" t="s">
        <v>86</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238</v>
      </c>
      <c r="BM192" s="226" t="s">
        <v>3652</v>
      </c>
    </row>
    <row r="193" s="13" customFormat="1">
      <c r="A193" s="13"/>
      <c r="B193" s="233"/>
      <c r="C193" s="234"/>
      <c r="D193" s="235" t="s">
        <v>242</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242</v>
      </c>
      <c r="AU193" s="244" t="s">
        <v>86</v>
      </c>
      <c r="AV193" s="13" t="s">
        <v>86</v>
      </c>
      <c r="AW193" s="13" t="s">
        <v>37</v>
      </c>
      <c r="AX193" s="13" t="s">
        <v>76</v>
      </c>
      <c r="AY193" s="244" t="s">
        <v>231</v>
      </c>
    </row>
    <row r="194" s="15" customFormat="1">
      <c r="A194" s="15"/>
      <c r="B194" s="255"/>
      <c r="C194" s="256"/>
      <c r="D194" s="235" t="s">
        <v>242</v>
      </c>
      <c r="E194" s="257" t="s">
        <v>19</v>
      </c>
      <c r="F194" s="258" t="s">
        <v>335</v>
      </c>
      <c r="G194" s="256"/>
      <c r="H194" s="259">
        <v>1</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242</v>
      </c>
      <c r="AU194" s="265" t="s">
        <v>86</v>
      </c>
      <c r="AV194" s="15" t="s">
        <v>238</v>
      </c>
      <c r="AW194" s="15" t="s">
        <v>37</v>
      </c>
      <c r="AX194" s="15" t="s">
        <v>84</v>
      </c>
      <c r="AY194" s="265" t="s">
        <v>231</v>
      </c>
    </row>
    <row r="195" s="2" customFormat="1" ht="16.5" customHeight="1">
      <c r="A195" s="41"/>
      <c r="B195" s="42"/>
      <c r="C195" s="277" t="s">
        <v>451</v>
      </c>
      <c r="D195" s="277" t="s">
        <v>605</v>
      </c>
      <c r="E195" s="278" t="s">
        <v>3653</v>
      </c>
      <c r="F195" s="279" t="s">
        <v>3654</v>
      </c>
      <c r="G195" s="280" t="s">
        <v>369</v>
      </c>
      <c r="H195" s="281">
        <v>9</v>
      </c>
      <c r="I195" s="282"/>
      <c r="J195" s="283">
        <f>ROUND(I195*H195,2)</f>
        <v>0</v>
      </c>
      <c r="K195" s="279" t="s">
        <v>19</v>
      </c>
      <c r="L195" s="284"/>
      <c r="M195" s="285" t="s">
        <v>19</v>
      </c>
      <c r="N195" s="286" t="s">
        <v>47</v>
      </c>
      <c r="O195" s="87"/>
      <c r="P195" s="224">
        <f>O195*H195</f>
        <v>0</v>
      </c>
      <c r="Q195" s="224">
        <v>0.0025000000000000001</v>
      </c>
      <c r="R195" s="224">
        <f>Q195*H195</f>
        <v>0.022499999999999999</v>
      </c>
      <c r="S195" s="224">
        <v>0</v>
      </c>
      <c r="T195" s="225">
        <f>S195*H195</f>
        <v>0</v>
      </c>
      <c r="U195" s="41"/>
      <c r="V195" s="41"/>
      <c r="W195" s="41"/>
      <c r="X195" s="41"/>
      <c r="Y195" s="41"/>
      <c r="Z195" s="41"/>
      <c r="AA195" s="41"/>
      <c r="AB195" s="41"/>
      <c r="AC195" s="41"/>
      <c r="AD195" s="41"/>
      <c r="AE195" s="41"/>
      <c r="AR195" s="226" t="s">
        <v>277</v>
      </c>
      <c r="AT195" s="226" t="s">
        <v>605</v>
      </c>
      <c r="AU195" s="226" t="s">
        <v>86</v>
      </c>
      <c r="AY195" s="20" t="s">
        <v>231</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238</v>
      </c>
      <c r="BM195" s="226" t="s">
        <v>3655</v>
      </c>
    </row>
    <row r="196" s="13" customFormat="1">
      <c r="A196" s="13"/>
      <c r="B196" s="233"/>
      <c r="C196" s="234"/>
      <c r="D196" s="235" t="s">
        <v>242</v>
      </c>
      <c r="E196" s="236" t="s">
        <v>19</v>
      </c>
      <c r="F196" s="237" t="s">
        <v>284</v>
      </c>
      <c r="G196" s="234"/>
      <c r="H196" s="238">
        <v>9</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242</v>
      </c>
      <c r="AU196" s="244" t="s">
        <v>86</v>
      </c>
      <c r="AV196" s="13" t="s">
        <v>86</v>
      </c>
      <c r="AW196" s="13" t="s">
        <v>37</v>
      </c>
      <c r="AX196" s="13" t="s">
        <v>76</v>
      </c>
      <c r="AY196" s="244" t="s">
        <v>231</v>
      </c>
    </row>
    <row r="197" s="15" customFormat="1">
      <c r="A197" s="15"/>
      <c r="B197" s="255"/>
      <c r="C197" s="256"/>
      <c r="D197" s="235" t="s">
        <v>242</v>
      </c>
      <c r="E197" s="257" t="s">
        <v>19</v>
      </c>
      <c r="F197" s="258" t="s">
        <v>335</v>
      </c>
      <c r="G197" s="256"/>
      <c r="H197" s="259">
        <v>9</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242</v>
      </c>
      <c r="AU197" s="265" t="s">
        <v>86</v>
      </c>
      <c r="AV197" s="15" t="s">
        <v>238</v>
      </c>
      <c r="AW197" s="15" t="s">
        <v>37</v>
      </c>
      <c r="AX197" s="15" t="s">
        <v>84</v>
      </c>
      <c r="AY197" s="265" t="s">
        <v>231</v>
      </c>
    </row>
    <row r="198" s="2" customFormat="1" ht="16.5" customHeight="1">
      <c r="A198" s="41"/>
      <c r="B198" s="42"/>
      <c r="C198" s="215" t="s">
        <v>457</v>
      </c>
      <c r="D198" s="215" t="s">
        <v>233</v>
      </c>
      <c r="E198" s="216" t="s">
        <v>3567</v>
      </c>
      <c r="F198" s="217" t="s">
        <v>3568</v>
      </c>
      <c r="G198" s="218" t="s">
        <v>310</v>
      </c>
      <c r="H198" s="219">
        <v>42</v>
      </c>
      <c r="I198" s="220"/>
      <c r="J198" s="221">
        <f>ROUND(I198*H198,2)</f>
        <v>0</v>
      </c>
      <c r="K198" s="217" t="s">
        <v>19</v>
      </c>
      <c r="L198" s="47"/>
      <c r="M198" s="222" t="s">
        <v>19</v>
      </c>
      <c r="N198" s="223" t="s">
        <v>47</v>
      </c>
      <c r="O198" s="87"/>
      <c r="P198" s="224">
        <f>O198*H198</f>
        <v>0</v>
      </c>
      <c r="Q198" s="224">
        <v>6.9999999999999994E-05</v>
      </c>
      <c r="R198" s="224">
        <f>Q198*H198</f>
        <v>0.0029399999999999999</v>
      </c>
      <c r="S198" s="224">
        <v>0</v>
      </c>
      <c r="T198" s="225">
        <f>S198*H198</f>
        <v>0</v>
      </c>
      <c r="U198" s="41"/>
      <c r="V198" s="41"/>
      <c r="W198" s="41"/>
      <c r="X198" s="41"/>
      <c r="Y198" s="41"/>
      <c r="Z198" s="41"/>
      <c r="AA198" s="41"/>
      <c r="AB198" s="41"/>
      <c r="AC198" s="41"/>
      <c r="AD198" s="41"/>
      <c r="AE198" s="41"/>
      <c r="AR198" s="226" t="s">
        <v>238</v>
      </c>
      <c r="AT198" s="226" t="s">
        <v>233</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238</v>
      </c>
      <c r="BM198" s="226" t="s">
        <v>3656</v>
      </c>
    </row>
    <row r="199" s="13" customFormat="1">
      <c r="A199" s="13"/>
      <c r="B199" s="233"/>
      <c r="C199" s="234"/>
      <c r="D199" s="235" t="s">
        <v>242</v>
      </c>
      <c r="E199" s="236" t="s">
        <v>19</v>
      </c>
      <c r="F199" s="237" t="s">
        <v>3657</v>
      </c>
      <c r="G199" s="234"/>
      <c r="H199" s="238">
        <v>42</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242</v>
      </c>
      <c r="AU199" s="244" t="s">
        <v>86</v>
      </c>
      <c r="AV199" s="13" t="s">
        <v>86</v>
      </c>
      <c r="AW199" s="13" t="s">
        <v>37</v>
      </c>
      <c r="AX199" s="13" t="s">
        <v>76</v>
      </c>
      <c r="AY199" s="244" t="s">
        <v>231</v>
      </c>
    </row>
    <row r="200" s="15" customFormat="1">
      <c r="A200" s="15"/>
      <c r="B200" s="255"/>
      <c r="C200" s="256"/>
      <c r="D200" s="235" t="s">
        <v>242</v>
      </c>
      <c r="E200" s="257" t="s">
        <v>19</v>
      </c>
      <c r="F200" s="258" t="s">
        <v>335</v>
      </c>
      <c r="G200" s="256"/>
      <c r="H200" s="259">
        <v>42</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242</v>
      </c>
      <c r="AU200" s="265" t="s">
        <v>86</v>
      </c>
      <c r="AV200" s="15" t="s">
        <v>238</v>
      </c>
      <c r="AW200" s="15" t="s">
        <v>37</v>
      </c>
      <c r="AX200" s="15" t="s">
        <v>84</v>
      </c>
      <c r="AY200" s="265" t="s">
        <v>231</v>
      </c>
    </row>
    <row r="201" s="2" customFormat="1" ht="24.15" customHeight="1">
      <c r="A201" s="41"/>
      <c r="B201" s="42"/>
      <c r="C201" s="215" t="s">
        <v>463</v>
      </c>
      <c r="D201" s="215" t="s">
        <v>233</v>
      </c>
      <c r="E201" s="216" t="s">
        <v>3658</v>
      </c>
      <c r="F201" s="217" t="s">
        <v>3659</v>
      </c>
      <c r="G201" s="218" t="s">
        <v>3660</v>
      </c>
      <c r="H201" s="219">
        <v>2</v>
      </c>
      <c r="I201" s="220"/>
      <c r="J201" s="221">
        <f>ROUND(I201*H201,2)</f>
        <v>0</v>
      </c>
      <c r="K201" s="217" t="s">
        <v>19</v>
      </c>
      <c r="L201" s="47"/>
      <c r="M201" s="222" t="s">
        <v>19</v>
      </c>
      <c r="N201" s="223" t="s">
        <v>47</v>
      </c>
      <c r="O201" s="87"/>
      <c r="P201" s="224">
        <f>O201*H201</f>
        <v>0</v>
      </c>
      <c r="Q201" s="224">
        <v>0.00018000000000000001</v>
      </c>
      <c r="R201" s="224">
        <f>Q201*H201</f>
        <v>0.00036000000000000002</v>
      </c>
      <c r="S201" s="224">
        <v>0</v>
      </c>
      <c r="T201" s="225">
        <f>S201*H201</f>
        <v>0</v>
      </c>
      <c r="U201" s="41"/>
      <c r="V201" s="41"/>
      <c r="W201" s="41"/>
      <c r="X201" s="41"/>
      <c r="Y201" s="41"/>
      <c r="Z201" s="41"/>
      <c r="AA201" s="41"/>
      <c r="AB201" s="41"/>
      <c r="AC201" s="41"/>
      <c r="AD201" s="41"/>
      <c r="AE201" s="41"/>
      <c r="AR201" s="226" t="s">
        <v>238</v>
      </c>
      <c r="AT201" s="226" t="s">
        <v>233</v>
      </c>
      <c r="AU201" s="226" t="s">
        <v>86</v>
      </c>
      <c r="AY201" s="20" t="s">
        <v>231</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238</v>
      </c>
      <c r="BM201" s="226" t="s">
        <v>3661</v>
      </c>
    </row>
    <row r="202" s="13" customFormat="1">
      <c r="A202" s="13"/>
      <c r="B202" s="233"/>
      <c r="C202" s="234"/>
      <c r="D202" s="235" t="s">
        <v>242</v>
      </c>
      <c r="E202" s="236" t="s">
        <v>19</v>
      </c>
      <c r="F202" s="237" t="s">
        <v>86</v>
      </c>
      <c r="G202" s="234"/>
      <c r="H202" s="238">
        <v>2</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242</v>
      </c>
      <c r="AU202" s="244" t="s">
        <v>86</v>
      </c>
      <c r="AV202" s="13" t="s">
        <v>86</v>
      </c>
      <c r="AW202" s="13" t="s">
        <v>37</v>
      </c>
      <c r="AX202" s="13" t="s">
        <v>76</v>
      </c>
      <c r="AY202" s="244" t="s">
        <v>231</v>
      </c>
    </row>
    <row r="203" s="15" customFormat="1">
      <c r="A203" s="15"/>
      <c r="B203" s="255"/>
      <c r="C203" s="256"/>
      <c r="D203" s="235" t="s">
        <v>242</v>
      </c>
      <c r="E203" s="257" t="s">
        <v>19</v>
      </c>
      <c r="F203" s="258" t="s">
        <v>335</v>
      </c>
      <c r="G203" s="256"/>
      <c r="H203" s="259">
        <v>2</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242</v>
      </c>
      <c r="AU203" s="265" t="s">
        <v>86</v>
      </c>
      <c r="AV203" s="15" t="s">
        <v>238</v>
      </c>
      <c r="AW203" s="15" t="s">
        <v>37</v>
      </c>
      <c r="AX203" s="15" t="s">
        <v>84</v>
      </c>
      <c r="AY203" s="265" t="s">
        <v>231</v>
      </c>
    </row>
    <row r="204" s="2" customFormat="1" ht="16.5" customHeight="1">
      <c r="A204" s="41"/>
      <c r="B204" s="42"/>
      <c r="C204" s="215" t="s">
        <v>469</v>
      </c>
      <c r="D204" s="215" t="s">
        <v>233</v>
      </c>
      <c r="E204" s="216" t="s">
        <v>3662</v>
      </c>
      <c r="F204" s="217" t="s">
        <v>3663</v>
      </c>
      <c r="G204" s="218" t="s">
        <v>310</v>
      </c>
      <c r="H204" s="219">
        <v>42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238</v>
      </c>
      <c r="AT204" s="226" t="s">
        <v>233</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238</v>
      </c>
      <c r="BM204" s="226" t="s">
        <v>3664</v>
      </c>
    </row>
    <row r="205" s="13" customFormat="1">
      <c r="A205" s="13"/>
      <c r="B205" s="233"/>
      <c r="C205" s="234"/>
      <c r="D205" s="235" t="s">
        <v>242</v>
      </c>
      <c r="E205" s="236" t="s">
        <v>19</v>
      </c>
      <c r="F205" s="237" t="s">
        <v>499</v>
      </c>
      <c r="G205" s="234"/>
      <c r="H205" s="238">
        <v>42</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242</v>
      </c>
      <c r="AU205" s="244" t="s">
        <v>86</v>
      </c>
      <c r="AV205" s="13" t="s">
        <v>86</v>
      </c>
      <c r="AW205" s="13" t="s">
        <v>37</v>
      </c>
      <c r="AX205" s="13" t="s">
        <v>76</v>
      </c>
      <c r="AY205" s="244" t="s">
        <v>231</v>
      </c>
    </row>
    <row r="206" s="15" customFormat="1">
      <c r="A206" s="15"/>
      <c r="B206" s="255"/>
      <c r="C206" s="256"/>
      <c r="D206" s="235" t="s">
        <v>242</v>
      </c>
      <c r="E206" s="257" t="s">
        <v>19</v>
      </c>
      <c r="F206" s="258" t="s">
        <v>335</v>
      </c>
      <c r="G206" s="256"/>
      <c r="H206" s="259">
        <v>42</v>
      </c>
      <c r="I206" s="260"/>
      <c r="J206" s="256"/>
      <c r="K206" s="256"/>
      <c r="L206" s="261"/>
      <c r="M206" s="262"/>
      <c r="N206" s="263"/>
      <c r="O206" s="263"/>
      <c r="P206" s="263"/>
      <c r="Q206" s="263"/>
      <c r="R206" s="263"/>
      <c r="S206" s="263"/>
      <c r="T206" s="264"/>
      <c r="U206" s="15"/>
      <c r="V206" s="15"/>
      <c r="W206" s="15"/>
      <c r="X206" s="15"/>
      <c r="Y206" s="15"/>
      <c r="Z206" s="15"/>
      <c r="AA206" s="15"/>
      <c r="AB206" s="15"/>
      <c r="AC206" s="15"/>
      <c r="AD206" s="15"/>
      <c r="AE206" s="15"/>
      <c r="AT206" s="265" t="s">
        <v>242</v>
      </c>
      <c r="AU206" s="265" t="s">
        <v>86</v>
      </c>
      <c r="AV206" s="15" t="s">
        <v>238</v>
      </c>
      <c r="AW206" s="15" t="s">
        <v>37</v>
      </c>
      <c r="AX206" s="15" t="s">
        <v>84</v>
      </c>
      <c r="AY206" s="265" t="s">
        <v>231</v>
      </c>
    </row>
    <row r="207" s="2" customFormat="1" ht="24.15" customHeight="1">
      <c r="A207" s="41"/>
      <c r="B207" s="42"/>
      <c r="C207" s="215" t="s">
        <v>475</v>
      </c>
      <c r="D207" s="215" t="s">
        <v>233</v>
      </c>
      <c r="E207" s="216" t="s">
        <v>3665</v>
      </c>
      <c r="F207" s="217" t="s">
        <v>3666</v>
      </c>
      <c r="G207" s="218" t="s">
        <v>310</v>
      </c>
      <c r="H207" s="219">
        <v>42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238</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238</v>
      </c>
      <c r="BM207" s="226" t="s">
        <v>3667</v>
      </c>
    </row>
    <row r="208" s="13" customFormat="1">
      <c r="A208" s="13"/>
      <c r="B208" s="233"/>
      <c r="C208" s="234"/>
      <c r="D208" s="235" t="s">
        <v>242</v>
      </c>
      <c r="E208" s="236" t="s">
        <v>19</v>
      </c>
      <c r="F208" s="237" t="s">
        <v>499</v>
      </c>
      <c r="G208" s="234"/>
      <c r="H208" s="238">
        <v>42</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242</v>
      </c>
      <c r="AU208" s="244" t="s">
        <v>86</v>
      </c>
      <c r="AV208" s="13" t="s">
        <v>86</v>
      </c>
      <c r="AW208" s="13" t="s">
        <v>37</v>
      </c>
      <c r="AX208" s="13" t="s">
        <v>76</v>
      </c>
      <c r="AY208" s="244" t="s">
        <v>231</v>
      </c>
    </row>
    <row r="209" s="15" customFormat="1">
      <c r="A209" s="15"/>
      <c r="B209" s="255"/>
      <c r="C209" s="256"/>
      <c r="D209" s="235" t="s">
        <v>242</v>
      </c>
      <c r="E209" s="257" t="s">
        <v>19</v>
      </c>
      <c r="F209" s="258" t="s">
        <v>335</v>
      </c>
      <c r="G209" s="256"/>
      <c r="H209" s="259">
        <v>42</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242</v>
      </c>
      <c r="AU209" s="265" t="s">
        <v>86</v>
      </c>
      <c r="AV209" s="15" t="s">
        <v>238</v>
      </c>
      <c r="AW209" s="15" t="s">
        <v>37</v>
      </c>
      <c r="AX209" s="15" t="s">
        <v>84</v>
      </c>
      <c r="AY209" s="265" t="s">
        <v>231</v>
      </c>
    </row>
    <row r="210" s="12" customFormat="1" ht="22.8" customHeight="1">
      <c r="A210" s="12"/>
      <c r="B210" s="199"/>
      <c r="C210" s="200"/>
      <c r="D210" s="201" t="s">
        <v>75</v>
      </c>
      <c r="E210" s="213" t="s">
        <v>1170</v>
      </c>
      <c r="F210" s="213" t="s">
        <v>1171</v>
      </c>
      <c r="G210" s="200"/>
      <c r="H210" s="200"/>
      <c r="I210" s="203"/>
      <c r="J210" s="214">
        <f>BK210</f>
        <v>0</v>
      </c>
      <c r="K210" s="200"/>
      <c r="L210" s="205"/>
      <c r="M210" s="206"/>
      <c r="N210" s="207"/>
      <c r="O210" s="207"/>
      <c r="P210" s="208">
        <f>SUM(P211:P212)</f>
        <v>0</v>
      </c>
      <c r="Q210" s="207"/>
      <c r="R210" s="208">
        <f>SUM(R211:R212)</f>
        <v>0</v>
      </c>
      <c r="S210" s="207"/>
      <c r="T210" s="209">
        <f>SUM(T211:T212)</f>
        <v>0</v>
      </c>
      <c r="U210" s="12"/>
      <c r="V210" s="12"/>
      <c r="W210" s="12"/>
      <c r="X210" s="12"/>
      <c r="Y210" s="12"/>
      <c r="Z210" s="12"/>
      <c r="AA210" s="12"/>
      <c r="AB210" s="12"/>
      <c r="AC210" s="12"/>
      <c r="AD210" s="12"/>
      <c r="AE210" s="12"/>
      <c r="AR210" s="210" t="s">
        <v>84</v>
      </c>
      <c r="AT210" s="211" t="s">
        <v>75</v>
      </c>
      <c r="AU210" s="211" t="s">
        <v>84</v>
      </c>
      <c r="AY210" s="210" t="s">
        <v>231</v>
      </c>
      <c r="BK210" s="212">
        <f>SUM(BK211:BK212)</f>
        <v>0</v>
      </c>
    </row>
    <row r="211" s="2" customFormat="1" ht="49.05" customHeight="1">
      <c r="A211" s="41"/>
      <c r="B211" s="42"/>
      <c r="C211" s="215" t="s">
        <v>482</v>
      </c>
      <c r="D211" s="215" t="s">
        <v>233</v>
      </c>
      <c r="E211" s="216" t="s">
        <v>3571</v>
      </c>
      <c r="F211" s="217" t="s">
        <v>3572</v>
      </c>
      <c r="G211" s="218" t="s">
        <v>280</v>
      </c>
      <c r="H211" s="219">
        <v>0.66100000000000003</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238</v>
      </c>
      <c r="AT211" s="226" t="s">
        <v>233</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3668</v>
      </c>
    </row>
    <row r="212" s="2" customFormat="1" ht="55.5" customHeight="1">
      <c r="A212" s="41"/>
      <c r="B212" s="42"/>
      <c r="C212" s="215" t="s">
        <v>488</v>
      </c>
      <c r="D212" s="215" t="s">
        <v>233</v>
      </c>
      <c r="E212" s="216" t="s">
        <v>3574</v>
      </c>
      <c r="F212" s="217" t="s">
        <v>3575</v>
      </c>
      <c r="G212" s="218" t="s">
        <v>280</v>
      </c>
      <c r="H212" s="219">
        <v>0.66100000000000003</v>
      </c>
      <c r="I212" s="220"/>
      <c r="J212" s="221">
        <f>ROUND(I212*H212,2)</f>
        <v>0</v>
      </c>
      <c r="K212" s="217" t="s">
        <v>19</v>
      </c>
      <c r="L212" s="47"/>
      <c r="M212" s="295" t="s">
        <v>19</v>
      </c>
      <c r="N212" s="296" t="s">
        <v>47</v>
      </c>
      <c r="O212" s="293"/>
      <c r="P212" s="297">
        <f>O212*H212</f>
        <v>0</v>
      </c>
      <c r="Q212" s="297">
        <v>0</v>
      </c>
      <c r="R212" s="297">
        <f>Q212*H212</f>
        <v>0</v>
      </c>
      <c r="S212" s="297">
        <v>0</v>
      </c>
      <c r="T212" s="298">
        <f>S212*H212</f>
        <v>0</v>
      </c>
      <c r="U212" s="41"/>
      <c r="V212" s="41"/>
      <c r="W212" s="41"/>
      <c r="X212" s="41"/>
      <c r="Y212" s="41"/>
      <c r="Z212" s="41"/>
      <c r="AA212" s="41"/>
      <c r="AB212" s="41"/>
      <c r="AC212" s="41"/>
      <c r="AD212" s="41"/>
      <c r="AE212" s="41"/>
      <c r="AR212" s="226" t="s">
        <v>238</v>
      </c>
      <c r="AT212" s="226" t="s">
        <v>233</v>
      </c>
      <c r="AU212" s="226" t="s">
        <v>86</v>
      </c>
      <c r="AY212" s="20" t="s">
        <v>231</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238</v>
      </c>
      <c r="BM212" s="226" t="s">
        <v>3669</v>
      </c>
    </row>
    <row r="213" s="2" customFormat="1" ht="6.96" customHeight="1">
      <c r="A213" s="41"/>
      <c r="B213" s="62"/>
      <c r="C213" s="63"/>
      <c r="D213" s="63"/>
      <c r="E213" s="63"/>
      <c r="F213" s="63"/>
      <c r="G213" s="63"/>
      <c r="H213" s="63"/>
      <c r="I213" s="63"/>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8yze65T7A+GT+fRc/ohDwCl1irvOtJuh7pkSiwSss6fvePtQ7hP8pw9FYzEeyqJ3mCVOWdzF/6dxxS6EGTGzXg==" hashValue="ggnW8plX8JKF1GHz6yuZI+POIEkL/mxXnRKS3O8+KcXehPbNz8llR2n1l4il7B1wrWIfPGqzVfSTMXKTgdAvJA==" algorithmName="SHA-512" password="C763"/>
  <autoFilter ref="C83:K21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3671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03.1 - Uzemnění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3675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3670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2596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03.1 - Uzemnění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0.21908</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1177</v>
      </c>
      <c r="F88" s="202" t="s">
        <v>1178</v>
      </c>
      <c r="G88" s="200"/>
      <c r="H88" s="200"/>
      <c r="I88" s="203"/>
      <c r="J88" s="204">
        <f>BK88</f>
        <v>0</v>
      </c>
      <c r="K88" s="200"/>
      <c r="L88" s="205"/>
      <c r="M88" s="206"/>
      <c r="N88" s="207"/>
      <c r="O88" s="207"/>
      <c r="P88" s="208">
        <f>P89</f>
        <v>0</v>
      </c>
      <c r="Q88" s="207"/>
      <c r="R88" s="208">
        <f>R89</f>
        <v>0.21908</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3676</v>
      </c>
      <c r="F89" s="213" t="s">
        <v>3677</v>
      </c>
      <c r="G89" s="200"/>
      <c r="H89" s="200"/>
      <c r="I89" s="203"/>
      <c r="J89" s="214">
        <f>BK89</f>
        <v>0</v>
      </c>
      <c r="K89" s="200"/>
      <c r="L89" s="205"/>
      <c r="M89" s="206"/>
      <c r="N89" s="207"/>
      <c r="O89" s="207"/>
      <c r="P89" s="208">
        <f>SUM(P90:P100)</f>
        <v>0</v>
      </c>
      <c r="Q89" s="207"/>
      <c r="R89" s="208">
        <f>SUM(R90:R100)</f>
        <v>0.21908</v>
      </c>
      <c r="S89" s="207"/>
      <c r="T89" s="209">
        <f>SUM(T90:T100)</f>
        <v>0</v>
      </c>
      <c r="U89" s="12"/>
      <c r="V89" s="12"/>
      <c r="W89" s="12"/>
      <c r="X89" s="12"/>
      <c r="Y89" s="12"/>
      <c r="Z89" s="12"/>
      <c r="AA89" s="12"/>
      <c r="AB89" s="12"/>
      <c r="AC89" s="12"/>
      <c r="AD89" s="12"/>
      <c r="AE89" s="12"/>
      <c r="AR89" s="210" t="s">
        <v>86</v>
      </c>
      <c r="AT89" s="211" t="s">
        <v>75</v>
      </c>
      <c r="AU89" s="211" t="s">
        <v>84</v>
      </c>
      <c r="AY89" s="210" t="s">
        <v>231</v>
      </c>
      <c r="BK89" s="212">
        <f>SUM(BK90:BK100)</f>
        <v>0</v>
      </c>
    </row>
    <row r="90" s="2" customFormat="1" ht="24.15" customHeight="1">
      <c r="A90" s="41"/>
      <c r="B90" s="42"/>
      <c r="C90" s="215" t="s">
        <v>84</v>
      </c>
      <c r="D90" s="215" t="s">
        <v>233</v>
      </c>
      <c r="E90" s="216" t="s">
        <v>3678</v>
      </c>
      <c r="F90" s="217" t="s">
        <v>3679</v>
      </c>
      <c r="G90" s="218" t="s">
        <v>310</v>
      </c>
      <c r="H90" s="219">
        <v>125</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336</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3680</v>
      </c>
    </row>
    <row r="91" s="2" customFormat="1" ht="16.5" customHeight="1">
      <c r="A91" s="41"/>
      <c r="B91" s="42"/>
      <c r="C91" s="277" t="s">
        <v>86</v>
      </c>
      <c r="D91" s="277" t="s">
        <v>605</v>
      </c>
      <c r="E91" s="278" t="s">
        <v>3681</v>
      </c>
      <c r="F91" s="279" t="s">
        <v>3682</v>
      </c>
      <c r="G91" s="280" t="s">
        <v>1902</v>
      </c>
      <c r="H91" s="281">
        <v>125</v>
      </c>
      <c r="I91" s="282"/>
      <c r="J91" s="283">
        <f>ROUND(I91*H91,2)</f>
        <v>0</v>
      </c>
      <c r="K91" s="279" t="s">
        <v>19</v>
      </c>
      <c r="L91" s="284"/>
      <c r="M91" s="285" t="s">
        <v>19</v>
      </c>
      <c r="N91" s="286" t="s">
        <v>47</v>
      </c>
      <c r="O91" s="87"/>
      <c r="P91" s="224">
        <f>O91*H91</f>
        <v>0</v>
      </c>
      <c r="Q91" s="224">
        <v>0.001</v>
      </c>
      <c r="R91" s="224">
        <f>Q91*H91</f>
        <v>0.125</v>
      </c>
      <c r="S91" s="224">
        <v>0</v>
      </c>
      <c r="T91" s="225">
        <f>S91*H91</f>
        <v>0</v>
      </c>
      <c r="U91" s="41"/>
      <c r="V91" s="41"/>
      <c r="W91" s="41"/>
      <c r="X91" s="41"/>
      <c r="Y91" s="41"/>
      <c r="Z91" s="41"/>
      <c r="AA91" s="41"/>
      <c r="AB91" s="41"/>
      <c r="AC91" s="41"/>
      <c r="AD91" s="41"/>
      <c r="AE91" s="41"/>
      <c r="AR91" s="226" t="s">
        <v>442</v>
      </c>
      <c r="AT91" s="226" t="s">
        <v>605</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3683</v>
      </c>
    </row>
    <row r="92" s="2" customFormat="1" ht="16.5" customHeight="1">
      <c r="A92" s="41"/>
      <c r="B92" s="42"/>
      <c r="C92" s="277" t="s">
        <v>248</v>
      </c>
      <c r="D92" s="277" t="s">
        <v>605</v>
      </c>
      <c r="E92" s="278" t="s">
        <v>3684</v>
      </c>
      <c r="F92" s="279" t="s">
        <v>3685</v>
      </c>
      <c r="G92" s="280" t="s">
        <v>369</v>
      </c>
      <c r="H92" s="281">
        <v>52</v>
      </c>
      <c r="I92" s="282"/>
      <c r="J92" s="283">
        <f>ROUND(I92*H92,2)</f>
        <v>0</v>
      </c>
      <c r="K92" s="279" t="s">
        <v>19</v>
      </c>
      <c r="L92" s="284"/>
      <c r="M92" s="285" t="s">
        <v>19</v>
      </c>
      <c r="N92" s="286" t="s">
        <v>47</v>
      </c>
      <c r="O92" s="87"/>
      <c r="P92" s="224">
        <f>O92*H92</f>
        <v>0</v>
      </c>
      <c r="Q92" s="224">
        <v>9.0000000000000006E-05</v>
      </c>
      <c r="R92" s="224">
        <f>Q92*H92</f>
        <v>0.0046800000000000001</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3686</v>
      </c>
    </row>
    <row r="93" s="2" customFormat="1" ht="24.15" customHeight="1">
      <c r="A93" s="41"/>
      <c r="B93" s="42"/>
      <c r="C93" s="215" t="s">
        <v>238</v>
      </c>
      <c r="D93" s="215" t="s">
        <v>233</v>
      </c>
      <c r="E93" s="216" t="s">
        <v>3687</v>
      </c>
      <c r="F93" s="217" t="s">
        <v>3688</v>
      </c>
      <c r="G93" s="218" t="s">
        <v>310</v>
      </c>
      <c r="H93" s="219">
        <v>60</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336</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3689</v>
      </c>
    </row>
    <row r="94" s="2" customFormat="1" ht="16.5" customHeight="1">
      <c r="A94" s="41"/>
      <c r="B94" s="42"/>
      <c r="C94" s="277" t="s">
        <v>260</v>
      </c>
      <c r="D94" s="277" t="s">
        <v>605</v>
      </c>
      <c r="E94" s="278" t="s">
        <v>3690</v>
      </c>
      <c r="F94" s="279" t="s">
        <v>3691</v>
      </c>
      <c r="G94" s="280" t="s">
        <v>1902</v>
      </c>
      <c r="H94" s="281">
        <v>40</v>
      </c>
      <c r="I94" s="282"/>
      <c r="J94" s="283">
        <f>ROUND(I94*H94,2)</f>
        <v>0</v>
      </c>
      <c r="K94" s="279" t="s">
        <v>19</v>
      </c>
      <c r="L94" s="284"/>
      <c r="M94" s="285" t="s">
        <v>19</v>
      </c>
      <c r="N94" s="286" t="s">
        <v>47</v>
      </c>
      <c r="O94" s="87"/>
      <c r="P94" s="224">
        <f>O94*H94</f>
        <v>0</v>
      </c>
      <c r="Q94" s="224">
        <v>0.001</v>
      </c>
      <c r="R94" s="224">
        <f>Q94*H94</f>
        <v>0.040000000000000001</v>
      </c>
      <c r="S94" s="224">
        <v>0</v>
      </c>
      <c r="T94" s="225">
        <f>S94*H94</f>
        <v>0</v>
      </c>
      <c r="U94" s="41"/>
      <c r="V94" s="41"/>
      <c r="W94" s="41"/>
      <c r="X94" s="41"/>
      <c r="Y94" s="41"/>
      <c r="Z94" s="41"/>
      <c r="AA94" s="41"/>
      <c r="AB94" s="41"/>
      <c r="AC94" s="41"/>
      <c r="AD94" s="41"/>
      <c r="AE94" s="41"/>
      <c r="AR94" s="226" t="s">
        <v>442</v>
      </c>
      <c r="AT94" s="226" t="s">
        <v>605</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3692</v>
      </c>
    </row>
    <row r="95" s="2" customFormat="1" ht="16.5" customHeight="1">
      <c r="A95" s="41"/>
      <c r="B95" s="42"/>
      <c r="C95" s="215" t="s">
        <v>265</v>
      </c>
      <c r="D95" s="215" t="s">
        <v>233</v>
      </c>
      <c r="E95" s="216" t="s">
        <v>3693</v>
      </c>
      <c r="F95" s="217" t="s">
        <v>3694</v>
      </c>
      <c r="G95" s="218" t="s">
        <v>369</v>
      </c>
      <c r="H95" s="219">
        <v>24</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336</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3695</v>
      </c>
    </row>
    <row r="96" s="2" customFormat="1" ht="24.15" customHeight="1">
      <c r="A96" s="41"/>
      <c r="B96" s="42"/>
      <c r="C96" s="277" t="s">
        <v>271</v>
      </c>
      <c r="D96" s="277" t="s">
        <v>605</v>
      </c>
      <c r="E96" s="278" t="s">
        <v>3696</v>
      </c>
      <c r="F96" s="279" t="s">
        <v>3697</v>
      </c>
      <c r="G96" s="280" t="s">
        <v>369</v>
      </c>
      <c r="H96" s="281">
        <v>24</v>
      </c>
      <c r="I96" s="282"/>
      <c r="J96" s="283">
        <f>ROUND(I96*H96,2)</f>
        <v>0</v>
      </c>
      <c r="K96" s="279" t="s">
        <v>19</v>
      </c>
      <c r="L96" s="284"/>
      <c r="M96" s="285" t="s">
        <v>19</v>
      </c>
      <c r="N96" s="286" t="s">
        <v>47</v>
      </c>
      <c r="O96" s="87"/>
      <c r="P96" s="224">
        <f>O96*H96</f>
        <v>0</v>
      </c>
      <c r="Q96" s="224">
        <v>0.00069999999999999999</v>
      </c>
      <c r="R96" s="224">
        <f>Q96*H96</f>
        <v>0.016799999999999999</v>
      </c>
      <c r="S96" s="224">
        <v>0</v>
      </c>
      <c r="T96" s="225">
        <f>S96*H96</f>
        <v>0</v>
      </c>
      <c r="U96" s="41"/>
      <c r="V96" s="41"/>
      <c r="W96" s="41"/>
      <c r="X96" s="41"/>
      <c r="Y96" s="41"/>
      <c r="Z96" s="41"/>
      <c r="AA96" s="41"/>
      <c r="AB96" s="41"/>
      <c r="AC96" s="41"/>
      <c r="AD96" s="41"/>
      <c r="AE96" s="41"/>
      <c r="AR96" s="226" t="s">
        <v>442</v>
      </c>
      <c r="AT96" s="226" t="s">
        <v>605</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3698</v>
      </c>
    </row>
    <row r="97" s="2" customFormat="1" ht="16.5" customHeight="1">
      <c r="A97" s="41"/>
      <c r="B97" s="42"/>
      <c r="C97" s="277" t="s">
        <v>277</v>
      </c>
      <c r="D97" s="277" t="s">
        <v>605</v>
      </c>
      <c r="E97" s="278" t="s">
        <v>3699</v>
      </c>
      <c r="F97" s="279" t="s">
        <v>3700</v>
      </c>
      <c r="G97" s="280" t="s">
        <v>1902</v>
      </c>
      <c r="H97" s="281">
        <v>30</v>
      </c>
      <c r="I97" s="282"/>
      <c r="J97" s="283">
        <f>ROUND(I97*H97,2)</f>
        <v>0</v>
      </c>
      <c r="K97" s="279" t="s">
        <v>19</v>
      </c>
      <c r="L97" s="284"/>
      <c r="M97" s="285" t="s">
        <v>19</v>
      </c>
      <c r="N97" s="286" t="s">
        <v>47</v>
      </c>
      <c r="O97" s="87"/>
      <c r="P97" s="224">
        <f>O97*H97</f>
        <v>0</v>
      </c>
      <c r="Q97" s="224">
        <v>0.001</v>
      </c>
      <c r="R97" s="224">
        <f>Q97*H97</f>
        <v>0.029999999999999999</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3701</v>
      </c>
    </row>
    <row r="98" s="2" customFormat="1" ht="16.5" customHeight="1">
      <c r="A98" s="41"/>
      <c r="B98" s="42"/>
      <c r="C98" s="215" t="s">
        <v>284</v>
      </c>
      <c r="D98" s="215" t="s">
        <v>233</v>
      </c>
      <c r="E98" s="216" t="s">
        <v>3702</v>
      </c>
      <c r="F98" s="217" t="s">
        <v>3703</v>
      </c>
      <c r="G98" s="218" t="s">
        <v>369</v>
      </c>
      <c r="H98" s="219">
        <v>10</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336</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336</v>
      </c>
      <c r="BM98" s="226" t="s">
        <v>3704</v>
      </c>
    </row>
    <row r="99" s="2" customFormat="1" ht="24.15" customHeight="1">
      <c r="A99" s="41"/>
      <c r="B99" s="42"/>
      <c r="C99" s="277" t="s">
        <v>290</v>
      </c>
      <c r="D99" s="277" t="s">
        <v>605</v>
      </c>
      <c r="E99" s="278" t="s">
        <v>3705</v>
      </c>
      <c r="F99" s="279" t="s">
        <v>3706</v>
      </c>
      <c r="G99" s="280" t="s">
        <v>369</v>
      </c>
      <c r="H99" s="281">
        <v>10</v>
      </c>
      <c r="I99" s="282"/>
      <c r="J99" s="283">
        <f>ROUND(I99*H99,2)</f>
        <v>0</v>
      </c>
      <c r="K99" s="279" t="s">
        <v>19</v>
      </c>
      <c r="L99" s="284"/>
      <c r="M99" s="285" t="s">
        <v>19</v>
      </c>
      <c r="N99" s="286" t="s">
        <v>47</v>
      </c>
      <c r="O99" s="87"/>
      <c r="P99" s="224">
        <f>O99*H99</f>
        <v>0</v>
      </c>
      <c r="Q99" s="224">
        <v>0.00025999999999999998</v>
      </c>
      <c r="R99" s="224">
        <f>Q99*H99</f>
        <v>0.0025999999999999999</v>
      </c>
      <c r="S99" s="224">
        <v>0</v>
      </c>
      <c r="T99" s="225">
        <f>S99*H99</f>
        <v>0</v>
      </c>
      <c r="U99" s="41"/>
      <c r="V99" s="41"/>
      <c r="W99" s="41"/>
      <c r="X99" s="41"/>
      <c r="Y99" s="41"/>
      <c r="Z99" s="41"/>
      <c r="AA99" s="41"/>
      <c r="AB99" s="41"/>
      <c r="AC99" s="41"/>
      <c r="AD99" s="41"/>
      <c r="AE99" s="41"/>
      <c r="AR99" s="226" t="s">
        <v>442</v>
      </c>
      <c r="AT99" s="226" t="s">
        <v>605</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3707</v>
      </c>
    </row>
    <row r="100" s="2" customFormat="1" ht="21.75" customHeight="1">
      <c r="A100" s="41"/>
      <c r="B100" s="42"/>
      <c r="C100" s="215" t="s">
        <v>296</v>
      </c>
      <c r="D100" s="215" t="s">
        <v>233</v>
      </c>
      <c r="E100" s="216" t="s">
        <v>3708</v>
      </c>
      <c r="F100" s="217" t="s">
        <v>3709</v>
      </c>
      <c r="G100" s="218" t="s">
        <v>369</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336</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3710</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BKXX+90ge+7CCqBbzLXZkxMtgZVDsUtym7cThdnEYeoeFdV9wMmSke+6o6eX0HdQZG5PCyQlTi7/ERzuqPnAEw==" hashValue="gJ/aLEWK2fMkXSDJSjbSKhuarChFwm9ORJtwBT71/cI18Mm727+1SVw2qM8F/lI17S4EwdYG+LBKtMHX//C4u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3711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ROUND((SUM(BE89:BE192)),  2)</f>
        <v>0</v>
      </c>
      <c r="G35" s="41"/>
      <c r="H35" s="41"/>
      <c r="I35" s="160">
        <v>0.20999999999999999</v>
      </c>
      <c r="J35" s="159">
        <f>ROUND(((SUM(BE89:BE192))*I35),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ROUND((SUM(BF89:BF192)),  2)</f>
        <v>0</v>
      </c>
      <c r="G36" s="41"/>
      <c r="H36" s="41"/>
      <c r="I36" s="160">
        <v>0.14999999999999999</v>
      </c>
      <c r="J36" s="159">
        <f>ROUND(((SUM(BF89:BF192))*I36),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ROUND((SUM(BG89:BG192)),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ROUND((SUM(BH89:BH192)),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ROUND((SUM(BI89:BI192)),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03.2 - Elektroinstalace 1.NP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3675</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3712</v>
      </c>
      <c r="E66" s="185"/>
      <c r="F66" s="185"/>
      <c r="G66" s="185"/>
      <c r="H66" s="185"/>
      <c r="I66" s="185"/>
      <c r="J66" s="186">
        <f>J186</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2821</v>
      </c>
      <c r="E67" s="180"/>
      <c r="F67" s="180"/>
      <c r="G67" s="180"/>
      <c r="H67" s="180"/>
      <c r="I67" s="180"/>
      <c r="J67" s="181">
        <f>J191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186</v>
      </c>
      <c r="D78" s="25"/>
      <c r="E78" s="25"/>
      <c r="F78" s="25"/>
      <c r="G78" s="25"/>
      <c r="H78" s="25"/>
      <c r="I78" s="25"/>
      <c r="J78" s="25"/>
      <c r="K78" s="25"/>
      <c r="L78" s="23"/>
    </row>
    <row r="79" s="2" customFormat="1" ht="16.5" customHeight="1">
      <c r="A79" s="41"/>
      <c r="B79" s="42"/>
      <c r="C79" s="43"/>
      <c r="D79" s="43"/>
      <c r="E79" s="172" t="s">
        <v>3670</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2596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03.2 - Elektroinstalace 1.NP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p.p.č 864/5 a 864/10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Královehradecký kraj, Pivovarské náměstí 1245</v>
      </c>
      <c r="G85" s="43"/>
      <c r="H85" s="43"/>
      <c r="I85" s="35" t="s">
        <v>33</v>
      </c>
      <c r="J85" s="39" t="str">
        <f>E23</f>
        <v>Ing. Horák Lukáš</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Ing. Horák Lukáš</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217</v>
      </c>
      <c r="D88" s="191" t="s">
        <v>61</v>
      </c>
      <c r="E88" s="191" t="s">
        <v>57</v>
      </c>
      <c r="F88" s="191" t="s">
        <v>58</v>
      </c>
      <c r="G88" s="191" t="s">
        <v>218</v>
      </c>
      <c r="H88" s="191" t="s">
        <v>219</v>
      </c>
      <c r="I88" s="191" t="s">
        <v>220</v>
      </c>
      <c r="J88" s="191" t="s">
        <v>191</v>
      </c>
      <c r="K88" s="192" t="s">
        <v>221</v>
      </c>
      <c r="L88" s="193"/>
      <c r="M88" s="95" t="s">
        <v>19</v>
      </c>
      <c r="N88" s="96" t="s">
        <v>46</v>
      </c>
      <c r="O88" s="96" t="s">
        <v>222</v>
      </c>
      <c r="P88" s="96" t="s">
        <v>223</v>
      </c>
      <c r="Q88" s="96" t="s">
        <v>224</v>
      </c>
      <c r="R88" s="96" t="s">
        <v>225</v>
      </c>
      <c r="S88" s="96" t="s">
        <v>226</v>
      </c>
      <c r="T88" s="97" t="s">
        <v>227</v>
      </c>
      <c r="U88" s="188"/>
      <c r="V88" s="188"/>
      <c r="W88" s="188"/>
      <c r="X88" s="188"/>
      <c r="Y88" s="188"/>
      <c r="Z88" s="188"/>
      <c r="AA88" s="188"/>
      <c r="AB88" s="188"/>
      <c r="AC88" s="188"/>
      <c r="AD88" s="188"/>
      <c r="AE88" s="188"/>
    </row>
    <row r="89" s="2" customFormat="1" ht="22.8" customHeight="1">
      <c r="A89" s="41"/>
      <c r="B89" s="42"/>
      <c r="C89" s="102" t="s">
        <v>228</v>
      </c>
      <c r="D89" s="43"/>
      <c r="E89" s="43"/>
      <c r="F89" s="43"/>
      <c r="G89" s="43"/>
      <c r="H89" s="43"/>
      <c r="I89" s="43"/>
      <c r="J89" s="194">
        <f>BK89</f>
        <v>0</v>
      </c>
      <c r="K89" s="43"/>
      <c r="L89" s="47"/>
      <c r="M89" s="98"/>
      <c r="N89" s="195"/>
      <c r="O89" s="99"/>
      <c r="P89" s="196">
        <f>P90+P191</f>
        <v>0</v>
      </c>
      <c r="Q89" s="99"/>
      <c r="R89" s="196">
        <f>R90+R191</f>
        <v>0.75405499999999981</v>
      </c>
      <c r="S89" s="99"/>
      <c r="T89" s="197">
        <f>T90+T191</f>
        <v>0</v>
      </c>
      <c r="U89" s="41"/>
      <c r="V89" s="41"/>
      <c r="W89" s="41"/>
      <c r="X89" s="41"/>
      <c r="Y89" s="41"/>
      <c r="Z89" s="41"/>
      <c r="AA89" s="41"/>
      <c r="AB89" s="41"/>
      <c r="AC89" s="41"/>
      <c r="AD89" s="41"/>
      <c r="AE89" s="41"/>
      <c r="AT89" s="20" t="s">
        <v>75</v>
      </c>
      <c r="AU89" s="20" t="s">
        <v>192</v>
      </c>
      <c r="BK89" s="198">
        <f>BK90+BK191</f>
        <v>0</v>
      </c>
    </row>
    <row r="90" s="12" customFormat="1" ht="25.92" customHeight="1">
      <c r="A90" s="12"/>
      <c r="B90" s="199"/>
      <c r="C90" s="200"/>
      <c r="D90" s="201" t="s">
        <v>75</v>
      </c>
      <c r="E90" s="202" t="s">
        <v>1177</v>
      </c>
      <c r="F90" s="202" t="s">
        <v>1178</v>
      </c>
      <c r="G90" s="200"/>
      <c r="H90" s="200"/>
      <c r="I90" s="203"/>
      <c r="J90" s="204">
        <f>BK90</f>
        <v>0</v>
      </c>
      <c r="K90" s="200"/>
      <c r="L90" s="205"/>
      <c r="M90" s="206"/>
      <c r="N90" s="207"/>
      <c r="O90" s="207"/>
      <c r="P90" s="208">
        <f>P91+P186</f>
        <v>0</v>
      </c>
      <c r="Q90" s="207"/>
      <c r="R90" s="208">
        <f>R91+R186</f>
        <v>0.75405499999999981</v>
      </c>
      <c r="S90" s="207"/>
      <c r="T90" s="209">
        <f>T91+T186</f>
        <v>0</v>
      </c>
      <c r="U90" s="12"/>
      <c r="V90" s="12"/>
      <c r="W90" s="12"/>
      <c r="X90" s="12"/>
      <c r="Y90" s="12"/>
      <c r="Z90" s="12"/>
      <c r="AA90" s="12"/>
      <c r="AB90" s="12"/>
      <c r="AC90" s="12"/>
      <c r="AD90" s="12"/>
      <c r="AE90" s="12"/>
      <c r="AR90" s="210" t="s">
        <v>86</v>
      </c>
      <c r="AT90" s="211" t="s">
        <v>75</v>
      </c>
      <c r="AU90" s="211" t="s">
        <v>76</v>
      </c>
      <c r="AY90" s="210" t="s">
        <v>231</v>
      </c>
      <c r="BK90" s="212">
        <f>BK91+BK186</f>
        <v>0</v>
      </c>
    </row>
    <row r="91" s="12" customFormat="1" ht="22.8" customHeight="1">
      <c r="A91" s="12"/>
      <c r="B91" s="199"/>
      <c r="C91" s="200"/>
      <c r="D91" s="201" t="s">
        <v>75</v>
      </c>
      <c r="E91" s="213" t="s">
        <v>3676</v>
      </c>
      <c r="F91" s="213" t="s">
        <v>3677</v>
      </c>
      <c r="G91" s="200"/>
      <c r="H91" s="200"/>
      <c r="I91" s="203"/>
      <c r="J91" s="214">
        <f>BK91</f>
        <v>0</v>
      </c>
      <c r="K91" s="200"/>
      <c r="L91" s="205"/>
      <c r="M91" s="206"/>
      <c r="N91" s="207"/>
      <c r="O91" s="207"/>
      <c r="P91" s="208">
        <f>SUM(P92:P185)</f>
        <v>0</v>
      </c>
      <c r="Q91" s="207"/>
      <c r="R91" s="208">
        <f>SUM(R92:R185)</f>
        <v>0.74855499999999986</v>
      </c>
      <c r="S91" s="207"/>
      <c r="T91" s="209">
        <f>SUM(T92:T185)</f>
        <v>0</v>
      </c>
      <c r="U91" s="12"/>
      <c r="V91" s="12"/>
      <c r="W91" s="12"/>
      <c r="X91" s="12"/>
      <c r="Y91" s="12"/>
      <c r="Z91" s="12"/>
      <c r="AA91" s="12"/>
      <c r="AB91" s="12"/>
      <c r="AC91" s="12"/>
      <c r="AD91" s="12"/>
      <c r="AE91" s="12"/>
      <c r="AR91" s="210" t="s">
        <v>86</v>
      </c>
      <c r="AT91" s="211" t="s">
        <v>75</v>
      </c>
      <c r="AU91" s="211" t="s">
        <v>84</v>
      </c>
      <c r="AY91" s="210" t="s">
        <v>231</v>
      </c>
      <c r="BK91" s="212">
        <f>SUM(BK92:BK185)</f>
        <v>0</v>
      </c>
    </row>
    <row r="92" s="2" customFormat="1" ht="24.15" customHeight="1">
      <c r="A92" s="41"/>
      <c r="B92" s="42"/>
      <c r="C92" s="215" t="s">
        <v>84</v>
      </c>
      <c r="D92" s="215" t="s">
        <v>233</v>
      </c>
      <c r="E92" s="216" t="s">
        <v>3713</v>
      </c>
      <c r="F92" s="217" t="s">
        <v>3714</v>
      </c>
      <c r="G92" s="218" t="s">
        <v>310</v>
      </c>
      <c r="H92" s="219">
        <v>150</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336</v>
      </c>
      <c r="AT92" s="226" t="s">
        <v>233</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3715</v>
      </c>
    </row>
    <row r="93" s="2" customFormat="1" ht="21.75" customHeight="1">
      <c r="A93" s="41"/>
      <c r="B93" s="42"/>
      <c r="C93" s="277" t="s">
        <v>86</v>
      </c>
      <c r="D93" s="277" t="s">
        <v>605</v>
      </c>
      <c r="E93" s="278" t="s">
        <v>3716</v>
      </c>
      <c r="F93" s="279" t="s">
        <v>3717</v>
      </c>
      <c r="G93" s="280" t="s">
        <v>310</v>
      </c>
      <c r="H93" s="281">
        <v>157.5</v>
      </c>
      <c r="I93" s="282"/>
      <c r="J93" s="283">
        <f>ROUND(I93*H93,2)</f>
        <v>0</v>
      </c>
      <c r="K93" s="279" t="s">
        <v>19</v>
      </c>
      <c r="L93" s="284"/>
      <c r="M93" s="285" t="s">
        <v>19</v>
      </c>
      <c r="N93" s="286" t="s">
        <v>47</v>
      </c>
      <c r="O93" s="87"/>
      <c r="P93" s="224">
        <f>O93*H93</f>
        <v>0</v>
      </c>
      <c r="Q93" s="224">
        <v>4.0000000000000003E-05</v>
      </c>
      <c r="R93" s="224">
        <f>Q93*H93</f>
        <v>0.0063000000000000009</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3718</v>
      </c>
    </row>
    <row r="94" s="2" customFormat="1" ht="24.15" customHeight="1">
      <c r="A94" s="41"/>
      <c r="B94" s="42"/>
      <c r="C94" s="215" t="s">
        <v>248</v>
      </c>
      <c r="D94" s="215" t="s">
        <v>233</v>
      </c>
      <c r="E94" s="216" t="s">
        <v>3719</v>
      </c>
      <c r="F94" s="217" t="s">
        <v>3720</v>
      </c>
      <c r="G94" s="218" t="s">
        <v>310</v>
      </c>
      <c r="H94" s="219">
        <v>100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336</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3721</v>
      </c>
    </row>
    <row r="95" s="2" customFormat="1" ht="21.75" customHeight="1">
      <c r="A95" s="41"/>
      <c r="B95" s="42"/>
      <c r="C95" s="277" t="s">
        <v>238</v>
      </c>
      <c r="D95" s="277" t="s">
        <v>605</v>
      </c>
      <c r="E95" s="278" t="s">
        <v>3722</v>
      </c>
      <c r="F95" s="279" t="s">
        <v>3723</v>
      </c>
      <c r="G95" s="280" t="s">
        <v>310</v>
      </c>
      <c r="H95" s="281">
        <v>105</v>
      </c>
      <c r="I95" s="282"/>
      <c r="J95" s="283">
        <f>ROUND(I95*H95,2)</f>
        <v>0</v>
      </c>
      <c r="K95" s="279" t="s">
        <v>19</v>
      </c>
      <c r="L95" s="284"/>
      <c r="M95" s="285" t="s">
        <v>19</v>
      </c>
      <c r="N95" s="286" t="s">
        <v>47</v>
      </c>
      <c r="O95" s="87"/>
      <c r="P95" s="224">
        <f>O95*H95</f>
        <v>0</v>
      </c>
      <c r="Q95" s="224">
        <v>6.9999999999999994E-05</v>
      </c>
      <c r="R95" s="224">
        <f>Q95*H95</f>
        <v>0.0073499999999999998</v>
      </c>
      <c r="S95" s="224">
        <v>0</v>
      </c>
      <c r="T95" s="225">
        <f>S95*H95</f>
        <v>0</v>
      </c>
      <c r="U95" s="41"/>
      <c r="V95" s="41"/>
      <c r="W95" s="41"/>
      <c r="X95" s="41"/>
      <c r="Y95" s="41"/>
      <c r="Z95" s="41"/>
      <c r="AA95" s="41"/>
      <c r="AB95" s="41"/>
      <c r="AC95" s="41"/>
      <c r="AD95" s="41"/>
      <c r="AE95" s="41"/>
      <c r="AR95" s="226" t="s">
        <v>442</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3724</v>
      </c>
    </row>
    <row r="96" s="2" customFormat="1" ht="16.5" customHeight="1">
      <c r="A96" s="41"/>
      <c r="B96" s="42"/>
      <c r="C96" s="215" t="s">
        <v>260</v>
      </c>
      <c r="D96" s="215" t="s">
        <v>233</v>
      </c>
      <c r="E96" s="216" t="s">
        <v>3725</v>
      </c>
      <c r="F96" s="217" t="s">
        <v>3726</v>
      </c>
      <c r="G96" s="218" t="s">
        <v>369</v>
      </c>
      <c r="H96" s="219">
        <v>51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336</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3727</v>
      </c>
    </row>
    <row r="97" s="2" customFormat="1" ht="21.75" customHeight="1">
      <c r="A97" s="41"/>
      <c r="B97" s="42"/>
      <c r="C97" s="277" t="s">
        <v>265</v>
      </c>
      <c r="D97" s="277" t="s">
        <v>605</v>
      </c>
      <c r="E97" s="278" t="s">
        <v>3728</v>
      </c>
      <c r="F97" s="279" t="s">
        <v>3729</v>
      </c>
      <c r="G97" s="280" t="s">
        <v>369</v>
      </c>
      <c r="H97" s="281">
        <v>50</v>
      </c>
      <c r="I97" s="282"/>
      <c r="J97" s="283">
        <f>ROUND(I97*H97,2)</f>
        <v>0</v>
      </c>
      <c r="K97" s="279" t="s">
        <v>19</v>
      </c>
      <c r="L97" s="284"/>
      <c r="M97" s="285" t="s">
        <v>19</v>
      </c>
      <c r="N97" s="286" t="s">
        <v>47</v>
      </c>
      <c r="O97" s="87"/>
      <c r="P97" s="224">
        <f>O97*H97</f>
        <v>0</v>
      </c>
      <c r="Q97" s="224">
        <v>4.0000000000000003E-05</v>
      </c>
      <c r="R97" s="224">
        <f>Q97*H97</f>
        <v>0.002</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3730</v>
      </c>
    </row>
    <row r="98" s="2" customFormat="1" ht="24.15" customHeight="1">
      <c r="A98" s="41"/>
      <c r="B98" s="42"/>
      <c r="C98" s="277" t="s">
        <v>271</v>
      </c>
      <c r="D98" s="277" t="s">
        <v>605</v>
      </c>
      <c r="E98" s="278" t="s">
        <v>3731</v>
      </c>
      <c r="F98" s="279" t="s">
        <v>3732</v>
      </c>
      <c r="G98" s="280" t="s">
        <v>369</v>
      </c>
      <c r="H98" s="281">
        <v>1</v>
      </c>
      <c r="I98" s="282"/>
      <c r="J98" s="283">
        <f>ROUND(I98*H98,2)</f>
        <v>0</v>
      </c>
      <c r="K98" s="279" t="s">
        <v>19</v>
      </c>
      <c r="L98" s="284"/>
      <c r="M98" s="285" t="s">
        <v>19</v>
      </c>
      <c r="N98" s="286" t="s">
        <v>47</v>
      </c>
      <c r="O98" s="87"/>
      <c r="P98" s="224">
        <f>O98*H98</f>
        <v>0</v>
      </c>
      <c r="Q98" s="224">
        <v>5.0000000000000002E-05</v>
      </c>
      <c r="R98" s="224">
        <f>Q98*H98</f>
        <v>5.0000000000000002E-05</v>
      </c>
      <c r="S98" s="224">
        <v>0</v>
      </c>
      <c r="T98" s="225">
        <f>S98*H98</f>
        <v>0</v>
      </c>
      <c r="U98" s="41"/>
      <c r="V98" s="41"/>
      <c r="W98" s="41"/>
      <c r="X98" s="41"/>
      <c r="Y98" s="41"/>
      <c r="Z98" s="41"/>
      <c r="AA98" s="41"/>
      <c r="AB98" s="41"/>
      <c r="AC98" s="41"/>
      <c r="AD98" s="41"/>
      <c r="AE98" s="41"/>
      <c r="AR98" s="226" t="s">
        <v>442</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336</v>
      </c>
      <c r="BM98" s="226" t="s">
        <v>3733</v>
      </c>
    </row>
    <row r="99" s="2" customFormat="1" ht="16.5" customHeight="1">
      <c r="A99" s="41"/>
      <c r="B99" s="42"/>
      <c r="C99" s="215" t="s">
        <v>277</v>
      </c>
      <c r="D99" s="215" t="s">
        <v>233</v>
      </c>
      <c r="E99" s="216" t="s">
        <v>3734</v>
      </c>
      <c r="F99" s="217" t="s">
        <v>3735</v>
      </c>
      <c r="G99" s="218" t="s">
        <v>369</v>
      </c>
      <c r="H99" s="219">
        <v>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336</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3736</v>
      </c>
    </row>
    <row r="100" s="2" customFormat="1" ht="16.5" customHeight="1">
      <c r="A100" s="41"/>
      <c r="B100" s="42"/>
      <c r="C100" s="277" t="s">
        <v>284</v>
      </c>
      <c r="D100" s="277" t="s">
        <v>605</v>
      </c>
      <c r="E100" s="278" t="s">
        <v>3737</v>
      </c>
      <c r="F100" s="279" t="s">
        <v>3738</v>
      </c>
      <c r="G100" s="280" t="s">
        <v>369</v>
      </c>
      <c r="H100" s="281">
        <v>2</v>
      </c>
      <c r="I100" s="282"/>
      <c r="J100" s="283">
        <f>ROUND(I100*H100,2)</f>
        <v>0</v>
      </c>
      <c r="K100" s="279" t="s">
        <v>19</v>
      </c>
      <c r="L100" s="284"/>
      <c r="M100" s="285" t="s">
        <v>19</v>
      </c>
      <c r="N100" s="286" t="s">
        <v>47</v>
      </c>
      <c r="O100" s="87"/>
      <c r="P100" s="224">
        <f>O100*H100</f>
        <v>0</v>
      </c>
      <c r="Q100" s="224">
        <v>0.00051999999999999995</v>
      </c>
      <c r="R100" s="224">
        <f>Q100*H100</f>
        <v>0.0010399999999999999</v>
      </c>
      <c r="S100" s="224">
        <v>0</v>
      </c>
      <c r="T100" s="225">
        <f>S100*H100</f>
        <v>0</v>
      </c>
      <c r="U100" s="41"/>
      <c r="V100" s="41"/>
      <c r="W100" s="41"/>
      <c r="X100" s="41"/>
      <c r="Y100" s="41"/>
      <c r="Z100" s="41"/>
      <c r="AA100" s="41"/>
      <c r="AB100" s="41"/>
      <c r="AC100" s="41"/>
      <c r="AD100" s="41"/>
      <c r="AE100" s="41"/>
      <c r="AR100" s="226" t="s">
        <v>442</v>
      </c>
      <c r="AT100" s="226" t="s">
        <v>605</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3739</v>
      </c>
    </row>
    <row r="101" s="2" customFormat="1" ht="21.75" customHeight="1">
      <c r="A101" s="41"/>
      <c r="B101" s="42"/>
      <c r="C101" s="277" t="s">
        <v>290</v>
      </c>
      <c r="D101" s="277" t="s">
        <v>605</v>
      </c>
      <c r="E101" s="278" t="s">
        <v>3740</v>
      </c>
      <c r="F101" s="279" t="s">
        <v>3741</v>
      </c>
      <c r="G101" s="280" t="s">
        <v>369</v>
      </c>
      <c r="H101" s="281">
        <v>2</v>
      </c>
      <c r="I101" s="282"/>
      <c r="J101" s="283">
        <f>ROUND(I101*H101,2)</f>
        <v>0</v>
      </c>
      <c r="K101" s="279" t="s">
        <v>19</v>
      </c>
      <c r="L101" s="284"/>
      <c r="M101" s="285" t="s">
        <v>19</v>
      </c>
      <c r="N101" s="286" t="s">
        <v>47</v>
      </c>
      <c r="O101" s="87"/>
      <c r="P101" s="224">
        <f>O101*H101</f>
        <v>0</v>
      </c>
      <c r="Q101" s="224">
        <v>0.00025000000000000001</v>
      </c>
      <c r="R101" s="224">
        <f>Q101*H101</f>
        <v>0.00050000000000000001</v>
      </c>
      <c r="S101" s="224">
        <v>0</v>
      </c>
      <c r="T101" s="225">
        <f>S101*H101</f>
        <v>0</v>
      </c>
      <c r="U101" s="41"/>
      <c r="V101" s="41"/>
      <c r="W101" s="41"/>
      <c r="X101" s="41"/>
      <c r="Y101" s="41"/>
      <c r="Z101" s="41"/>
      <c r="AA101" s="41"/>
      <c r="AB101" s="41"/>
      <c r="AC101" s="41"/>
      <c r="AD101" s="41"/>
      <c r="AE101" s="41"/>
      <c r="AR101" s="226" t="s">
        <v>442</v>
      </c>
      <c r="AT101" s="226" t="s">
        <v>605</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336</v>
      </c>
      <c r="BM101" s="226" t="s">
        <v>3742</v>
      </c>
    </row>
    <row r="102" s="2" customFormat="1" ht="24.15" customHeight="1">
      <c r="A102" s="41"/>
      <c r="B102" s="42"/>
      <c r="C102" s="215" t="s">
        <v>296</v>
      </c>
      <c r="D102" s="215" t="s">
        <v>233</v>
      </c>
      <c r="E102" s="216" t="s">
        <v>3743</v>
      </c>
      <c r="F102" s="217" t="s">
        <v>3744</v>
      </c>
      <c r="G102" s="218" t="s">
        <v>369</v>
      </c>
      <c r="H102" s="219">
        <v>10</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336</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336</v>
      </c>
      <c r="BM102" s="226" t="s">
        <v>3745</v>
      </c>
    </row>
    <row r="103" s="2" customFormat="1" ht="24.15" customHeight="1">
      <c r="A103" s="41"/>
      <c r="B103" s="42"/>
      <c r="C103" s="277" t="s">
        <v>302</v>
      </c>
      <c r="D103" s="277" t="s">
        <v>605</v>
      </c>
      <c r="E103" s="278" t="s">
        <v>3746</v>
      </c>
      <c r="F103" s="279" t="s">
        <v>3747</v>
      </c>
      <c r="G103" s="280" t="s">
        <v>369</v>
      </c>
      <c r="H103" s="281">
        <v>10</v>
      </c>
      <c r="I103" s="282"/>
      <c r="J103" s="283">
        <f>ROUND(I103*H103,2)</f>
        <v>0</v>
      </c>
      <c r="K103" s="279" t="s">
        <v>19</v>
      </c>
      <c r="L103" s="284"/>
      <c r="M103" s="285" t="s">
        <v>19</v>
      </c>
      <c r="N103" s="286" t="s">
        <v>47</v>
      </c>
      <c r="O103" s="87"/>
      <c r="P103" s="224">
        <f>O103*H103</f>
        <v>0</v>
      </c>
      <c r="Q103" s="224">
        <v>0.00024000000000000001</v>
      </c>
      <c r="R103" s="224">
        <f>Q103*H103</f>
        <v>0.0024000000000000002</v>
      </c>
      <c r="S103" s="224">
        <v>0</v>
      </c>
      <c r="T103" s="225">
        <f>S103*H103</f>
        <v>0</v>
      </c>
      <c r="U103" s="41"/>
      <c r="V103" s="41"/>
      <c r="W103" s="41"/>
      <c r="X103" s="41"/>
      <c r="Y103" s="41"/>
      <c r="Z103" s="41"/>
      <c r="AA103" s="41"/>
      <c r="AB103" s="41"/>
      <c r="AC103" s="41"/>
      <c r="AD103" s="41"/>
      <c r="AE103" s="41"/>
      <c r="AR103" s="226" t="s">
        <v>442</v>
      </c>
      <c r="AT103" s="226" t="s">
        <v>605</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336</v>
      </c>
      <c r="BM103" s="226" t="s">
        <v>3748</v>
      </c>
    </row>
    <row r="104" s="2" customFormat="1" ht="33" customHeight="1">
      <c r="A104" s="41"/>
      <c r="B104" s="42"/>
      <c r="C104" s="215" t="s">
        <v>307</v>
      </c>
      <c r="D104" s="215" t="s">
        <v>233</v>
      </c>
      <c r="E104" s="216" t="s">
        <v>3749</v>
      </c>
      <c r="F104" s="217" t="s">
        <v>3750</v>
      </c>
      <c r="G104" s="218" t="s">
        <v>310</v>
      </c>
      <c r="H104" s="219">
        <v>300</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336</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336</v>
      </c>
      <c r="BM104" s="226" t="s">
        <v>3751</v>
      </c>
    </row>
    <row r="105" s="2" customFormat="1" ht="24.15" customHeight="1">
      <c r="A105" s="41"/>
      <c r="B105" s="42"/>
      <c r="C105" s="277" t="s">
        <v>313</v>
      </c>
      <c r="D105" s="277" t="s">
        <v>605</v>
      </c>
      <c r="E105" s="278" t="s">
        <v>3752</v>
      </c>
      <c r="F105" s="279" t="s">
        <v>3753</v>
      </c>
      <c r="G105" s="280" t="s">
        <v>310</v>
      </c>
      <c r="H105" s="281">
        <v>230</v>
      </c>
      <c r="I105" s="282"/>
      <c r="J105" s="283">
        <f>ROUND(I105*H105,2)</f>
        <v>0</v>
      </c>
      <c r="K105" s="279" t="s">
        <v>19</v>
      </c>
      <c r="L105" s="284"/>
      <c r="M105" s="285" t="s">
        <v>19</v>
      </c>
      <c r="N105" s="286" t="s">
        <v>47</v>
      </c>
      <c r="O105" s="87"/>
      <c r="P105" s="224">
        <f>O105*H105</f>
        <v>0</v>
      </c>
      <c r="Q105" s="224">
        <v>5.0000000000000002E-05</v>
      </c>
      <c r="R105" s="224">
        <f>Q105*H105</f>
        <v>0.0115</v>
      </c>
      <c r="S105" s="224">
        <v>0</v>
      </c>
      <c r="T105" s="225">
        <f>S105*H105</f>
        <v>0</v>
      </c>
      <c r="U105" s="41"/>
      <c r="V105" s="41"/>
      <c r="W105" s="41"/>
      <c r="X105" s="41"/>
      <c r="Y105" s="41"/>
      <c r="Z105" s="41"/>
      <c r="AA105" s="41"/>
      <c r="AB105" s="41"/>
      <c r="AC105" s="41"/>
      <c r="AD105" s="41"/>
      <c r="AE105" s="41"/>
      <c r="AR105" s="226" t="s">
        <v>442</v>
      </c>
      <c r="AT105" s="226" t="s">
        <v>605</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336</v>
      </c>
      <c r="BM105" s="226" t="s">
        <v>3754</v>
      </c>
    </row>
    <row r="106" s="2" customFormat="1" ht="24.15" customHeight="1">
      <c r="A106" s="41"/>
      <c r="B106" s="42"/>
      <c r="C106" s="277" t="s">
        <v>8</v>
      </c>
      <c r="D106" s="277" t="s">
        <v>605</v>
      </c>
      <c r="E106" s="278" t="s">
        <v>3755</v>
      </c>
      <c r="F106" s="279" t="s">
        <v>3756</v>
      </c>
      <c r="G106" s="280" t="s">
        <v>310</v>
      </c>
      <c r="H106" s="281">
        <v>115</v>
      </c>
      <c r="I106" s="282"/>
      <c r="J106" s="283">
        <f>ROUND(I106*H106,2)</f>
        <v>0</v>
      </c>
      <c r="K106" s="279" t="s">
        <v>19</v>
      </c>
      <c r="L106" s="284"/>
      <c r="M106" s="285" t="s">
        <v>19</v>
      </c>
      <c r="N106" s="286" t="s">
        <v>47</v>
      </c>
      <c r="O106" s="87"/>
      <c r="P106" s="224">
        <f>O106*H106</f>
        <v>0</v>
      </c>
      <c r="Q106" s="224">
        <v>0.00020000000000000001</v>
      </c>
      <c r="R106" s="224">
        <f>Q106*H106</f>
        <v>0.023</v>
      </c>
      <c r="S106" s="224">
        <v>0</v>
      </c>
      <c r="T106" s="225">
        <f>S106*H106</f>
        <v>0</v>
      </c>
      <c r="U106" s="41"/>
      <c r="V106" s="41"/>
      <c r="W106" s="41"/>
      <c r="X106" s="41"/>
      <c r="Y106" s="41"/>
      <c r="Z106" s="41"/>
      <c r="AA106" s="41"/>
      <c r="AB106" s="41"/>
      <c r="AC106" s="41"/>
      <c r="AD106" s="41"/>
      <c r="AE106" s="41"/>
      <c r="AR106" s="226" t="s">
        <v>442</v>
      </c>
      <c r="AT106" s="226" t="s">
        <v>605</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336</v>
      </c>
      <c r="BM106" s="226" t="s">
        <v>3757</v>
      </c>
    </row>
    <row r="107" s="2" customFormat="1" ht="24.15" customHeight="1">
      <c r="A107" s="41"/>
      <c r="B107" s="42"/>
      <c r="C107" s="215" t="s">
        <v>336</v>
      </c>
      <c r="D107" s="215" t="s">
        <v>233</v>
      </c>
      <c r="E107" s="216" t="s">
        <v>3758</v>
      </c>
      <c r="F107" s="217" t="s">
        <v>3759</v>
      </c>
      <c r="G107" s="218" t="s">
        <v>310</v>
      </c>
      <c r="H107" s="219">
        <v>1395</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336</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336</v>
      </c>
      <c r="BM107" s="226" t="s">
        <v>3760</v>
      </c>
    </row>
    <row r="108" s="2" customFormat="1" ht="24.15" customHeight="1">
      <c r="A108" s="41"/>
      <c r="B108" s="42"/>
      <c r="C108" s="277" t="s">
        <v>343</v>
      </c>
      <c r="D108" s="277" t="s">
        <v>605</v>
      </c>
      <c r="E108" s="278" t="s">
        <v>3761</v>
      </c>
      <c r="F108" s="279" t="s">
        <v>3762</v>
      </c>
      <c r="G108" s="280" t="s">
        <v>310</v>
      </c>
      <c r="H108" s="281">
        <v>937.25</v>
      </c>
      <c r="I108" s="282"/>
      <c r="J108" s="283">
        <f>ROUND(I108*H108,2)</f>
        <v>0</v>
      </c>
      <c r="K108" s="279" t="s">
        <v>19</v>
      </c>
      <c r="L108" s="284"/>
      <c r="M108" s="285" t="s">
        <v>19</v>
      </c>
      <c r="N108" s="286" t="s">
        <v>47</v>
      </c>
      <c r="O108" s="87"/>
      <c r="P108" s="224">
        <f>O108*H108</f>
        <v>0</v>
      </c>
      <c r="Q108" s="224">
        <v>0.00012</v>
      </c>
      <c r="R108" s="224">
        <f>Q108*H108</f>
        <v>0.11247</v>
      </c>
      <c r="S108" s="224">
        <v>0</v>
      </c>
      <c r="T108" s="225">
        <f>S108*H108</f>
        <v>0</v>
      </c>
      <c r="U108" s="41"/>
      <c r="V108" s="41"/>
      <c r="W108" s="41"/>
      <c r="X108" s="41"/>
      <c r="Y108" s="41"/>
      <c r="Z108" s="41"/>
      <c r="AA108" s="41"/>
      <c r="AB108" s="41"/>
      <c r="AC108" s="41"/>
      <c r="AD108" s="41"/>
      <c r="AE108" s="41"/>
      <c r="AR108" s="226" t="s">
        <v>442</v>
      </c>
      <c r="AT108" s="226" t="s">
        <v>605</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336</v>
      </c>
      <c r="BM108" s="226" t="s">
        <v>3763</v>
      </c>
    </row>
    <row r="109" s="2" customFormat="1" ht="16.5" customHeight="1">
      <c r="A109" s="41"/>
      <c r="B109" s="42"/>
      <c r="C109" s="277" t="s">
        <v>350</v>
      </c>
      <c r="D109" s="277" t="s">
        <v>605</v>
      </c>
      <c r="E109" s="278" t="s">
        <v>3764</v>
      </c>
      <c r="F109" s="279" t="s">
        <v>3765</v>
      </c>
      <c r="G109" s="280" t="s">
        <v>310</v>
      </c>
      <c r="H109" s="281">
        <v>20</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442</v>
      </c>
      <c r="AT109" s="226" t="s">
        <v>605</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336</v>
      </c>
      <c r="BM109" s="226" t="s">
        <v>3766</v>
      </c>
    </row>
    <row r="110" s="2" customFormat="1" ht="24.15" customHeight="1">
      <c r="A110" s="41"/>
      <c r="B110" s="42"/>
      <c r="C110" s="277" t="s">
        <v>355</v>
      </c>
      <c r="D110" s="277" t="s">
        <v>605</v>
      </c>
      <c r="E110" s="278" t="s">
        <v>3767</v>
      </c>
      <c r="F110" s="279" t="s">
        <v>3768</v>
      </c>
      <c r="G110" s="280" t="s">
        <v>310</v>
      </c>
      <c r="H110" s="281">
        <v>644</v>
      </c>
      <c r="I110" s="282"/>
      <c r="J110" s="283">
        <f>ROUND(I110*H110,2)</f>
        <v>0</v>
      </c>
      <c r="K110" s="279" t="s">
        <v>19</v>
      </c>
      <c r="L110" s="284"/>
      <c r="M110" s="285" t="s">
        <v>19</v>
      </c>
      <c r="N110" s="286" t="s">
        <v>47</v>
      </c>
      <c r="O110" s="87"/>
      <c r="P110" s="224">
        <f>O110*H110</f>
        <v>0</v>
      </c>
      <c r="Q110" s="224">
        <v>0.00017000000000000001</v>
      </c>
      <c r="R110" s="224">
        <f>Q110*H110</f>
        <v>0.10948000000000001</v>
      </c>
      <c r="S110" s="224">
        <v>0</v>
      </c>
      <c r="T110" s="225">
        <f>S110*H110</f>
        <v>0</v>
      </c>
      <c r="U110" s="41"/>
      <c r="V110" s="41"/>
      <c r="W110" s="41"/>
      <c r="X110" s="41"/>
      <c r="Y110" s="41"/>
      <c r="Z110" s="41"/>
      <c r="AA110" s="41"/>
      <c r="AB110" s="41"/>
      <c r="AC110" s="41"/>
      <c r="AD110" s="41"/>
      <c r="AE110" s="41"/>
      <c r="AR110" s="226" t="s">
        <v>442</v>
      </c>
      <c r="AT110" s="226" t="s">
        <v>605</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336</v>
      </c>
      <c r="BM110" s="226" t="s">
        <v>3769</v>
      </c>
    </row>
    <row r="111" s="2" customFormat="1" ht="24.15" customHeight="1">
      <c r="A111" s="41"/>
      <c r="B111" s="42"/>
      <c r="C111" s="215" t="s">
        <v>366</v>
      </c>
      <c r="D111" s="215" t="s">
        <v>233</v>
      </c>
      <c r="E111" s="216" t="s">
        <v>3770</v>
      </c>
      <c r="F111" s="217" t="s">
        <v>3771</v>
      </c>
      <c r="G111" s="218" t="s">
        <v>310</v>
      </c>
      <c r="H111" s="219">
        <v>18</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336</v>
      </c>
      <c r="AT111" s="226" t="s">
        <v>233</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336</v>
      </c>
      <c r="BM111" s="226" t="s">
        <v>3772</v>
      </c>
    </row>
    <row r="112" s="2" customFormat="1" ht="24.15" customHeight="1">
      <c r="A112" s="41"/>
      <c r="B112" s="42"/>
      <c r="C112" s="277" t="s">
        <v>7</v>
      </c>
      <c r="D112" s="277" t="s">
        <v>605</v>
      </c>
      <c r="E112" s="278" t="s">
        <v>3773</v>
      </c>
      <c r="F112" s="279" t="s">
        <v>3774</v>
      </c>
      <c r="G112" s="280" t="s">
        <v>310</v>
      </c>
      <c r="H112" s="281">
        <v>20.699999999999999</v>
      </c>
      <c r="I112" s="282"/>
      <c r="J112" s="283">
        <f>ROUND(I112*H112,2)</f>
        <v>0</v>
      </c>
      <c r="K112" s="279" t="s">
        <v>19</v>
      </c>
      <c r="L112" s="284"/>
      <c r="M112" s="285" t="s">
        <v>19</v>
      </c>
      <c r="N112" s="286" t="s">
        <v>47</v>
      </c>
      <c r="O112" s="87"/>
      <c r="P112" s="224">
        <f>O112*H112</f>
        <v>0</v>
      </c>
      <c r="Q112" s="224">
        <v>0.00089999999999999998</v>
      </c>
      <c r="R112" s="224">
        <f>Q112*H112</f>
        <v>0.018629999999999997</v>
      </c>
      <c r="S112" s="224">
        <v>0</v>
      </c>
      <c r="T112" s="225">
        <f>S112*H112</f>
        <v>0</v>
      </c>
      <c r="U112" s="41"/>
      <c r="V112" s="41"/>
      <c r="W112" s="41"/>
      <c r="X112" s="41"/>
      <c r="Y112" s="41"/>
      <c r="Z112" s="41"/>
      <c r="AA112" s="41"/>
      <c r="AB112" s="41"/>
      <c r="AC112" s="41"/>
      <c r="AD112" s="41"/>
      <c r="AE112" s="41"/>
      <c r="AR112" s="226" t="s">
        <v>442</v>
      </c>
      <c r="AT112" s="226" t="s">
        <v>605</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336</v>
      </c>
      <c r="BM112" s="226" t="s">
        <v>3775</v>
      </c>
    </row>
    <row r="113" s="2" customFormat="1" ht="24.15" customHeight="1">
      <c r="A113" s="41"/>
      <c r="B113" s="42"/>
      <c r="C113" s="215" t="s">
        <v>379</v>
      </c>
      <c r="D113" s="215" t="s">
        <v>233</v>
      </c>
      <c r="E113" s="216" t="s">
        <v>3776</v>
      </c>
      <c r="F113" s="217" t="s">
        <v>3777</v>
      </c>
      <c r="G113" s="218" t="s">
        <v>310</v>
      </c>
      <c r="H113" s="219">
        <v>195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336</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336</v>
      </c>
      <c r="BM113" s="226" t="s">
        <v>3778</v>
      </c>
    </row>
    <row r="114" s="2" customFormat="1" ht="24.15" customHeight="1">
      <c r="A114" s="41"/>
      <c r="B114" s="42"/>
      <c r="C114" s="277" t="s">
        <v>387</v>
      </c>
      <c r="D114" s="277" t="s">
        <v>605</v>
      </c>
      <c r="E114" s="278" t="s">
        <v>3779</v>
      </c>
      <c r="F114" s="279" t="s">
        <v>3780</v>
      </c>
      <c r="G114" s="280" t="s">
        <v>310</v>
      </c>
      <c r="H114" s="281">
        <v>224.25</v>
      </c>
      <c r="I114" s="282"/>
      <c r="J114" s="283">
        <f>ROUND(I114*H114,2)</f>
        <v>0</v>
      </c>
      <c r="K114" s="279" t="s">
        <v>19</v>
      </c>
      <c r="L114" s="284"/>
      <c r="M114" s="285" t="s">
        <v>19</v>
      </c>
      <c r="N114" s="286" t="s">
        <v>47</v>
      </c>
      <c r="O114" s="87"/>
      <c r="P114" s="224">
        <f>O114*H114</f>
        <v>0</v>
      </c>
      <c r="Q114" s="224">
        <v>0.00016000000000000001</v>
      </c>
      <c r="R114" s="224">
        <f>Q114*H114</f>
        <v>0.035880000000000002</v>
      </c>
      <c r="S114" s="224">
        <v>0</v>
      </c>
      <c r="T114" s="225">
        <f>S114*H114</f>
        <v>0</v>
      </c>
      <c r="U114" s="41"/>
      <c r="V114" s="41"/>
      <c r="W114" s="41"/>
      <c r="X114" s="41"/>
      <c r="Y114" s="41"/>
      <c r="Z114" s="41"/>
      <c r="AA114" s="41"/>
      <c r="AB114" s="41"/>
      <c r="AC114" s="41"/>
      <c r="AD114" s="41"/>
      <c r="AE114" s="41"/>
      <c r="AR114" s="226" t="s">
        <v>442</v>
      </c>
      <c r="AT114" s="226" t="s">
        <v>605</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336</v>
      </c>
      <c r="BM114" s="226" t="s">
        <v>3781</v>
      </c>
    </row>
    <row r="115" s="2" customFormat="1" ht="24.15" customHeight="1">
      <c r="A115" s="41"/>
      <c r="B115" s="42"/>
      <c r="C115" s="215" t="s">
        <v>394</v>
      </c>
      <c r="D115" s="215" t="s">
        <v>233</v>
      </c>
      <c r="E115" s="216" t="s">
        <v>3782</v>
      </c>
      <c r="F115" s="217" t="s">
        <v>3783</v>
      </c>
      <c r="G115" s="218" t="s">
        <v>310</v>
      </c>
      <c r="H115" s="219">
        <v>295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336</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336</v>
      </c>
      <c r="BM115" s="226" t="s">
        <v>3784</v>
      </c>
    </row>
    <row r="116" s="2" customFormat="1" ht="24.15" customHeight="1">
      <c r="A116" s="41"/>
      <c r="B116" s="42"/>
      <c r="C116" s="277" t="s">
        <v>400</v>
      </c>
      <c r="D116" s="277" t="s">
        <v>605</v>
      </c>
      <c r="E116" s="278" t="s">
        <v>3785</v>
      </c>
      <c r="F116" s="279" t="s">
        <v>3786</v>
      </c>
      <c r="G116" s="280" t="s">
        <v>310</v>
      </c>
      <c r="H116" s="281">
        <v>339.25</v>
      </c>
      <c r="I116" s="282"/>
      <c r="J116" s="283">
        <f>ROUND(I116*H116,2)</f>
        <v>0</v>
      </c>
      <c r="K116" s="279" t="s">
        <v>19</v>
      </c>
      <c r="L116" s="284"/>
      <c r="M116" s="285" t="s">
        <v>19</v>
      </c>
      <c r="N116" s="286" t="s">
        <v>47</v>
      </c>
      <c r="O116" s="87"/>
      <c r="P116" s="224">
        <f>O116*H116</f>
        <v>0</v>
      </c>
      <c r="Q116" s="224">
        <v>0.00034000000000000002</v>
      </c>
      <c r="R116" s="224">
        <f>Q116*H116</f>
        <v>0.115345</v>
      </c>
      <c r="S116" s="224">
        <v>0</v>
      </c>
      <c r="T116" s="225">
        <f>S116*H116</f>
        <v>0</v>
      </c>
      <c r="U116" s="41"/>
      <c r="V116" s="41"/>
      <c r="W116" s="41"/>
      <c r="X116" s="41"/>
      <c r="Y116" s="41"/>
      <c r="Z116" s="41"/>
      <c r="AA116" s="41"/>
      <c r="AB116" s="41"/>
      <c r="AC116" s="41"/>
      <c r="AD116" s="41"/>
      <c r="AE116" s="41"/>
      <c r="AR116" s="226" t="s">
        <v>442</v>
      </c>
      <c r="AT116" s="226" t="s">
        <v>605</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336</v>
      </c>
      <c r="BM116" s="226" t="s">
        <v>3787</v>
      </c>
    </row>
    <row r="117" s="2" customFormat="1" ht="24.15" customHeight="1">
      <c r="A117" s="41"/>
      <c r="B117" s="42"/>
      <c r="C117" s="215" t="s">
        <v>406</v>
      </c>
      <c r="D117" s="215" t="s">
        <v>233</v>
      </c>
      <c r="E117" s="216" t="s">
        <v>3788</v>
      </c>
      <c r="F117" s="217" t="s">
        <v>3789</v>
      </c>
      <c r="G117" s="218" t="s">
        <v>310</v>
      </c>
      <c r="H117" s="219">
        <v>50</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336</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336</v>
      </c>
      <c r="BM117" s="226" t="s">
        <v>3790</v>
      </c>
    </row>
    <row r="118" s="2" customFormat="1" ht="24.15" customHeight="1">
      <c r="A118" s="41"/>
      <c r="B118" s="42"/>
      <c r="C118" s="277" t="s">
        <v>412</v>
      </c>
      <c r="D118" s="277" t="s">
        <v>605</v>
      </c>
      <c r="E118" s="278" t="s">
        <v>3791</v>
      </c>
      <c r="F118" s="279" t="s">
        <v>3792</v>
      </c>
      <c r="G118" s="280" t="s">
        <v>310</v>
      </c>
      <c r="H118" s="281">
        <v>57.5</v>
      </c>
      <c r="I118" s="282"/>
      <c r="J118" s="283">
        <f>ROUND(I118*H118,2)</f>
        <v>0</v>
      </c>
      <c r="K118" s="279" t="s">
        <v>19</v>
      </c>
      <c r="L118" s="284"/>
      <c r="M118" s="285" t="s">
        <v>19</v>
      </c>
      <c r="N118" s="286" t="s">
        <v>47</v>
      </c>
      <c r="O118" s="87"/>
      <c r="P118" s="224">
        <f>O118*H118</f>
        <v>0</v>
      </c>
      <c r="Q118" s="224">
        <v>0.0011000000000000001</v>
      </c>
      <c r="R118" s="224">
        <f>Q118*H118</f>
        <v>0.063250000000000001</v>
      </c>
      <c r="S118" s="224">
        <v>0</v>
      </c>
      <c r="T118" s="225">
        <f>S118*H118</f>
        <v>0</v>
      </c>
      <c r="U118" s="41"/>
      <c r="V118" s="41"/>
      <c r="W118" s="41"/>
      <c r="X118" s="41"/>
      <c r="Y118" s="41"/>
      <c r="Z118" s="41"/>
      <c r="AA118" s="41"/>
      <c r="AB118" s="41"/>
      <c r="AC118" s="41"/>
      <c r="AD118" s="41"/>
      <c r="AE118" s="41"/>
      <c r="AR118" s="226" t="s">
        <v>442</v>
      </c>
      <c r="AT118" s="226" t="s">
        <v>605</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336</v>
      </c>
      <c r="BM118" s="226" t="s">
        <v>3793</v>
      </c>
    </row>
    <row r="119" s="2" customFormat="1" ht="24.15" customHeight="1">
      <c r="A119" s="41"/>
      <c r="B119" s="42"/>
      <c r="C119" s="215" t="s">
        <v>418</v>
      </c>
      <c r="D119" s="215" t="s">
        <v>233</v>
      </c>
      <c r="E119" s="216" t="s">
        <v>3794</v>
      </c>
      <c r="F119" s="217" t="s">
        <v>3795</v>
      </c>
      <c r="G119" s="218" t="s">
        <v>369</v>
      </c>
      <c r="H119" s="219">
        <v>47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336</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336</v>
      </c>
      <c r="BM119" s="226" t="s">
        <v>3796</v>
      </c>
    </row>
    <row r="120" s="2" customFormat="1" ht="24.15" customHeight="1">
      <c r="A120" s="41"/>
      <c r="B120" s="42"/>
      <c r="C120" s="215" t="s">
        <v>424</v>
      </c>
      <c r="D120" s="215" t="s">
        <v>233</v>
      </c>
      <c r="E120" s="216" t="s">
        <v>3797</v>
      </c>
      <c r="F120" s="217" t="s">
        <v>3798</v>
      </c>
      <c r="G120" s="218" t="s">
        <v>369</v>
      </c>
      <c r="H120" s="219">
        <v>36</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336</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336</v>
      </c>
      <c r="BM120" s="226" t="s">
        <v>3799</v>
      </c>
    </row>
    <row r="121" s="2" customFormat="1" ht="24.15" customHeight="1">
      <c r="A121" s="41"/>
      <c r="B121" s="42"/>
      <c r="C121" s="215" t="s">
        <v>430</v>
      </c>
      <c r="D121" s="215" t="s">
        <v>233</v>
      </c>
      <c r="E121" s="216" t="s">
        <v>3800</v>
      </c>
      <c r="F121" s="217" t="s">
        <v>3801</v>
      </c>
      <c r="G121" s="218" t="s">
        <v>369</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336</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336</v>
      </c>
      <c r="BM121" s="226" t="s">
        <v>3802</v>
      </c>
    </row>
    <row r="122" s="2" customFormat="1" ht="24.15" customHeight="1">
      <c r="A122" s="41"/>
      <c r="B122" s="42"/>
      <c r="C122" s="215" t="s">
        <v>436</v>
      </c>
      <c r="D122" s="215" t="s">
        <v>233</v>
      </c>
      <c r="E122" s="216" t="s">
        <v>3803</v>
      </c>
      <c r="F122" s="217" t="s">
        <v>3804</v>
      </c>
      <c r="G122" s="218" t="s">
        <v>369</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336</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336</v>
      </c>
      <c r="BM122" s="226" t="s">
        <v>3805</v>
      </c>
    </row>
    <row r="123" s="2" customFormat="1" ht="24.15" customHeight="1">
      <c r="A123" s="41"/>
      <c r="B123" s="42"/>
      <c r="C123" s="215" t="s">
        <v>442</v>
      </c>
      <c r="D123" s="215" t="s">
        <v>233</v>
      </c>
      <c r="E123" s="216" t="s">
        <v>3806</v>
      </c>
      <c r="F123" s="217" t="s">
        <v>3807</v>
      </c>
      <c r="G123" s="218" t="s">
        <v>369</v>
      </c>
      <c r="H123" s="219">
        <v>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336</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336</v>
      </c>
      <c r="BM123" s="226" t="s">
        <v>3808</v>
      </c>
    </row>
    <row r="124" s="2" customFormat="1" ht="24.15" customHeight="1">
      <c r="A124" s="41"/>
      <c r="B124" s="42"/>
      <c r="C124" s="215" t="s">
        <v>448</v>
      </c>
      <c r="D124" s="215" t="s">
        <v>233</v>
      </c>
      <c r="E124" s="216" t="s">
        <v>3809</v>
      </c>
      <c r="F124" s="217" t="s">
        <v>3810</v>
      </c>
      <c r="G124" s="218" t="s">
        <v>369</v>
      </c>
      <c r="H124" s="219">
        <v>2</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336</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336</v>
      </c>
      <c r="BM124" s="226" t="s">
        <v>3811</v>
      </c>
    </row>
    <row r="125" s="2" customFormat="1" ht="24.15" customHeight="1">
      <c r="A125" s="41"/>
      <c r="B125" s="42"/>
      <c r="C125" s="215" t="s">
        <v>451</v>
      </c>
      <c r="D125" s="215" t="s">
        <v>233</v>
      </c>
      <c r="E125" s="216" t="s">
        <v>3812</v>
      </c>
      <c r="F125" s="217" t="s">
        <v>3813</v>
      </c>
      <c r="G125" s="218" t="s">
        <v>369</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336</v>
      </c>
      <c r="AT125" s="226" t="s">
        <v>233</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336</v>
      </c>
      <c r="BM125" s="226" t="s">
        <v>3814</v>
      </c>
    </row>
    <row r="126" s="2" customFormat="1" ht="24.15" customHeight="1">
      <c r="A126" s="41"/>
      <c r="B126" s="42"/>
      <c r="C126" s="277" t="s">
        <v>457</v>
      </c>
      <c r="D126" s="277" t="s">
        <v>605</v>
      </c>
      <c r="E126" s="278" t="s">
        <v>3815</v>
      </c>
      <c r="F126" s="279" t="s">
        <v>3816</v>
      </c>
      <c r="G126" s="280" t="s">
        <v>369</v>
      </c>
      <c r="H126" s="281">
        <v>1</v>
      </c>
      <c r="I126" s="282"/>
      <c r="J126" s="283">
        <f>ROUND(I126*H126,2)</f>
        <v>0</v>
      </c>
      <c r="K126" s="279" t="s">
        <v>19</v>
      </c>
      <c r="L126" s="284"/>
      <c r="M126" s="285" t="s">
        <v>19</v>
      </c>
      <c r="N126" s="286" t="s">
        <v>47</v>
      </c>
      <c r="O126" s="87"/>
      <c r="P126" s="224">
        <f>O126*H126</f>
        <v>0</v>
      </c>
      <c r="Q126" s="224">
        <v>0.00029999999999999997</v>
      </c>
      <c r="R126" s="224">
        <f>Q126*H126</f>
        <v>0.00029999999999999997</v>
      </c>
      <c r="S126" s="224">
        <v>0</v>
      </c>
      <c r="T126" s="225">
        <f>S126*H126</f>
        <v>0</v>
      </c>
      <c r="U126" s="41"/>
      <c r="V126" s="41"/>
      <c r="W126" s="41"/>
      <c r="X126" s="41"/>
      <c r="Y126" s="41"/>
      <c r="Z126" s="41"/>
      <c r="AA126" s="41"/>
      <c r="AB126" s="41"/>
      <c r="AC126" s="41"/>
      <c r="AD126" s="41"/>
      <c r="AE126" s="41"/>
      <c r="AR126" s="226" t="s">
        <v>442</v>
      </c>
      <c r="AT126" s="226" t="s">
        <v>605</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336</v>
      </c>
      <c r="BM126" s="226" t="s">
        <v>3817</v>
      </c>
    </row>
    <row r="127" s="2" customFormat="1" ht="24.15" customHeight="1">
      <c r="A127" s="41"/>
      <c r="B127" s="42"/>
      <c r="C127" s="215" t="s">
        <v>463</v>
      </c>
      <c r="D127" s="215" t="s">
        <v>233</v>
      </c>
      <c r="E127" s="216" t="s">
        <v>3818</v>
      </c>
      <c r="F127" s="217" t="s">
        <v>3819</v>
      </c>
      <c r="G127" s="218" t="s">
        <v>369</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336</v>
      </c>
      <c r="AT127" s="226" t="s">
        <v>233</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336</v>
      </c>
      <c r="BM127" s="226" t="s">
        <v>3820</v>
      </c>
    </row>
    <row r="128" s="2" customFormat="1" ht="24.15" customHeight="1">
      <c r="A128" s="41"/>
      <c r="B128" s="42"/>
      <c r="C128" s="277" t="s">
        <v>469</v>
      </c>
      <c r="D128" s="277" t="s">
        <v>605</v>
      </c>
      <c r="E128" s="278" t="s">
        <v>3821</v>
      </c>
      <c r="F128" s="279" t="s">
        <v>3822</v>
      </c>
      <c r="G128" s="280" t="s">
        <v>369</v>
      </c>
      <c r="H128" s="281">
        <v>2</v>
      </c>
      <c r="I128" s="282"/>
      <c r="J128" s="283">
        <f>ROUND(I128*H128,2)</f>
        <v>0</v>
      </c>
      <c r="K128" s="279" t="s">
        <v>19</v>
      </c>
      <c r="L128" s="284"/>
      <c r="M128" s="285" t="s">
        <v>19</v>
      </c>
      <c r="N128" s="286" t="s">
        <v>47</v>
      </c>
      <c r="O128" s="87"/>
      <c r="P128" s="224">
        <f>O128*H128</f>
        <v>0</v>
      </c>
      <c r="Q128" s="224">
        <v>0.00029999999999999997</v>
      </c>
      <c r="R128" s="224">
        <f>Q128*H128</f>
        <v>0.00059999999999999995</v>
      </c>
      <c r="S128" s="224">
        <v>0</v>
      </c>
      <c r="T128" s="225">
        <f>S128*H128</f>
        <v>0</v>
      </c>
      <c r="U128" s="41"/>
      <c r="V128" s="41"/>
      <c r="W128" s="41"/>
      <c r="X128" s="41"/>
      <c r="Y128" s="41"/>
      <c r="Z128" s="41"/>
      <c r="AA128" s="41"/>
      <c r="AB128" s="41"/>
      <c r="AC128" s="41"/>
      <c r="AD128" s="41"/>
      <c r="AE128" s="41"/>
      <c r="AR128" s="226" t="s">
        <v>442</v>
      </c>
      <c r="AT128" s="226" t="s">
        <v>605</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336</v>
      </c>
      <c r="BM128" s="226" t="s">
        <v>3823</v>
      </c>
    </row>
    <row r="129" s="2" customFormat="1" ht="24.15" customHeight="1">
      <c r="A129" s="41"/>
      <c r="B129" s="42"/>
      <c r="C129" s="215" t="s">
        <v>475</v>
      </c>
      <c r="D129" s="215" t="s">
        <v>233</v>
      </c>
      <c r="E129" s="216" t="s">
        <v>3824</v>
      </c>
      <c r="F129" s="217" t="s">
        <v>3825</v>
      </c>
      <c r="G129" s="218" t="s">
        <v>369</v>
      </c>
      <c r="H129" s="219">
        <v>12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336</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336</v>
      </c>
      <c r="BM129" s="226" t="s">
        <v>3826</v>
      </c>
    </row>
    <row r="130" s="2" customFormat="1" ht="24.15" customHeight="1">
      <c r="A130" s="41"/>
      <c r="B130" s="42"/>
      <c r="C130" s="277" t="s">
        <v>482</v>
      </c>
      <c r="D130" s="277" t="s">
        <v>605</v>
      </c>
      <c r="E130" s="278" t="s">
        <v>3827</v>
      </c>
      <c r="F130" s="279" t="s">
        <v>3828</v>
      </c>
      <c r="G130" s="280" t="s">
        <v>369</v>
      </c>
      <c r="H130" s="281">
        <v>12</v>
      </c>
      <c r="I130" s="282"/>
      <c r="J130" s="283">
        <f>ROUND(I130*H130,2)</f>
        <v>0</v>
      </c>
      <c r="K130" s="279" t="s">
        <v>19</v>
      </c>
      <c r="L130" s="284"/>
      <c r="M130" s="285" t="s">
        <v>19</v>
      </c>
      <c r="N130" s="286" t="s">
        <v>47</v>
      </c>
      <c r="O130" s="87"/>
      <c r="P130" s="224">
        <f>O130*H130</f>
        <v>0</v>
      </c>
      <c r="Q130" s="224">
        <v>4.0000000000000003E-05</v>
      </c>
      <c r="R130" s="224">
        <f>Q130*H130</f>
        <v>0.00048000000000000007</v>
      </c>
      <c r="S130" s="224">
        <v>0</v>
      </c>
      <c r="T130" s="225">
        <f>S130*H130</f>
        <v>0</v>
      </c>
      <c r="U130" s="41"/>
      <c r="V130" s="41"/>
      <c r="W130" s="41"/>
      <c r="X130" s="41"/>
      <c r="Y130" s="41"/>
      <c r="Z130" s="41"/>
      <c r="AA130" s="41"/>
      <c r="AB130" s="41"/>
      <c r="AC130" s="41"/>
      <c r="AD130" s="41"/>
      <c r="AE130" s="41"/>
      <c r="AR130" s="226" t="s">
        <v>442</v>
      </c>
      <c r="AT130" s="226" t="s">
        <v>605</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336</v>
      </c>
      <c r="BM130" s="226" t="s">
        <v>3829</v>
      </c>
    </row>
    <row r="131" s="2" customFormat="1" ht="24.15" customHeight="1">
      <c r="A131" s="41"/>
      <c r="B131" s="42"/>
      <c r="C131" s="215" t="s">
        <v>488</v>
      </c>
      <c r="D131" s="215" t="s">
        <v>233</v>
      </c>
      <c r="E131" s="216" t="s">
        <v>3830</v>
      </c>
      <c r="F131" s="217" t="s">
        <v>3831</v>
      </c>
      <c r="G131" s="218" t="s">
        <v>369</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336</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336</v>
      </c>
      <c r="BM131" s="226" t="s">
        <v>3832</v>
      </c>
    </row>
    <row r="132" s="2" customFormat="1" ht="24.15" customHeight="1">
      <c r="A132" s="41"/>
      <c r="B132" s="42"/>
      <c r="C132" s="277" t="s">
        <v>493</v>
      </c>
      <c r="D132" s="277" t="s">
        <v>605</v>
      </c>
      <c r="E132" s="278" t="s">
        <v>3833</v>
      </c>
      <c r="F132" s="279" t="s">
        <v>3834</v>
      </c>
      <c r="G132" s="280" t="s">
        <v>369</v>
      </c>
      <c r="H132" s="281">
        <v>10</v>
      </c>
      <c r="I132" s="282"/>
      <c r="J132" s="283">
        <f>ROUND(I132*H132,2)</f>
        <v>0</v>
      </c>
      <c r="K132" s="279" t="s">
        <v>19</v>
      </c>
      <c r="L132" s="284"/>
      <c r="M132" s="285" t="s">
        <v>19</v>
      </c>
      <c r="N132" s="286" t="s">
        <v>47</v>
      </c>
      <c r="O132" s="87"/>
      <c r="P132" s="224">
        <f>O132*H132</f>
        <v>0</v>
      </c>
      <c r="Q132" s="224">
        <v>4.0000000000000003E-05</v>
      </c>
      <c r="R132" s="224">
        <f>Q132*H132</f>
        <v>0.00040000000000000002</v>
      </c>
      <c r="S132" s="224">
        <v>0</v>
      </c>
      <c r="T132" s="225">
        <f>S132*H132</f>
        <v>0</v>
      </c>
      <c r="U132" s="41"/>
      <c r="V132" s="41"/>
      <c r="W132" s="41"/>
      <c r="X132" s="41"/>
      <c r="Y132" s="41"/>
      <c r="Z132" s="41"/>
      <c r="AA132" s="41"/>
      <c r="AB132" s="41"/>
      <c r="AC132" s="41"/>
      <c r="AD132" s="41"/>
      <c r="AE132" s="41"/>
      <c r="AR132" s="226" t="s">
        <v>442</v>
      </c>
      <c r="AT132" s="226" t="s">
        <v>605</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336</v>
      </c>
      <c r="BM132" s="226" t="s">
        <v>3835</v>
      </c>
    </row>
    <row r="133" s="2" customFormat="1" ht="21.75" customHeight="1">
      <c r="A133" s="41"/>
      <c r="B133" s="42"/>
      <c r="C133" s="277" t="s">
        <v>499</v>
      </c>
      <c r="D133" s="277" t="s">
        <v>605</v>
      </c>
      <c r="E133" s="278" t="s">
        <v>3836</v>
      </c>
      <c r="F133" s="279" t="s">
        <v>3837</v>
      </c>
      <c r="G133" s="280" t="s">
        <v>369</v>
      </c>
      <c r="H133" s="281">
        <v>3</v>
      </c>
      <c r="I133" s="282"/>
      <c r="J133" s="283">
        <f>ROUND(I133*H133,2)</f>
        <v>0</v>
      </c>
      <c r="K133" s="279" t="s">
        <v>19</v>
      </c>
      <c r="L133" s="284"/>
      <c r="M133" s="285" t="s">
        <v>19</v>
      </c>
      <c r="N133" s="286" t="s">
        <v>47</v>
      </c>
      <c r="O133" s="87"/>
      <c r="P133" s="224">
        <f>O133*H133</f>
        <v>0</v>
      </c>
      <c r="Q133" s="224">
        <v>2.0000000000000002E-05</v>
      </c>
      <c r="R133" s="224">
        <f>Q133*H133</f>
        <v>6.0000000000000008E-05</v>
      </c>
      <c r="S133" s="224">
        <v>0</v>
      </c>
      <c r="T133" s="225">
        <f>S133*H133</f>
        <v>0</v>
      </c>
      <c r="U133" s="41"/>
      <c r="V133" s="41"/>
      <c r="W133" s="41"/>
      <c r="X133" s="41"/>
      <c r="Y133" s="41"/>
      <c r="Z133" s="41"/>
      <c r="AA133" s="41"/>
      <c r="AB133" s="41"/>
      <c r="AC133" s="41"/>
      <c r="AD133" s="41"/>
      <c r="AE133" s="41"/>
      <c r="AR133" s="226" t="s">
        <v>442</v>
      </c>
      <c r="AT133" s="226" t="s">
        <v>605</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336</v>
      </c>
      <c r="BM133" s="226" t="s">
        <v>3838</v>
      </c>
    </row>
    <row r="134" s="2" customFormat="1" ht="16.5" customHeight="1">
      <c r="A134" s="41"/>
      <c r="B134" s="42"/>
      <c r="C134" s="277" t="s">
        <v>504</v>
      </c>
      <c r="D134" s="277" t="s">
        <v>605</v>
      </c>
      <c r="E134" s="278" t="s">
        <v>3839</v>
      </c>
      <c r="F134" s="279" t="s">
        <v>3840</v>
      </c>
      <c r="G134" s="280" t="s">
        <v>369</v>
      </c>
      <c r="H134" s="281">
        <v>33</v>
      </c>
      <c r="I134" s="282"/>
      <c r="J134" s="283">
        <f>ROUND(I134*H134,2)</f>
        <v>0</v>
      </c>
      <c r="K134" s="279" t="s">
        <v>19</v>
      </c>
      <c r="L134" s="284"/>
      <c r="M134" s="285" t="s">
        <v>19</v>
      </c>
      <c r="N134" s="286" t="s">
        <v>47</v>
      </c>
      <c r="O134" s="87"/>
      <c r="P134" s="224">
        <f>O134*H134</f>
        <v>0</v>
      </c>
      <c r="Q134" s="224">
        <v>1.0000000000000001E-05</v>
      </c>
      <c r="R134" s="224">
        <f>Q134*H134</f>
        <v>0.00033000000000000005</v>
      </c>
      <c r="S134" s="224">
        <v>0</v>
      </c>
      <c r="T134" s="225">
        <f>S134*H134</f>
        <v>0</v>
      </c>
      <c r="U134" s="41"/>
      <c r="V134" s="41"/>
      <c r="W134" s="41"/>
      <c r="X134" s="41"/>
      <c r="Y134" s="41"/>
      <c r="Z134" s="41"/>
      <c r="AA134" s="41"/>
      <c r="AB134" s="41"/>
      <c r="AC134" s="41"/>
      <c r="AD134" s="41"/>
      <c r="AE134" s="41"/>
      <c r="AR134" s="226" t="s">
        <v>442</v>
      </c>
      <c r="AT134" s="226" t="s">
        <v>605</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336</v>
      </c>
      <c r="BM134" s="226" t="s">
        <v>3841</v>
      </c>
    </row>
    <row r="135" s="2" customFormat="1" ht="24.15" customHeight="1">
      <c r="A135" s="41"/>
      <c r="B135" s="42"/>
      <c r="C135" s="215" t="s">
        <v>513</v>
      </c>
      <c r="D135" s="215" t="s">
        <v>233</v>
      </c>
      <c r="E135" s="216" t="s">
        <v>3842</v>
      </c>
      <c r="F135" s="217" t="s">
        <v>3843</v>
      </c>
      <c r="G135" s="218" t="s">
        <v>369</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336</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336</v>
      </c>
      <c r="BM135" s="226" t="s">
        <v>3844</v>
      </c>
    </row>
    <row r="136" s="2" customFormat="1" ht="24.15" customHeight="1">
      <c r="A136" s="41"/>
      <c r="B136" s="42"/>
      <c r="C136" s="277" t="s">
        <v>521</v>
      </c>
      <c r="D136" s="277" t="s">
        <v>605</v>
      </c>
      <c r="E136" s="278" t="s">
        <v>3845</v>
      </c>
      <c r="F136" s="279" t="s">
        <v>3846</v>
      </c>
      <c r="G136" s="280" t="s">
        <v>369</v>
      </c>
      <c r="H136" s="281">
        <v>1</v>
      </c>
      <c r="I136" s="282"/>
      <c r="J136" s="283">
        <f>ROUND(I136*H136,2)</f>
        <v>0</v>
      </c>
      <c r="K136" s="279" t="s">
        <v>19</v>
      </c>
      <c r="L136" s="284"/>
      <c r="M136" s="285" t="s">
        <v>19</v>
      </c>
      <c r="N136" s="286" t="s">
        <v>47</v>
      </c>
      <c r="O136" s="87"/>
      <c r="P136" s="224">
        <f>O136*H136</f>
        <v>0</v>
      </c>
      <c r="Q136" s="224">
        <v>5.0000000000000002E-05</v>
      </c>
      <c r="R136" s="224">
        <f>Q136*H136</f>
        <v>5.0000000000000002E-05</v>
      </c>
      <c r="S136" s="224">
        <v>0</v>
      </c>
      <c r="T136" s="225">
        <f>S136*H136</f>
        <v>0</v>
      </c>
      <c r="U136" s="41"/>
      <c r="V136" s="41"/>
      <c r="W136" s="41"/>
      <c r="X136" s="41"/>
      <c r="Y136" s="41"/>
      <c r="Z136" s="41"/>
      <c r="AA136" s="41"/>
      <c r="AB136" s="41"/>
      <c r="AC136" s="41"/>
      <c r="AD136" s="41"/>
      <c r="AE136" s="41"/>
      <c r="AR136" s="226" t="s">
        <v>442</v>
      </c>
      <c r="AT136" s="226" t="s">
        <v>605</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336</v>
      </c>
      <c r="BM136" s="226" t="s">
        <v>3847</v>
      </c>
    </row>
    <row r="137" s="2" customFormat="1" ht="37.8" customHeight="1">
      <c r="A137" s="41"/>
      <c r="B137" s="42"/>
      <c r="C137" s="215" t="s">
        <v>532</v>
      </c>
      <c r="D137" s="215" t="s">
        <v>233</v>
      </c>
      <c r="E137" s="216" t="s">
        <v>3848</v>
      </c>
      <c r="F137" s="217" t="s">
        <v>3849</v>
      </c>
      <c r="G137" s="218" t="s">
        <v>369</v>
      </c>
      <c r="H137" s="219">
        <v>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336</v>
      </c>
      <c r="AT137" s="226" t="s">
        <v>233</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336</v>
      </c>
      <c r="BM137" s="226" t="s">
        <v>3850</v>
      </c>
    </row>
    <row r="138" s="2" customFormat="1" ht="24.15" customHeight="1">
      <c r="A138" s="41"/>
      <c r="B138" s="42"/>
      <c r="C138" s="277" t="s">
        <v>541</v>
      </c>
      <c r="D138" s="277" t="s">
        <v>605</v>
      </c>
      <c r="E138" s="278" t="s">
        <v>3851</v>
      </c>
      <c r="F138" s="279" t="s">
        <v>3852</v>
      </c>
      <c r="G138" s="280" t="s">
        <v>369</v>
      </c>
      <c r="H138" s="281">
        <v>1</v>
      </c>
      <c r="I138" s="282"/>
      <c r="J138" s="283">
        <f>ROUND(I138*H138,2)</f>
        <v>0</v>
      </c>
      <c r="K138" s="279" t="s">
        <v>19</v>
      </c>
      <c r="L138" s="284"/>
      <c r="M138" s="285" t="s">
        <v>19</v>
      </c>
      <c r="N138" s="286" t="s">
        <v>47</v>
      </c>
      <c r="O138" s="87"/>
      <c r="P138" s="224">
        <f>O138*H138</f>
        <v>0</v>
      </c>
      <c r="Q138" s="224">
        <v>8.0000000000000007E-05</v>
      </c>
      <c r="R138" s="224">
        <f>Q138*H138</f>
        <v>8.0000000000000007E-05</v>
      </c>
      <c r="S138" s="224">
        <v>0</v>
      </c>
      <c r="T138" s="225">
        <f>S138*H138</f>
        <v>0</v>
      </c>
      <c r="U138" s="41"/>
      <c r="V138" s="41"/>
      <c r="W138" s="41"/>
      <c r="X138" s="41"/>
      <c r="Y138" s="41"/>
      <c r="Z138" s="41"/>
      <c r="AA138" s="41"/>
      <c r="AB138" s="41"/>
      <c r="AC138" s="41"/>
      <c r="AD138" s="41"/>
      <c r="AE138" s="41"/>
      <c r="AR138" s="226" t="s">
        <v>442</v>
      </c>
      <c r="AT138" s="226" t="s">
        <v>605</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336</v>
      </c>
      <c r="BM138" s="226" t="s">
        <v>3853</v>
      </c>
    </row>
    <row r="139" s="2" customFormat="1" ht="37.8" customHeight="1">
      <c r="A139" s="41"/>
      <c r="B139" s="42"/>
      <c r="C139" s="215" t="s">
        <v>550</v>
      </c>
      <c r="D139" s="215" t="s">
        <v>233</v>
      </c>
      <c r="E139" s="216" t="s">
        <v>3854</v>
      </c>
      <c r="F139" s="217" t="s">
        <v>3855</v>
      </c>
      <c r="G139" s="218" t="s">
        <v>369</v>
      </c>
      <c r="H139" s="219">
        <v>2</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336</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336</v>
      </c>
      <c r="BM139" s="226" t="s">
        <v>3856</v>
      </c>
    </row>
    <row r="140" s="2" customFormat="1" ht="24.15" customHeight="1">
      <c r="A140" s="41"/>
      <c r="B140" s="42"/>
      <c r="C140" s="277" t="s">
        <v>559</v>
      </c>
      <c r="D140" s="277" t="s">
        <v>605</v>
      </c>
      <c r="E140" s="278" t="s">
        <v>3857</v>
      </c>
      <c r="F140" s="279" t="s">
        <v>3858</v>
      </c>
      <c r="G140" s="280" t="s">
        <v>369</v>
      </c>
      <c r="H140" s="281">
        <v>2</v>
      </c>
      <c r="I140" s="282"/>
      <c r="J140" s="283">
        <f>ROUND(I140*H140,2)</f>
        <v>0</v>
      </c>
      <c r="K140" s="279" t="s">
        <v>19</v>
      </c>
      <c r="L140" s="284"/>
      <c r="M140" s="285" t="s">
        <v>19</v>
      </c>
      <c r="N140" s="286" t="s">
        <v>47</v>
      </c>
      <c r="O140" s="87"/>
      <c r="P140" s="224">
        <f>O140*H140</f>
        <v>0</v>
      </c>
      <c r="Q140" s="224">
        <v>8.0000000000000007E-05</v>
      </c>
      <c r="R140" s="224">
        <f>Q140*H140</f>
        <v>0.00016000000000000001</v>
      </c>
      <c r="S140" s="224">
        <v>0</v>
      </c>
      <c r="T140" s="225">
        <f>S140*H140</f>
        <v>0</v>
      </c>
      <c r="U140" s="41"/>
      <c r="V140" s="41"/>
      <c r="W140" s="41"/>
      <c r="X140" s="41"/>
      <c r="Y140" s="41"/>
      <c r="Z140" s="41"/>
      <c r="AA140" s="41"/>
      <c r="AB140" s="41"/>
      <c r="AC140" s="41"/>
      <c r="AD140" s="41"/>
      <c r="AE140" s="41"/>
      <c r="AR140" s="226" t="s">
        <v>442</v>
      </c>
      <c r="AT140" s="226" t="s">
        <v>605</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336</v>
      </c>
      <c r="BM140" s="226" t="s">
        <v>3859</v>
      </c>
    </row>
    <row r="141" s="2" customFormat="1" ht="24.15" customHeight="1">
      <c r="A141" s="41"/>
      <c r="B141" s="42"/>
      <c r="C141" s="215" t="s">
        <v>566</v>
      </c>
      <c r="D141" s="215" t="s">
        <v>233</v>
      </c>
      <c r="E141" s="216" t="s">
        <v>3860</v>
      </c>
      <c r="F141" s="217" t="s">
        <v>3861</v>
      </c>
      <c r="G141" s="218" t="s">
        <v>369</v>
      </c>
      <c r="H141" s="219">
        <v>2</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336</v>
      </c>
      <c r="AT141" s="226" t="s">
        <v>233</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336</v>
      </c>
      <c r="BM141" s="226" t="s">
        <v>3862</v>
      </c>
    </row>
    <row r="142" s="2" customFormat="1" ht="16.5" customHeight="1">
      <c r="A142" s="41"/>
      <c r="B142" s="42"/>
      <c r="C142" s="277" t="s">
        <v>571</v>
      </c>
      <c r="D142" s="277" t="s">
        <v>605</v>
      </c>
      <c r="E142" s="278" t="s">
        <v>3863</v>
      </c>
      <c r="F142" s="279" t="s">
        <v>3864</v>
      </c>
      <c r="G142" s="280" t="s">
        <v>369</v>
      </c>
      <c r="H142" s="281">
        <v>2</v>
      </c>
      <c r="I142" s="282"/>
      <c r="J142" s="283">
        <f>ROUND(I142*H142,2)</f>
        <v>0</v>
      </c>
      <c r="K142" s="279" t="s">
        <v>19</v>
      </c>
      <c r="L142" s="284"/>
      <c r="M142" s="285" t="s">
        <v>19</v>
      </c>
      <c r="N142" s="286" t="s">
        <v>47</v>
      </c>
      <c r="O142" s="87"/>
      <c r="P142" s="224">
        <f>O142*H142</f>
        <v>0</v>
      </c>
      <c r="Q142" s="224">
        <v>0.00050000000000000001</v>
      </c>
      <c r="R142" s="224">
        <f>Q142*H142</f>
        <v>0.001</v>
      </c>
      <c r="S142" s="224">
        <v>0</v>
      </c>
      <c r="T142" s="225">
        <f>S142*H142</f>
        <v>0</v>
      </c>
      <c r="U142" s="41"/>
      <c r="V142" s="41"/>
      <c r="W142" s="41"/>
      <c r="X142" s="41"/>
      <c r="Y142" s="41"/>
      <c r="Z142" s="41"/>
      <c r="AA142" s="41"/>
      <c r="AB142" s="41"/>
      <c r="AC142" s="41"/>
      <c r="AD142" s="41"/>
      <c r="AE142" s="41"/>
      <c r="AR142" s="226" t="s">
        <v>442</v>
      </c>
      <c r="AT142" s="226" t="s">
        <v>605</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336</v>
      </c>
      <c r="BM142" s="226" t="s">
        <v>3865</v>
      </c>
    </row>
    <row r="143" s="2" customFormat="1" ht="21.75" customHeight="1">
      <c r="A143" s="41"/>
      <c r="B143" s="42"/>
      <c r="C143" s="215" t="s">
        <v>577</v>
      </c>
      <c r="D143" s="215" t="s">
        <v>233</v>
      </c>
      <c r="E143" s="216" t="s">
        <v>3866</v>
      </c>
      <c r="F143" s="217" t="s">
        <v>3867</v>
      </c>
      <c r="G143" s="218" t="s">
        <v>369</v>
      </c>
      <c r="H143" s="219">
        <v>10</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336</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336</v>
      </c>
      <c r="BM143" s="226" t="s">
        <v>3868</v>
      </c>
    </row>
    <row r="144" s="2" customFormat="1" ht="16.5" customHeight="1">
      <c r="A144" s="41"/>
      <c r="B144" s="42"/>
      <c r="C144" s="277" t="s">
        <v>582</v>
      </c>
      <c r="D144" s="277" t="s">
        <v>605</v>
      </c>
      <c r="E144" s="278" t="s">
        <v>3869</v>
      </c>
      <c r="F144" s="279" t="s">
        <v>3870</v>
      </c>
      <c r="G144" s="280" t="s">
        <v>369</v>
      </c>
      <c r="H144" s="281">
        <v>10</v>
      </c>
      <c r="I144" s="282"/>
      <c r="J144" s="283">
        <f>ROUND(I144*H144,2)</f>
        <v>0</v>
      </c>
      <c r="K144" s="279" t="s">
        <v>19</v>
      </c>
      <c r="L144" s="284"/>
      <c r="M144" s="285" t="s">
        <v>19</v>
      </c>
      <c r="N144" s="286"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442</v>
      </c>
      <c r="AT144" s="226" t="s">
        <v>605</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336</v>
      </c>
      <c r="BM144" s="226" t="s">
        <v>3871</v>
      </c>
    </row>
    <row r="145" s="2" customFormat="1" ht="21.75" customHeight="1">
      <c r="A145" s="41"/>
      <c r="B145" s="42"/>
      <c r="C145" s="215" t="s">
        <v>588</v>
      </c>
      <c r="D145" s="215" t="s">
        <v>233</v>
      </c>
      <c r="E145" s="216" t="s">
        <v>3872</v>
      </c>
      <c r="F145" s="217" t="s">
        <v>3873</v>
      </c>
      <c r="G145" s="218" t="s">
        <v>369</v>
      </c>
      <c r="H145" s="219">
        <v>6</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336</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336</v>
      </c>
      <c r="BM145" s="226" t="s">
        <v>3874</v>
      </c>
    </row>
    <row r="146" s="2" customFormat="1" ht="16.5" customHeight="1">
      <c r="A146" s="41"/>
      <c r="B146" s="42"/>
      <c r="C146" s="277" t="s">
        <v>596</v>
      </c>
      <c r="D146" s="277" t="s">
        <v>605</v>
      </c>
      <c r="E146" s="278" t="s">
        <v>3875</v>
      </c>
      <c r="F146" s="279" t="s">
        <v>3876</v>
      </c>
      <c r="G146" s="280" t="s">
        <v>369</v>
      </c>
      <c r="H146" s="281">
        <v>6</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442</v>
      </c>
      <c r="AT146" s="226" t="s">
        <v>605</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336</v>
      </c>
      <c r="BM146" s="226" t="s">
        <v>3877</v>
      </c>
    </row>
    <row r="147" s="2" customFormat="1" ht="33" customHeight="1">
      <c r="A147" s="41"/>
      <c r="B147" s="42"/>
      <c r="C147" s="215" t="s">
        <v>604</v>
      </c>
      <c r="D147" s="215" t="s">
        <v>233</v>
      </c>
      <c r="E147" s="216" t="s">
        <v>3878</v>
      </c>
      <c r="F147" s="217" t="s">
        <v>3879</v>
      </c>
      <c r="G147" s="218" t="s">
        <v>369</v>
      </c>
      <c r="H147" s="219">
        <v>20</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336</v>
      </c>
      <c r="AT147" s="226" t="s">
        <v>233</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336</v>
      </c>
      <c r="BM147" s="226" t="s">
        <v>3880</v>
      </c>
    </row>
    <row r="148" s="2" customFormat="1" ht="24.15" customHeight="1">
      <c r="A148" s="41"/>
      <c r="B148" s="42"/>
      <c r="C148" s="277" t="s">
        <v>609</v>
      </c>
      <c r="D148" s="277" t="s">
        <v>605</v>
      </c>
      <c r="E148" s="278" t="s">
        <v>3881</v>
      </c>
      <c r="F148" s="279" t="s">
        <v>3882</v>
      </c>
      <c r="G148" s="280" t="s">
        <v>369</v>
      </c>
      <c r="H148" s="281">
        <v>20</v>
      </c>
      <c r="I148" s="282"/>
      <c r="J148" s="283">
        <f>ROUND(I148*H148,2)</f>
        <v>0</v>
      </c>
      <c r="K148" s="279" t="s">
        <v>19</v>
      </c>
      <c r="L148" s="284"/>
      <c r="M148" s="285" t="s">
        <v>19</v>
      </c>
      <c r="N148" s="286" t="s">
        <v>47</v>
      </c>
      <c r="O148" s="87"/>
      <c r="P148" s="224">
        <f>O148*H148</f>
        <v>0</v>
      </c>
      <c r="Q148" s="224">
        <v>6.0000000000000002E-05</v>
      </c>
      <c r="R148" s="224">
        <f>Q148*H148</f>
        <v>0.0012000000000000001</v>
      </c>
      <c r="S148" s="224">
        <v>0</v>
      </c>
      <c r="T148" s="225">
        <f>S148*H148</f>
        <v>0</v>
      </c>
      <c r="U148" s="41"/>
      <c r="V148" s="41"/>
      <c r="W148" s="41"/>
      <c r="X148" s="41"/>
      <c r="Y148" s="41"/>
      <c r="Z148" s="41"/>
      <c r="AA148" s="41"/>
      <c r="AB148" s="41"/>
      <c r="AC148" s="41"/>
      <c r="AD148" s="41"/>
      <c r="AE148" s="41"/>
      <c r="AR148" s="226" t="s">
        <v>442</v>
      </c>
      <c r="AT148" s="226" t="s">
        <v>605</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336</v>
      </c>
      <c r="BM148" s="226" t="s">
        <v>3883</v>
      </c>
    </row>
    <row r="149" s="2" customFormat="1" ht="33" customHeight="1">
      <c r="A149" s="41"/>
      <c r="B149" s="42"/>
      <c r="C149" s="215" t="s">
        <v>613</v>
      </c>
      <c r="D149" s="215" t="s">
        <v>233</v>
      </c>
      <c r="E149" s="216" t="s">
        <v>3884</v>
      </c>
      <c r="F149" s="217" t="s">
        <v>3885</v>
      </c>
      <c r="G149" s="218" t="s">
        <v>369</v>
      </c>
      <c r="H149" s="219">
        <v>7</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336</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336</v>
      </c>
      <c r="BM149" s="226" t="s">
        <v>3886</v>
      </c>
    </row>
    <row r="150" s="2" customFormat="1" ht="16.5" customHeight="1">
      <c r="A150" s="41"/>
      <c r="B150" s="42"/>
      <c r="C150" s="277" t="s">
        <v>622</v>
      </c>
      <c r="D150" s="277" t="s">
        <v>605</v>
      </c>
      <c r="E150" s="278" t="s">
        <v>3887</v>
      </c>
      <c r="F150" s="279" t="s">
        <v>3888</v>
      </c>
      <c r="G150" s="280" t="s">
        <v>369</v>
      </c>
      <c r="H150" s="281">
        <v>2</v>
      </c>
      <c r="I150" s="282"/>
      <c r="J150" s="283">
        <f>ROUND(I150*H150,2)</f>
        <v>0</v>
      </c>
      <c r="K150" s="279" t="s">
        <v>19</v>
      </c>
      <c r="L150" s="284"/>
      <c r="M150" s="285" t="s">
        <v>19</v>
      </c>
      <c r="N150" s="286"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442</v>
      </c>
      <c r="AT150" s="226" t="s">
        <v>605</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336</v>
      </c>
      <c r="BM150" s="226" t="s">
        <v>3889</v>
      </c>
    </row>
    <row r="151" s="2" customFormat="1" ht="24.15" customHeight="1">
      <c r="A151" s="41"/>
      <c r="B151" s="42"/>
      <c r="C151" s="277" t="s">
        <v>626</v>
      </c>
      <c r="D151" s="277" t="s">
        <v>605</v>
      </c>
      <c r="E151" s="278" t="s">
        <v>3890</v>
      </c>
      <c r="F151" s="279" t="s">
        <v>3891</v>
      </c>
      <c r="G151" s="280" t="s">
        <v>369</v>
      </c>
      <c r="H151" s="281">
        <v>5</v>
      </c>
      <c r="I151" s="282"/>
      <c r="J151" s="283">
        <f>ROUND(I151*H151,2)</f>
        <v>0</v>
      </c>
      <c r="K151" s="279" t="s">
        <v>19</v>
      </c>
      <c r="L151" s="284"/>
      <c r="M151" s="285" t="s">
        <v>19</v>
      </c>
      <c r="N151" s="286" t="s">
        <v>47</v>
      </c>
      <c r="O151" s="87"/>
      <c r="P151" s="224">
        <f>O151*H151</f>
        <v>0</v>
      </c>
      <c r="Q151" s="224">
        <v>0.00019000000000000001</v>
      </c>
      <c r="R151" s="224">
        <f>Q151*H151</f>
        <v>0.00095000000000000011</v>
      </c>
      <c r="S151" s="224">
        <v>0</v>
      </c>
      <c r="T151" s="225">
        <f>S151*H151</f>
        <v>0</v>
      </c>
      <c r="U151" s="41"/>
      <c r="V151" s="41"/>
      <c r="W151" s="41"/>
      <c r="X151" s="41"/>
      <c r="Y151" s="41"/>
      <c r="Z151" s="41"/>
      <c r="AA151" s="41"/>
      <c r="AB151" s="41"/>
      <c r="AC151" s="41"/>
      <c r="AD151" s="41"/>
      <c r="AE151" s="41"/>
      <c r="AR151" s="226" t="s">
        <v>442</v>
      </c>
      <c r="AT151" s="226" t="s">
        <v>605</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336</v>
      </c>
      <c r="BM151" s="226" t="s">
        <v>3892</v>
      </c>
    </row>
    <row r="152" s="2" customFormat="1" ht="33" customHeight="1">
      <c r="A152" s="41"/>
      <c r="B152" s="42"/>
      <c r="C152" s="215" t="s">
        <v>630</v>
      </c>
      <c r="D152" s="215" t="s">
        <v>233</v>
      </c>
      <c r="E152" s="216" t="s">
        <v>3893</v>
      </c>
      <c r="F152" s="217" t="s">
        <v>3894</v>
      </c>
      <c r="G152" s="218" t="s">
        <v>369</v>
      </c>
      <c r="H152" s="219">
        <v>1</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336</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336</v>
      </c>
      <c r="BM152" s="226" t="s">
        <v>3895</v>
      </c>
    </row>
    <row r="153" s="2" customFormat="1" ht="24.15" customHeight="1">
      <c r="A153" s="41"/>
      <c r="B153" s="42"/>
      <c r="C153" s="277" t="s">
        <v>634</v>
      </c>
      <c r="D153" s="277" t="s">
        <v>605</v>
      </c>
      <c r="E153" s="278" t="s">
        <v>3896</v>
      </c>
      <c r="F153" s="279" t="s">
        <v>3897</v>
      </c>
      <c r="G153" s="280" t="s">
        <v>369</v>
      </c>
      <c r="H153" s="281">
        <v>1</v>
      </c>
      <c r="I153" s="282"/>
      <c r="J153" s="283">
        <f>ROUND(I153*H153,2)</f>
        <v>0</v>
      </c>
      <c r="K153" s="279" t="s">
        <v>19</v>
      </c>
      <c r="L153" s="284"/>
      <c r="M153" s="285" t="s">
        <v>19</v>
      </c>
      <c r="N153" s="286" t="s">
        <v>47</v>
      </c>
      <c r="O153" s="87"/>
      <c r="P153" s="224">
        <f>O153*H153</f>
        <v>0</v>
      </c>
      <c r="Q153" s="224">
        <v>0.00027</v>
      </c>
      <c r="R153" s="224">
        <f>Q153*H153</f>
        <v>0.00027</v>
      </c>
      <c r="S153" s="224">
        <v>0</v>
      </c>
      <c r="T153" s="225">
        <f>S153*H153</f>
        <v>0</v>
      </c>
      <c r="U153" s="41"/>
      <c r="V153" s="41"/>
      <c r="W153" s="41"/>
      <c r="X153" s="41"/>
      <c r="Y153" s="41"/>
      <c r="Z153" s="41"/>
      <c r="AA153" s="41"/>
      <c r="AB153" s="41"/>
      <c r="AC153" s="41"/>
      <c r="AD153" s="41"/>
      <c r="AE153" s="41"/>
      <c r="AR153" s="226" t="s">
        <v>442</v>
      </c>
      <c r="AT153" s="226" t="s">
        <v>605</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336</v>
      </c>
      <c r="BM153" s="226" t="s">
        <v>3898</v>
      </c>
    </row>
    <row r="154" s="2" customFormat="1" ht="16.5" customHeight="1">
      <c r="A154" s="41"/>
      <c r="B154" s="42"/>
      <c r="C154" s="215" t="s">
        <v>638</v>
      </c>
      <c r="D154" s="215" t="s">
        <v>233</v>
      </c>
      <c r="E154" s="216" t="s">
        <v>3899</v>
      </c>
      <c r="F154" s="217" t="s">
        <v>3900</v>
      </c>
      <c r="G154" s="218" t="s">
        <v>369</v>
      </c>
      <c r="H154" s="219">
        <v>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336</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336</v>
      </c>
      <c r="BM154" s="226" t="s">
        <v>3901</v>
      </c>
    </row>
    <row r="155" s="2" customFormat="1" ht="21.75" customHeight="1">
      <c r="A155" s="41"/>
      <c r="B155" s="42"/>
      <c r="C155" s="277" t="s">
        <v>643</v>
      </c>
      <c r="D155" s="277" t="s">
        <v>605</v>
      </c>
      <c r="E155" s="278" t="s">
        <v>3902</v>
      </c>
      <c r="F155" s="279" t="s">
        <v>3903</v>
      </c>
      <c r="G155" s="280" t="s">
        <v>369</v>
      </c>
      <c r="H155" s="281">
        <v>4</v>
      </c>
      <c r="I155" s="282"/>
      <c r="J155" s="283">
        <f>ROUND(I155*H155,2)</f>
        <v>0</v>
      </c>
      <c r="K155" s="279" t="s">
        <v>19</v>
      </c>
      <c r="L155" s="284"/>
      <c r="M155" s="285" t="s">
        <v>19</v>
      </c>
      <c r="N155" s="286" t="s">
        <v>47</v>
      </c>
      <c r="O155" s="87"/>
      <c r="P155" s="224">
        <f>O155*H155</f>
        <v>0</v>
      </c>
      <c r="Q155" s="224">
        <v>0.00027</v>
      </c>
      <c r="R155" s="224">
        <f>Q155*H155</f>
        <v>0.00108</v>
      </c>
      <c r="S155" s="224">
        <v>0</v>
      </c>
      <c r="T155" s="225">
        <f>S155*H155</f>
        <v>0</v>
      </c>
      <c r="U155" s="41"/>
      <c r="V155" s="41"/>
      <c r="W155" s="41"/>
      <c r="X155" s="41"/>
      <c r="Y155" s="41"/>
      <c r="Z155" s="41"/>
      <c r="AA155" s="41"/>
      <c r="AB155" s="41"/>
      <c r="AC155" s="41"/>
      <c r="AD155" s="41"/>
      <c r="AE155" s="41"/>
      <c r="AR155" s="226" t="s">
        <v>442</v>
      </c>
      <c r="AT155" s="226" t="s">
        <v>605</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336</v>
      </c>
      <c r="BM155" s="226" t="s">
        <v>3904</v>
      </c>
    </row>
    <row r="156" s="2" customFormat="1" ht="24.15" customHeight="1">
      <c r="A156" s="41"/>
      <c r="B156" s="42"/>
      <c r="C156" s="215" t="s">
        <v>658</v>
      </c>
      <c r="D156" s="215" t="s">
        <v>233</v>
      </c>
      <c r="E156" s="216" t="s">
        <v>3905</v>
      </c>
      <c r="F156" s="217" t="s">
        <v>3906</v>
      </c>
      <c r="G156" s="218" t="s">
        <v>369</v>
      </c>
      <c r="H156" s="219">
        <v>4</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336</v>
      </c>
      <c r="AT156" s="226" t="s">
        <v>233</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336</v>
      </c>
      <c r="BM156" s="226" t="s">
        <v>3907</v>
      </c>
    </row>
    <row r="157" s="2" customFormat="1" ht="24.15" customHeight="1">
      <c r="A157" s="41"/>
      <c r="B157" s="42"/>
      <c r="C157" s="277" t="s">
        <v>673</v>
      </c>
      <c r="D157" s="277" t="s">
        <v>605</v>
      </c>
      <c r="E157" s="278" t="s">
        <v>3908</v>
      </c>
      <c r="F157" s="279" t="s">
        <v>3909</v>
      </c>
      <c r="G157" s="280" t="s">
        <v>369</v>
      </c>
      <c r="H157" s="281">
        <v>4</v>
      </c>
      <c r="I157" s="282"/>
      <c r="J157" s="283">
        <f>ROUND(I157*H157,2)</f>
        <v>0</v>
      </c>
      <c r="K157" s="279" t="s">
        <v>19</v>
      </c>
      <c r="L157" s="284"/>
      <c r="M157" s="285" t="s">
        <v>19</v>
      </c>
      <c r="N157" s="286"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442</v>
      </c>
      <c r="AT157" s="226" t="s">
        <v>605</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336</v>
      </c>
      <c r="BM157" s="226" t="s">
        <v>3910</v>
      </c>
    </row>
    <row r="158" s="2" customFormat="1" ht="24.15" customHeight="1">
      <c r="A158" s="41"/>
      <c r="B158" s="42"/>
      <c r="C158" s="215" t="s">
        <v>678</v>
      </c>
      <c r="D158" s="215" t="s">
        <v>233</v>
      </c>
      <c r="E158" s="216" t="s">
        <v>3911</v>
      </c>
      <c r="F158" s="217" t="s">
        <v>3912</v>
      </c>
      <c r="G158" s="218" t="s">
        <v>369</v>
      </c>
      <c r="H158" s="219">
        <v>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336</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336</v>
      </c>
      <c r="BM158" s="226" t="s">
        <v>3913</v>
      </c>
    </row>
    <row r="159" s="2" customFormat="1" ht="24.15" customHeight="1">
      <c r="A159" s="41"/>
      <c r="B159" s="42"/>
      <c r="C159" s="277" t="s">
        <v>692</v>
      </c>
      <c r="D159" s="277" t="s">
        <v>605</v>
      </c>
      <c r="E159" s="278" t="s">
        <v>3914</v>
      </c>
      <c r="F159" s="279" t="s">
        <v>3915</v>
      </c>
      <c r="G159" s="280" t="s">
        <v>369</v>
      </c>
      <c r="H159" s="281">
        <v>2</v>
      </c>
      <c r="I159" s="282"/>
      <c r="J159" s="283">
        <f>ROUND(I159*H159,2)</f>
        <v>0</v>
      </c>
      <c r="K159" s="279" t="s">
        <v>19</v>
      </c>
      <c r="L159" s="284"/>
      <c r="M159" s="285" t="s">
        <v>19</v>
      </c>
      <c r="N159" s="286"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442</v>
      </c>
      <c r="AT159" s="226" t="s">
        <v>605</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336</v>
      </c>
      <c r="BM159" s="226" t="s">
        <v>3916</v>
      </c>
    </row>
    <row r="160" s="2" customFormat="1" ht="16.5" customHeight="1">
      <c r="A160" s="41"/>
      <c r="B160" s="42"/>
      <c r="C160" s="215" t="s">
        <v>697</v>
      </c>
      <c r="D160" s="215" t="s">
        <v>233</v>
      </c>
      <c r="E160" s="216" t="s">
        <v>3917</v>
      </c>
      <c r="F160" s="217" t="s">
        <v>3918</v>
      </c>
      <c r="G160" s="218" t="s">
        <v>369</v>
      </c>
      <c r="H160" s="219">
        <v>13</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336</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336</v>
      </c>
      <c r="BM160" s="226" t="s">
        <v>3919</v>
      </c>
    </row>
    <row r="161" s="2" customFormat="1" ht="24.15" customHeight="1">
      <c r="A161" s="41"/>
      <c r="B161" s="42"/>
      <c r="C161" s="277" t="s">
        <v>736</v>
      </c>
      <c r="D161" s="277" t="s">
        <v>605</v>
      </c>
      <c r="E161" s="278" t="s">
        <v>3920</v>
      </c>
      <c r="F161" s="279" t="s">
        <v>3921</v>
      </c>
      <c r="G161" s="280" t="s">
        <v>369</v>
      </c>
      <c r="H161" s="281">
        <v>2</v>
      </c>
      <c r="I161" s="282"/>
      <c r="J161" s="283">
        <f>ROUND(I161*H161,2)</f>
        <v>0</v>
      </c>
      <c r="K161" s="279" t="s">
        <v>19</v>
      </c>
      <c r="L161" s="284"/>
      <c r="M161" s="285" t="s">
        <v>19</v>
      </c>
      <c r="N161" s="286" t="s">
        <v>47</v>
      </c>
      <c r="O161" s="87"/>
      <c r="P161" s="224">
        <f>O161*H161</f>
        <v>0</v>
      </c>
      <c r="Q161" s="224">
        <v>0.00069999999999999999</v>
      </c>
      <c r="R161" s="224">
        <f>Q161*H161</f>
        <v>0.0014</v>
      </c>
      <c r="S161" s="224">
        <v>0</v>
      </c>
      <c r="T161" s="225">
        <f>S161*H161</f>
        <v>0</v>
      </c>
      <c r="U161" s="41"/>
      <c r="V161" s="41"/>
      <c r="W161" s="41"/>
      <c r="X161" s="41"/>
      <c r="Y161" s="41"/>
      <c r="Z161" s="41"/>
      <c r="AA161" s="41"/>
      <c r="AB161" s="41"/>
      <c r="AC161" s="41"/>
      <c r="AD161" s="41"/>
      <c r="AE161" s="41"/>
      <c r="AR161" s="226" t="s">
        <v>442</v>
      </c>
      <c r="AT161" s="226" t="s">
        <v>605</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336</v>
      </c>
      <c r="BM161" s="226" t="s">
        <v>3922</v>
      </c>
    </row>
    <row r="162" s="2" customFormat="1" ht="24.15" customHeight="1">
      <c r="A162" s="41"/>
      <c r="B162" s="42"/>
      <c r="C162" s="277" t="s">
        <v>743</v>
      </c>
      <c r="D162" s="277" t="s">
        <v>605</v>
      </c>
      <c r="E162" s="278" t="s">
        <v>3923</v>
      </c>
      <c r="F162" s="279" t="s">
        <v>3924</v>
      </c>
      <c r="G162" s="280" t="s">
        <v>369</v>
      </c>
      <c r="H162" s="281">
        <v>7</v>
      </c>
      <c r="I162" s="282"/>
      <c r="J162" s="283">
        <f>ROUND(I162*H162,2)</f>
        <v>0</v>
      </c>
      <c r="K162" s="279" t="s">
        <v>19</v>
      </c>
      <c r="L162" s="284"/>
      <c r="M162" s="285" t="s">
        <v>19</v>
      </c>
      <c r="N162" s="286" t="s">
        <v>47</v>
      </c>
      <c r="O162" s="87"/>
      <c r="P162" s="224">
        <f>O162*H162</f>
        <v>0</v>
      </c>
      <c r="Q162" s="224">
        <v>0.00069999999999999999</v>
      </c>
      <c r="R162" s="224">
        <f>Q162*H162</f>
        <v>0.0048999999999999998</v>
      </c>
      <c r="S162" s="224">
        <v>0</v>
      </c>
      <c r="T162" s="225">
        <f>S162*H162</f>
        <v>0</v>
      </c>
      <c r="U162" s="41"/>
      <c r="V162" s="41"/>
      <c r="W162" s="41"/>
      <c r="X162" s="41"/>
      <c r="Y162" s="41"/>
      <c r="Z162" s="41"/>
      <c r="AA162" s="41"/>
      <c r="AB162" s="41"/>
      <c r="AC162" s="41"/>
      <c r="AD162" s="41"/>
      <c r="AE162" s="41"/>
      <c r="AR162" s="226" t="s">
        <v>442</v>
      </c>
      <c r="AT162" s="226" t="s">
        <v>605</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336</v>
      </c>
      <c r="BM162" s="226" t="s">
        <v>3925</v>
      </c>
    </row>
    <row r="163" s="2" customFormat="1" ht="24.15" customHeight="1">
      <c r="A163" s="41"/>
      <c r="B163" s="42"/>
      <c r="C163" s="277" t="s">
        <v>749</v>
      </c>
      <c r="D163" s="277" t="s">
        <v>605</v>
      </c>
      <c r="E163" s="278" t="s">
        <v>3926</v>
      </c>
      <c r="F163" s="279" t="s">
        <v>3927</v>
      </c>
      <c r="G163" s="280" t="s">
        <v>369</v>
      </c>
      <c r="H163" s="281">
        <v>4</v>
      </c>
      <c r="I163" s="282"/>
      <c r="J163" s="283">
        <f>ROUND(I163*H163,2)</f>
        <v>0</v>
      </c>
      <c r="K163" s="279" t="s">
        <v>19</v>
      </c>
      <c r="L163" s="284"/>
      <c r="M163" s="285" t="s">
        <v>19</v>
      </c>
      <c r="N163" s="286" t="s">
        <v>47</v>
      </c>
      <c r="O163" s="87"/>
      <c r="P163" s="224">
        <f>O163*H163</f>
        <v>0</v>
      </c>
      <c r="Q163" s="224">
        <v>0.00069999999999999999</v>
      </c>
      <c r="R163" s="224">
        <f>Q163*H163</f>
        <v>0.0028</v>
      </c>
      <c r="S163" s="224">
        <v>0</v>
      </c>
      <c r="T163" s="225">
        <f>S163*H163</f>
        <v>0</v>
      </c>
      <c r="U163" s="41"/>
      <c r="V163" s="41"/>
      <c r="W163" s="41"/>
      <c r="X163" s="41"/>
      <c r="Y163" s="41"/>
      <c r="Z163" s="41"/>
      <c r="AA163" s="41"/>
      <c r="AB163" s="41"/>
      <c r="AC163" s="41"/>
      <c r="AD163" s="41"/>
      <c r="AE163" s="41"/>
      <c r="AR163" s="226" t="s">
        <v>442</v>
      </c>
      <c r="AT163" s="226" t="s">
        <v>605</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336</v>
      </c>
      <c r="BM163" s="226" t="s">
        <v>3928</v>
      </c>
    </row>
    <row r="164" s="2" customFormat="1" ht="21.75" customHeight="1">
      <c r="A164" s="41"/>
      <c r="B164" s="42"/>
      <c r="C164" s="215" t="s">
        <v>754</v>
      </c>
      <c r="D164" s="215" t="s">
        <v>233</v>
      </c>
      <c r="E164" s="216" t="s">
        <v>3929</v>
      </c>
      <c r="F164" s="217" t="s">
        <v>3930</v>
      </c>
      <c r="G164" s="218" t="s">
        <v>369</v>
      </c>
      <c r="H164" s="219">
        <v>55</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336</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336</v>
      </c>
      <c r="BM164" s="226" t="s">
        <v>3931</v>
      </c>
    </row>
    <row r="165" s="2" customFormat="1" ht="33" customHeight="1">
      <c r="A165" s="41"/>
      <c r="B165" s="42"/>
      <c r="C165" s="277" t="s">
        <v>763</v>
      </c>
      <c r="D165" s="277" t="s">
        <v>605</v>
      </c>
      <c r="E165" s="278" t="s">
        <v>3932</v>
      </c>
      <c r="F165" s="279" t="s">
        <v>3933</v>
      </c>
      <c r="G165" s="280" t="s">
        <v>369</v>
      </c>
      <c r="H165" s="281">
        <v>5</v>
      </c>
      <c r="I165" s="282"/>
      <c r="J165" s="283">
        <f>ROUND(I165*H165,2)</f>
        <v>0</v>
      </c>
      <c r="K165" s="279" t="s">
        <v>19</v>
      </c>
      <c r="L165" s="284"/>
      <c r="M165" s="285" t="s">
        <v>19</v>
      </c>
      <c r="N165" s="286" t="s">
        <v>47</v>
      </c>
      <c r="O165" s="87"/>
      <c r="P165" s="224">
        <f>O165*H165</f>
        <v>0</v>
      </c>
      <c r="Q165" s="224">
        <v>0.0035000000000000001</v>
      </c>
      <c r="R165" s="224">
        <f>Q165*H165</f>
        <v>0.017500000000000002</v>
      </c>
      <c r="S165" s="224">
        <v>0</v>
      </c>
      <c r="T165" s="225">
        <f>S165*H165</f>
        <v>0</v>
      </c>
      <c r="U165" s="41"/>
      <c r="V165" s="41"/>
      <c r="W165" s="41"/>
      <c r="X165" s="41"/>
      <c r="Y165" s="41"/>
      <c r="Z165" s="41"/>
      <c r="AA165" s="41"/>
      <c r="AB165" s="41"/>
      <c r="AC165" s="41"/>
      <c r="AD165" s="41"/>
      <c r="AE165" s="41"/>
      <c r="AR165" s="226" t="s">
        <v>442</v>
      </c>
      <c r="AT165" s="226" t="s">
        <v>605</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336</v>
      </c>
      <c r="BM165" s="226" t="s">
        <v>3934</v>
      </c>
    </row>
    <row r="166" s="2" customFormat="1" ht="24.15" customHeight="1">
      <c r="A166" s="41"/>
      <c r="B166" s="42"/>
      <c r="C166" s="277" t="s">
        <v>768</v>
      </c>
      <c r="D166" s="277" t="s">
        <v>605</v>
      </c>
      <c r="E166" s="278" t="s">
        <v>3935</v>
      </c>
      <c r="F166" s="279" t="s">
        <v>3936</v>
      </c>
      <c r="G166" s="280" t="s">
        <v>369</v>
      </c>
      <c r="H166" s="281">
        <v>8</v>
      </c>
      <c r="I166" s="282"/>
      <c r="J166" s="283">
        <f>ROUND(I166*H166,2)</f>
        <v>0</v>
      </c>
      <c r="K166" s="279" t="s">
        <v>19</v>
      </c>
      <c r="L166" s="284"/>
      <c r="M166" s="285" t="s">
        <v>19</v>
      </c>
      <c r="N166" s="286" t="s">
        <v>47</v>
      </c>
      <c r="O166" s="87"/>
      <c r="P166" s="224">
        <f>O166*H166</f>
        <v>0</v>
      </c>
      <c r="Q166" s="224">
        <v>0.0028</v>
      </c>
      <c r="R166" s="224">
        <f>Q166*H166</f>
        <v>0.0224</v>
      </c>
      <c r="S166" s="224">
        <v>0</v>
      </c>
      <c r="T166" s="225">
        <f>S166*H166</f>
        <v>0</v>
      </c>
      <c r="U166" s="41"/>
      <c r="V166" s="41"/>
      <c r="W166" s="41"/>
      <c r="X166" s="41"/>
      <c r="Y166" s="41"/>
      <c r="Z166" s="41"/>
      <c r="AA166" s="41"/>
      <c r="AB166" s="41"/>
      <c r="AC166" s="41"/>
      <c r="AD166" s="41"/>
      <c r="AE166" s="41"/>
      <c r="AR166" s="226" t="s">
        <v>442</v>
      </c>
      <c r="AT166" s="226" t="s">
        <v>605</v>
      </c>
      <c r="AU166" s="226" t="s">
        <v>86</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336</v>
      </c>
      <c r="BM166" s="226" t="s">
        <v>3937</v>
      </c>
    </row>
    <row r="167" s="2" customFormat="1" ht="37.8" customHeight="1">
      <c r="A167" s="41"/>
      <c r="B167" s="42"/>
      <c r="C167" s="277" t="s">
        <v>772</v>
      </c>
      <c r="D167" s="277" t="s">
        <v>605</v>
      </c>
      <c r="E167" s="278" t="s">
        <v>3938</v>
      </c>
      <c r="F167" s="279" t="s">
        <v>3939</v>
      </c>
      <c r="G167" s="280" t="s">
        <v>369</v>
      </c>
      <c r="H167" s="281">
        <v>14</v>
      </c>
      <c r="I167" s="282"/>
      <c r="J167" s="283">
        <f>ROUND(I167*H167,2)</f>
        <v>0</v>
      </c>
      <c r="K167" s="279" t="s">
        <v>19</v>
      </c>
      <c r="L167" s="284"/>
      <c r="M167" s="285" t="s">
        <v>19</v>
      </c>
      <c r="N167" s="286" t="s">
        <v>47</v>
      </c>
      <c r="O167" s="87"/>
      <c r="P167" s="224">
        <f>O167*H167</f>
        <v>0</v>
      </c>
      <c r="Q167" s="224">
        <v>0.0044999999999999997</v>
      </c>
      <c r="R167" s="224">
        <f>Q167*H167</f>
        <v>0.063</v>
      </c>
      <c r="S167" s="224">
        <v>0</v>
      </c>
      <c r="T167" s="225">
        <f>S167*H167</f>
        <v>0</v>
      </c>
      <c r="U167" s="41"/>
      <c r="V167" s="41"/>
      <c r="W167" s="41"/>
      <c r="X167" s="41"/>
      <c r="Y167" s="41"/>
      <c r="Z167" s="41"/>
      <c r="AA167" s="41"/>
      <c r="AB167" s="41"/>
      <c r="AC167" s="41"/>
      <c r="AD167" s="41"/>
      <c r="AE167" s="41"/>
      <c r="AR167" s="226" t="s">
        <v>442</v>
      </c>
      <c r="AT167" s="226" t="s">
        <v>605</v>
      </c>
      <c r="AU167" s="226" t="s">
        <v>86</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336</v>
      </c>
      <c r="BM167" s="226" t="s">
        <v>3940</v>
      </c>
    </row>
    <row r="168" s="2" customFormat="1" ht="24.15" customHeight="1">
      <c r="A168" s="41"/>
      <c r="B168" s="42"/>
      <c r="C168" s="277" t="s">
        <v>778</v>
      </c>
      <c r="D168" s="277" t="s">
        <v>605</v>
      </c>
      <c r="E168" s="278" t="s">
        <v>3941</v>
      </c>
      <c r="F168" s="279" t="s">
        <v>3942</v>
      </c>
      <c r="G168" s="280" t="s">
        <v>369</v>
      </c>
      <c r="H168" s="281">
        <v>28</v>
      </c>
      <c r="I168" s="282"/>
      <c r="J168" s="283">
        <f>ROUND(I168*H168,2)</f>
        <v>0</v>
      </c>
      <c r="K168" s="279" t="s">
        <v>19</v>
      </c>
      <c r="L168" s="284"/>
      <c r="M168" s="285" t="s">
        <v>19</v>
      </c>
      <c r="N168" s="286" t="s">
        <v>47</v>
      </c>
      <c r="O168" s="87"/>
      <c r="P168" s="224">
        <f>O168*H168</f>
        <v>0</v>
      </c>
      <c r="Q168" s="224">
        <v>0.00069999999999999999</v>
      </c>
      <c r="R168" s="224">
        <f>Q168*H168</f>
        <v>0.019599999999999999</v>
      </c>
      <c r="S168" s="224">
        <v>0</v>
      </c>
      <c r="T168" s="225">
        <f>S168*H168</f>
        <v>0</v>
      </c>
      <c r="U168" s="41"/>
      <c r="V168" s="41"/>
      <c r="W168" s="41"/>
      <c r="X168" s="41"/>
      <c r="Y168" s="41"/>
      <c r="Z168" s="41"/>
      <c r="AA168" s="41"/>
      <c r="AB168" s="41"/>
      <c r="AC168" s="41"/>
      <c r="AD168" s="41"/>
      <c r="AE168" s="41"/>
      <c r="AR168" s="226" t="s">
        <v>442</v>
      </c>
      <c r="AT168" s="226" t="s">
        <v>605</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336</v>
      </c>
      <c r="BM168" s="226" t="s">
        <v>3943</v>
      </c>
    </row>
    <row r="169" s="2" customFormat="1" ht="24.15" customHeight="1">
      <c r="A169" s="41"/>
      <c r="B169" s="42"/>
      <c r="C169" s="215" t="s">
        <v>783</v>
      </c>
      <c r="D169" s="215" t="s">
        <v>233</v>
      </c>
      <c r="E169" s="216" t="s">
        <v>3944</v>
      </c>
      <c r="F169" s="217" t="s">
        <v>3945</v>
      </c>
      <c r="G169" s="218" t="s">
        <v>369</v>
      </c>
      <c r="H169" s="219">
        <v>19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336</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336</v>
      </c>
      <c r="BM169" s="226" t="s">
        <v>3946</v>
      </c>
    </row>
    <row r="170" s="2" customFormat="1" ht="24.15" customHeight="1">
      <c r="A170" s="41"/>
      <c r="B170" s="42"/>
      <c r="C170" s="277" t="s">
        <v>789</v>
      </c>
      <c r="D170" s="277" t="s">
        <v>605</v>
      </c>
      <c r="E170" s="278" t="s">
        <v>3947</v>
      </c>
      <c r="F170" s="279" t="s">
        <v>3948</v>
      </c>
      <c r="G170" s="280" t="s">
        <v>369</v>
      </c>
      <c r="H170" s="281">
        <v>19</v>
      </c>
      <c r="I170" s="282"/>
      <c r="J170" s="283">
        <f>ROUND(I170*H170,2)</f>
        <v>0</v>
      </c>
      <c r="K170" s="279" t="s">
        <v>19</v>
      </c>
      <c r="L170" s="284"/>
      <c r="M170" s="285" t="s">
        <v>19</v>
      </c>
      <c r="N170" s="286" t="s">
        <v>47</v>
      </c>
      <c r="O170" s="87"/>
      <c r="P170" s="224">
        <f>O170*H170</f>
        <v>0</v>
      </c>
      <c r="Q170" s="224">
        <v>0.0023</v>
      </c>
      <c r="R170" s="224">
        <f>Q170*H170</f>
        <v>0.043700000000000003</v>
      </c>
      <c r="S170" s="224">
        <v>0</v>
      </c>
      <c r="T170" s="225">
        <f>S170*H170</f>
        <v>0</v>
      </c>
      <c r="U170" s="41"/>
      <c r="V170" s="41"/>
      <c r="W170" s="41"/>
      <c r="X170" s="41"/>
      <c r="Y170" s="41"/>
      <c r="Z170" s="41"/>
      <c r="AA170" s="41"/>
      <c r="AB170" s="41"/>
      <c r="AC170" s="41"/>
      <c r="AD170" s="41"/>
      <c r="AE170" s="41"/>
      <c r="AR170" s="226" t="s">
        <v>442</v>
      </c>
      <c r="AT170" s="226" t="s">
        <v>605</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336</v>
      </c>
      <c r="BM170" s="226" t="s">
        <v>3949</v>
      </c>
    </row>
    <row r="171" s="2" customFormat="1" ht="44.25" customHeight="1">
      <c r="A171" s="41"/>
      <c r="B171" s="42"/>
      <c r="C171" s="215" t="s">
        <v>794</v>
      </c>
      <c r="D171" s="215" t="s">
        <v>233</v>
      </c>
      <c r="E171" s="216" t="s">
        <v>3950</v>
      </c>
      <c r="F171" s="217" t="s">
        <v>3951</v>
      </c>
      <c r="G171" s="218" t="s">
        <v>369</v>
      </c>
      <c r="H171" s="219">
        <v>7</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336</v>
      </c>
      <c r="AT171" s="226" t="s">
        <v>233</v>
      </c>
      <c r="AU171" s="226" t="s">
        <v>86</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336</v>
      </c>
      <c r="BM171" s="226" t="s">
        <v>3952</v>
      </c>
    </row>
    <row r="172" s="2" customFormat="1" ht="16.5" customHeight="1">
      <c r="A172" s="41"/>
      <c r="B172" s="42"/>
      <c r="C172" s="277" t="s">
        <v>846</v>
      </c>
      <c r="D172" s="277" t="s">
        <v>605</v>
      </c>
      <c r="E172" s="278" t="s">
        <v>3953</v>
      </c>
      <c r="F172" s="279" t="s">
        <v>3954</v>
      </c>
      <c r="G172" s="280" t="s">
        <v>369</v>
      </c>
      <c r="H172" s="281">
        <v>2</v>
      </c>
      <c r="I172" s="282"/>
      <c r="J172" s="283">
        <f>ROUND(I172*H172,2)</f>
        <v>0</v>
      </c>
      <c r="K172" s="279" t="s">
        <v>19</v>
      </c>
      <c r="L172" s="284"/>
      <c r="M172" s="285" t="s">
        <v>19</v>
      </c>
      <c r="N172" s="286" t="s">
        <v>47</v>
      </c>
      <c r="O172" s="87"/>
      <c r="P172" s="224">
        <f>O172*H172</f>
        <v>0</v>
      </c>
      <c r="Q172" s="224">
        <v>0.00046000000000000001</v>
      </c>
      <c r="R172" s="224">
        <f>Q172*H172</f>
        <v>0.00092000000000000003</v>
      </c>
      <c r="S172" s="224">
        <v>0</v>
      </c>
      <c r="T172" s="225">
        <f>S172*H172</f>
        <v>0</v>
      </c>
      <c r="U172" s="41"/>
      <c r="V172" s="41"/>
      <c r="W172" s="41"/>
      <c r="X172" s="41"/>
      <c r="Y172" s="41"/>
      <c r="Z172" s="41"/>
      <c r="AA172" s="41"/>
      <c r="AB172" s="41"/>
      <c r="AC172" s="41"/>
      <c r="AD172" s="41"/>
      <c r="AE172" s="41"/>
      <c r="AR172" s="226" t="s">
        <v>442</v>
      </c>
      <c r="AT172" s="226" t="s">
        <v>605</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336</v>
      </c>
      <c r="BM172" s="226" t="s">
        <v>3955</v>
      </c>
    </row>
    <row r="173" s="2" customFormat="1" ht="16.5" customHeight="1">
      <c r="A173" s="41"/>
      <c r="B173" s="42"/>
      <c r="C173" s="277" t="s">
        <v>851</v>
      </c>
      <c r="D173" s="277" t="s">
        <v>605</v>
      </c>
      <c r="E173" s="278" t="s">
        <v>3956</v>
      </c>
      <c r="F173" s="279" t="s">
        <v>3957</v>
      </c>
      <c r="G173" s="280" t="s">
        <v>369</v>
      </c>
      <c r="H173" s="281">
        <v>5</v>
      </c>
      <c r="I173" s="282"/>
      <c r="J173" s="283">
        <f>ROUND(I173*H173,2)</f>
        <v>0</v>
      </c>
      <c r="K173" s="279" t="s">
        <v>19</v>
      </c>
      <c r="L173" s="284"/>
      <c r="M173" s="285" t="s">
        <v>19</v>
      </c>
      <c r="N173" s="286" t="s">
        <v>47</v>
      </c>
      <c r="O173" s="87"/>
      <c r="P173" s="224">
        <f>O173*H173</f>
        <v>0</v>
      </c>
      <c r="Q173" s="224">
        <v>0.00080000000000000004</v>
      </c>
      <c r="R173" s="224">
        <f>Q173*H173</f>
        <v>0.0040000000000000001</v>
      </c>
      <c r="S173" s="224">
        <v>0</v>
      </c>
      <c r="T173" s="225">
        <f>S173*H173</f>
        <v>0</v>
      </c>
      <c r="U173" s="41"/>
      <c r="V173" s="41"/>
      <c r="W173" s="41"/>
      <c r="X173" s="41"/>
      <c r="Y173" s="41"/>
      <c r="Z173" s="41"/>
      <c r="AA173" s="41"/>
      <c r="AB173" s="41"/>
      <c r="AC173" s="41"/>
      <c r="AD173" s="41"/>
      <c r="AE173" s="41"/>
      <c r="AR173" s="226" t="s">
        <v>442</v>
      </c>
      <c r="AT173" s="226" t="s">
        <v>605</v>
      </c>
      <c r="AU173" s="226" t="s">
        <v>86</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336</v>
      </c>
      <c r="BM173" s="226" t="s">
        <v>3958</v>
      </c>
    </row>
    <row r="174" s="2" customFormat="1" ht="16.5" customHeight="1">
      <c r="A174" s="41"/>
      <c r="B174" s="42"/>
      <c r="C174" s="215" t="s">
        <v>862</v>
      </c>
      <c r="D174" s="215" t="s">
        <v>233</v>
      </c>
      <c r="E174" s="216" t="s">
        <v>3959</v>
      </c>
      <c r="F174" s="217" t="s">
        <v>3960</v>
      </c>
      <c r="G174" s="218" t="s">
        <v>369</v>
      </c>
      <c r="H174" s="219">
        <v>20</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336</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336</v>
      </c>
      <c r="BM174" s="226" t="s">
        <v>3961</v>
      </c>
    </row>
    <row r="175" s="2" customFormat="1" ht="16.5" customHeight="1">
      <c r="A175" s="41"/>
      <c r="B175" s="42"/>
      <c r="C175" s="277" t="s">
        <v>867</v>
      </c>
      <c r="D175" s="277" t="s">
        <v>605</v>
      </c>
      <c r="E175" s="278" t="s">
        <v>3962</v>
      </c>
      <c r="F175" s="279" t="s">
        <v>3963</v>
      </c>
      <c r="G175" s="280" t="s">
        <v>369</v>
      </c>
      <c r="H175" s="281">
        <v>20</v>
      </c>
      <c r="I175" s="282"/>
      <c r="J175" s="283">
        <f>ROUND(I175*H175,2)</f>
        <v>0</v>
      </c>
      <c r="K175" s="279" t="s">
        <v>19</v>
      </c>
      <c r="L175" s="284"/>
      <c r="M175" s="285" t="s">
        <v>19</v>
      </c>
      <c r="N175" s="286"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442</v>
      </c>
      <c r="AT175" s="226" t="s">
        <v>605</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336</v>
      </c>
      <c r="BM175" s="226" t="s">
        <v>3964</v>
      </c>
    </row>
    <row r="176" s="2" customFormat="1" ht="16.5" customHeight="1">
      <c r="A176" s="41"/>
      <c r="B176" s="42"/>
      <c r="C176" s="277" t="s">
        <v>875</v>
      </c>
      <c r="D176" s="277" t="s">
        <v>605</v>
      </c>
      <c r="E176" s="278" t="s">
        <v>3965</v>
      </c>
      <c r="F176" s="279" t="s">
        <v>3966</v>
      </c>
      <c r="G176" s="280" t="s">
        <v>369</v>
      </c>
      <c r="H176" s="281">
        <v>20</v>
      </c>
      <c r="I176" s="282"/>
      <c r="J176" s="283">
        <f>ROUND(I176*H176,2)</f>
        <v>0</v>
      </c>
      <c r="K176" s="279" t="s">
        <v>19</v>
      </c>
      <c r="L176" s="284"/>
      <c r="M176" s="285" t="s">
        <v>19</v>
      </c>
      <c r="N176" s="286"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442</v>
      </c>
      <c r="AT176" s="226" t="s">
        <v>605</v>
      </c>
      <c r="AU176" s="226" t="s">
        <v>86</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336</v>
      </c>
      <c r="BM176" s="226" t="s">
        <v>3967</v>
      </c>
    </row>
    <row r="177" s="2" customFormat="1" ht="24.15" customHeight="1">
      <c r="A177" s="41"/>
      <c r="B177" s="42"/>
      <c r="C177" s="277" t="s">
        <v>880</v>
      </c>
      <c r="D177" s="277" t="s">
        <v>605</v>
      </c>
      <c r="E177" s="278" t="s">
        <v>3968</v>
      </c>
      <c r="F177" s="279" t="s">
        <v>3969</v>
      </c>
      <c r="G177" s="280" t="s">
        <v>369</v>
      </c>
      <c r="H177" s="281">
        <v>100</v>
      </c>
      <c r="I177" s="282"/>
      <c r="J177" s="283">
        <f>ROUND(I177*H177,2)</f>
        <v>0</v>
      </c>
      <c r="K177" s="279" t="s">
        <v>19</v>
      </c>
      <c r="L177" s="284"/>
      <c r="M177" s="285" t="s">
        <v>19</v>
      </c>
      <c r="N177" s="286"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442</v>
      </c>
      <c r="AT177" s="226" t="s">
        <v>605</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336</v>
      </c>
      <c r="BM177" s="226" t="s">
        <v>3970</v>
      </c>
    </row>
    <row r="178" s="2" customFormat="1" ht="24.15" customHeight="1">
      <c r="A178" s="41"/>
      <c r="B178" s="42"/>
      <c r="C178" s="277" t="s">
        <v>885</v>
      </c>
      <c r="D178" s="277" t="s">
        <v>605</v>
      </c>
      <c r="E178" s="278" t="s">
        <v>3971</v>
      </c>
      <c r="F178" s="279" t="s">
        <v>3972</v>
      </c>
      <c r="G178" s="280" t="s">
        <v>369</v>
      </c>
      <c r="H178" s="281">
        <v>50</v>
      </c>
      <c r="I178" s="282"/>
      <c r="J178" s="283">
        <f>ROUND(I178*H178,2)</f>
        <v>0</v>
      </c>
      <c r="K178" s="279" t="s">
        <v>19</v>
      </c>
      <c r="L178" s="284"/>
      <c r="M178" s="285" t="s">
        <v>19</v>
      </c>
      <c r="N178" s="286"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442</v>
      </c>
      <c r="AT178" s="226" t="s">
        <v>605</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336</v>
      </c>
      <c r="BM178" s="226" t="s">
        <v>3973</v>
      </c>
    </row>
    <row r="179" s="2" customFormat="1" ht="16.5" customHeight="1">
      <c r="A179" s="41"/>
      <c r="B179" s="42"/>
      <c r="C179" s="215" t="s">
        <v>890</v>
      </c>
      <c r="D179" s="215" t="s">
        <v>233</v>
      </c>
      <c r="E179" s="216" t="s">
        <v>3974</v>
      </c>
      <c r="F179" s="217" t="s">
        <v>3975</v>
      </c>
      <c r="G179" s="218" t="s">
        <v>310</v>
      </c>
      <c r="H179" s="219">
        <v>40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336</v>
      </c>
      <c r="AT179" s="226" t="s">
        <v>233</v>
      </c>
      <c r="AU179" s="226" t="s">
        <v>86</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336</v>
      </c>
      <c r="BM179" s="226" t="s">
        <v>3976</v>
      </c>
    </row>
    <row r="180" s="2" customFormat="1" ht="16.5" customHeight="1">
      <c r="A180" s="41"/>
      <c r="B180" s="42"/>
      <c r="C180" s="277" t="s">
        <v>897</v>
      </c>
      <c r="D180" s="277" t="s">
        <v>605</v>
      </c>
      <c r="E180" s="278" t="s">
        <v>3977</v>
      </c>
      <c r="F180" s="279" t="s">
        <v>3978</v>
      </c>
      <c r="G180" s="280" t="s">
        <v>310</v>
      </c>
      <c r="H180" s="281">
        <v>40</v>
      </c>
      <c r="I180" s="282"/>
      <c r="J180" s="283">
        <f>ROUND(I180*H180,2)</f>
        <v>0</v>
      </c>
      <c r="K180" s="279" t="s">
        <v>19</v>
      </c>
      <c r="L180" s="284"/>
      <c r="M180" s="285" t="s">
        <v>19</v>
      </c>
      <c r="N180" s="286" t="s">
        <v>47</v>
      </c>
      <c r="O180" s="87"/>
      <c r="P180" s="224">
        <f>O180*H180</f>
        <v>0</v>
      </c>
      <c r="Q180" s="224">
        <v>0.0012999999999999999</v>
      </c>
      <c r="R180" s="224">
        <f>Q180*H180</f>
        <v>0.051999999999999998</v>
      </c>
      <c r="S180" s="224">
        <v>0</v>
      </c>
      <c r="T180" s="225">
        <f>S180*H180</f>
        <v>0</v>
      </c>
      <c r="U180" s="41"/>
      <c r="V180" s="41"/>
      <c r="W180" s="41"/>
      <c r="X180" s="41"/>
      <c r="Y180" s="41"/>
      <c r="Z180" s="41"/>
      <c r="AA180" s="41"/>
      <c r="AB180" s="41"/>
      <c r="AC180" s="41"/>
      <c r="AD180" s="41"/>
      <c r="AE180" s="41"/>
      <c r="AR180" s="226" t="s">
        <v>442</v>
      </c>
      <c r="AT180" s="226" t="s">
        <v>605</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336</v>
      </c>
      <c r="BM180" s="226" t="s">
        <v>3979</v>
      </c>
    </row>
    <row r="181" s="2" customFormat="1" ht="24.15" customHeight="1">
      <c r="A181" s="41"/>
      <c r="B181" s="42"/>
      <c r="C181" s="215" t="s">
        <v>902</v>
      </c>
      <c r="D181" s="215" t="s">
        <v>233</v>
      </c>
      <c r="E181" s="216" t="s">
        <v>3980</v>
      </c>
      <c r="F181" s="217" t="s">
        <v>3981</v>
      </c>
      <c r="G181" s="218" t="s">
        <v>369</v>
      </c>
      <c r="H181" s="219">
        <v>1</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336</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336</v>
      </c>
      <c r="BM181" s="226" t="s">
        <v>3982</v>
      </c>
    </row>
    <row r="182" s="2" customFormat="1" ht="16.5" customHeight="1">
      <c r="A182" s="41"/>
      <c r="B182" s="42"/>
      <c r="C182" s="215" t="s">
        <v>908</v>
      </c>
      <c r="D182" s="215" t="s">
        <v>233</v>
      </c>
      <c r="E182" s="216" t="s">
        <v>3983</v>
      </c>
      <c r="F182" s="217" t="s">
        <v>3984</v>
      </c>
      <c r="G182" s="218" t="s">
        <v>369</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336</v>
      </c>
      <c r="AT182" s="226" t="s">
        <v>233</v>
      </c>
      <c r="AU182" s="226" t="s">
        <v>86</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336</v>
      </c>
      <c r="BM182" s="226" t="s">
        <v>3985</v>
      </c>
    </row>
    <row r="183" s="2" customFormat="1" ht="16.5" customHeight="1">
      <c r="A183" s="41"/>
      <c r="B183" s="42"/>
      <c r="C183" s="277" t="s">
        <v>915</v>
      </c>
      <c r="D183" s="277" t="s">
        <v>605</v>
      </c>
      <c r="E183" s="278" t="s">
        <v>3986</v>
      </c>
      <c r="F183" s="279" t="s">
        <v>3987</v>
      </c>
      <c r="G183" s="280" t="s">
        <v>369</v>
      </c>
      <c r="H183" s="281">
        <v>1</v>
      </c>
      <c r="I183" s="282"/>
      <c r="J183" s="283">
        <f>ROUND(I183*H183,2)</f>
        <v>0</v>
      </c>
      <c r="K183" s="279" t="s">
        <v>19</v>
      </c>
      <c r="L183" s="284"/>
      <c r="M183" s="285" t="s">
        <v>19</v>
      </c>
      <c r="N183" s="286"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442</v>
      </c>
      <c r="AT183" s="226" t="s">
        <v>605</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336</v>
      </c>
      <c r="BM183" s="226" t="s">
        <v>3988</v>
      </c>
    </row>
    <row r="184" s="2" customFormat="1" ht="16.5" customHeight="1">
      <c r="A184" s="41"/>
      <c r="B184" s="42"/>
      <c r="C184" s="215" t="s">
        <v>920</v>
      </c>
      <c r="D184" s="215" t="s">
        <v>233</v>
      </c>
      <c r="E184" s="216" t="s">
        <v>3989</v>
      </c>
      <c r="F184" s="217" t="s">
        <v>3990</v>
      </c>
      <c r="G184" s="218" t="s">
        <v>369</v>
      </c>
      <c r="H184" s="219">
        <v>2</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336</v>
      </c>
      <c r="AT184" s="226" t="s">
        <v>233</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336</v>
      </c>
      <c r="BM184" s="226" t="s">
        <v>3991</v>
      </c>
    </row>
    <row r="185" s="2" customFormat="1" ht="24.15" customHeight="1">
      <c r="A185" s="41"/>
      <c r="B185" s="42"/>
      <c r="C185" s="277" t="s">
        <v>943</v>
      </c>
      <c r="D185" s="277" t="s">
        <v>605</v>
      </c>
      <c r="E185" s="278" t="s">
        <v>3992</v>
      </c>
      <c r="F185" s="279" t="s">
        <v>3993</v>
      </c>
      <c r="G185" s="280" t="s">
        <v>369</v>
      </c>
      <c r="H185" s="281">
        <v>2</v>
      </c>
      <c r="I185" s="282"/>
      <c r="J185" s="283">
        <f>ROUND(I185*H185,2)</f>
        <v>0</v>
      </c>
      <c r="K185" s="279" t="s">
        <v>19</v>
      </c>
      <c r="L185" s="284"/>
      <c r="M185" s="285" t="s">
        <v>19</v>
      </c>
      <c r="N185" s="286" t="s">
        <v>47</v>
      </c>
      <c r="O185" s="87"/>
      <c r="P185" s="224">
        <f>O185*H185</f>
        <v>0</v>
      </c>
      <c r="Q185" s="224">
        <v>9.0000000000000006E-05</v>
      </c>
      <c r="R185" s="224">
        <f>Q185*H185</f>
        <v>0.00018000000000000001</v>
      </c>
      <c r="S185" s="224">
        <v>0</v>
      </c>
      <c r="T185" s="225">
        <f>S185*H185</f>
        <v>0</v>
      </c>
      <c r="U185" s="41"/>
      <c r="V185" s="41"/>
      <c r="W185" s="41"/>
      <c r="X185" s="41"/>
      <c r="Y185" s="41"/>
      <c r="Z185" s="41"/>
      <c r="AA185" s="41"/>
      <c r="AB185" s="41"/>
      <c r="AC185" s="41"/>
      <c r="AD185" s="41"/>
      <c r="AE185" s="41"/>
      <c r="AR185" s="226" t="s">
        <v>442</v>
      </c>
      <c r="AT185" s="226" t="s">
        <v>605</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336</v>
      </c>
      <c r="BM185" s="226" t="s">
        <v>3994</v>
      </c>
    </row>
    <row r="186" s="12" customFormat="1" ht="22.8" customHeight="1">
      <c r="A186" s="12"/>
      <c r="B186" s="199"/>
      <c r="C186" s="200"/>
      <c r="D186" s="201" t="s">
        <v>75</v>
      </c>
      <c r="E186" s="213" t="s">
        <v>3995</v>
      </c>
      <c r="F186" s="213" t="s">
        <v>3996</v>
      </c>
      <c r="G186" s="200"/>
      <c r="H186" s="200"/>
      <c r="I186" s="203"/>
      <c r="J186" s="214">
        <f>BK186</f>
        <v>0</v>
      </c>
      <c r="K186" s="200"/>
      <c r="L186" s="205"/>
      <c r="M186" s="206"/>
      <c r="N186" s="207"/>
      <c r="O186" s="207"/>
      <c r="P186" s="208">
        <f>SUM(P187:P190)</f>
        <v>0</v>
      </c>
      <c r="Q186" s="207"/>
      <c r="R186" s="208">
        <f>SUM(R187:R190)</f>
        <v>0.0054999999999999997</v>
      </c>
      <c r="S186" s="207"/>
      <c r="T186" s="209">
        <f>SUM(T187:T190)</f>
        <v>0</v>
      </c>
      <c r="U186" s="12"/>
      <c r="V186" s="12"/>
      <c r="W186" s="12"/>
      <c r="X186" s="12"/>
      <c r="Y186" s="12"/>
      <c r="Z186" s="12"/>
      <c r="AA186" s="12"/>
      <c r="AB186" s="12"/>
      <c r="AC186" s="12"/>
      <c r="AD186" s="12"/>
      <c r="AE186" s="12"/>
      <c r="AR186" s="210" t="s">
        <v>84</v>
      </c>
      <c r="AT186" s="211" t="s">
        <v>75</v>
      </c>
      <c r="AU186" s="211" t="s">
        <v>84</v>
      </c>
      <c r="AY186" s="210" t="s">
        <v>231</v>
      </c>
      <c r="BK186" s="212">
        <f>SUM(BK187:BK190)</f>
        <v>0</v>
      </c>
    </row>
    <row r="187" s="2" customFormat="1" ht="24.15" customHeight="1">
      <c r="A187" s="41"/>
      <c r="B187" s="42"/>
      <c r="C187" s="215" t="s">
        <v>948</v>
      </c>
      <c r="D187" s="215" t="s">
        <v>233</v>
      </c>
      <c r="E187" s="216" t="s">
        <v>3997</v>
      </c>
      <c r="F187" s="217" t="s">
        <v>3998</v>
      </c>
      <c r="G187" s="218" t="s">
        <v>369</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238</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238</v>
      </c>
      <c r="BM187" s="226" t="s">
        <v>3999</v>
      </c>
    </row>
    <row r="188" s="2" customFormat="1" ht="24.15" customHeight="1">
      <c r="A188" s="41"/>
      <c r="B188" s="42"/>
      <c r="C188" s="277" t="s">
        <v>959</v>
      </c>
      <c r="D188" s="277" t="s">
        <v>605</v>
      </c>
      <c r="E188" s="278" t="s">
        <v>4000</v>
      </c>
      <c r="F188" s="279" t="s">
        <v>4001</v>
      </c>
      <c r="G188" s="280" t="s">
        <v>369</v>
      </c>
      <c r="H188" s="281">
        <v>1</v>
      </c>
      <c r="I188" s="282"/>
      <c r="J188" s="283">
        <f>ROUND(I188*H188,2)</f>
        <v>0</v>
      </c>
      <c r="K188" s="279" t="s">
        <v>19</v>
      </c>
      <c r="L188" s="284"/>
      <c r="M188" s="285" t="s">
        <v>19</v>
      </c>
      <c r="N188" s="286" t="s">
        <v>47</v>
      </c>
      <c r="O188" s="87"/>
      <c r="P188" s="224">
        <f>O188*H188</f>
        <v>0</v>
      </c>
      <c r="Q188" s="224">
        <v>0.0054999999999999997</v>
      </c>
      <c r="R188" s="224">
        <f>Q188*H188</f>
        <v>0.0054999999999999997</v>
      </c>
      <c r="S188" s="224">
        <v>0</v>
      </c>
      <c r="T188" s="225">
        <f>S188*H188</f>
        <v>0</v>
      </c>
      <c r="U188" s="41"/>
      <c r="V188" s="41"/>
      <c r="W188" s="41"/>
      <c r="X188" s="41"/>
      <c r="Y188" s="41"/>
      <c r="Z188" s="41"/>
      <c r="AA188" s="41"/>
      <c r="AB188" s="41"/>
      <c r="AC188" s="41"/>
      <c r="AD188" s="41"/>
      <c r="AE188" s="41"/>
      <c r="AR188" s="226" t="s">
        <v>277</v>
      </c>
      <c r="AT188" s="226" t="s">
        <v>605</v>
      </c>
      <c r="AU188" s="226" t="s">
        <v>86</v>
      </c>
      <c r="AY188" s="20" t="s">
        <v>231</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238</v>
      </c>
      <c r="BM188" s="226" t="s">
        <v>4002</v>
      </c>
    </row>
    <row r="189" s="2" customFormat="1" ht="21.75" customHeight="1">
      <c r="A189" s="41"/>
      <c r="B189" s="42"/>
      <c r="C189" s="215" t="s">
        <v>969</v>
      </c>
      <c r="D189" s="215" t="s">
        <v>233</v>
      </c>
      <c r="E189" s="216" t="s">
        <v>4003</v>
      </c>
      <c r="F189" s="217" t="s">
        <v>4004</v>
      </c>
      <c r="G189" s="218" t="s">
        <v>369</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336</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336</v>
      </c>
      <c r="BM189" s="226" t="s">
        <v>4005</v>
      </c>
    </row>
    <row r="190" s="2" customFormat="1" ht="21.75" customHeight="1">
      <c r="A190" s="41"/>
      <c r="B190" s="42"/>
      <c r="C190" s="215" t="s">
        <v>977</v>
      </c>
      <c r="D190" s="215" t="s">
        <v>233</v>
      </c>
      <c r="E190" s="216" t="s">
        <v>4006</v>
      </c>
      <c r="F190" s="217" t="s">
        <v>4007</v>
      </c>
      <c r="G190" s="218" t="s">
        <v>369</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336</v>
      </c>
      <c r="AT190" s="226" t="s">
        <v>233</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336</v>
      </c>
      <c r="BM190" s="226" t="s">
        <v>4008</v>
      </c>
    </row>
    <row r="191" s="12" customFormat="1" ht="25.92" customHeight="1">
      <c r="A191" s="12"/>
      <c r="B191" s="199"/>
      <c r="C191" s="200"/>
      <c r="D191" s="201" t="s">
        <v>75</v>
      </c>
      <c r="E191" s="202" t="s">
        <v>3084</v>
      </c>
      <c r="F191" s="202" t="s">
        <v>3085</v>
      </c>
      <c r="G191" s="200"/>
      <c r="H191" s="200"/>
      <c r="I191" s="203"/>
      <c r="J191" s="204">
        <f>BK191</f>
        <v>0</v>
      </c>
      <c r="K191" s="200"/>
      <c r="L191" s="205"/>
      <c r="M191" s="206"/>
      <c r="N191" s="207"/>
      <c r="O191" s="207"/>
      <c r="P191" s="208">
        <f>P192</f>
        <v>0</v>
      </c>
      <c r="Q191" s="207"/>
      <c r="R191" s="208">
        <f>R192</f>
        <v>0</v>
      </c>
      <c r="S191" s="207"/>
      <c r="T191" s="209">
        <f>T192</f>
        <v>0</v>
      </c>
      <c r="U191" s="12"/>
      <c r="V191" s="12"/>
      <c r="W191" s="12"/>
      <c r="X191" s="12"/>
      <c r="Y191" s="12"/>
      <c r="Z191" s="12"/>
      <c r="AA191" s="12"/>
      <c r="AB191" s="12"/>
      <c r="AC191" s="12"/>
      <c r="AD191" s="12"/>
      <c r="AE191" s="12"/>
      <c r="AR191" s="210" t="s">
        <v>238</v>
      </c>
      <c r="AT191" s="211" t="s">
        <v>75</v>
      </c>
      <c r="AU191" s="211" t="s">
        <v>76</v>
      </c>
      <c r="AY191" s="210" t="s">
        <v>231</v>
      </c>
      <c r="BK191" s="212">
        <f>BK192</f>
        <v>0</v>
      </c>
    </row>
    <row r="192" s="2" customFormat="1" ht="16.5" customHeight="1">
      <c r="A192" s="41"/>
      <c r="B192" s="42"/>
      <c r="C192" s="215" t="s">
        <v>982</v>
      </c>
      <c r="D192" s="215" t="s">
        <v>233</v>
      </c>
      <c r="E192" s="216" t="s">
        <v>4009</v>
      </c>
      <c r="F192" s="217" t="s">
        <v>4010</v>
      </c>
      <c r="G192" s="218" t="s">
        <v>2802</v>
      </c>
      <c r="H192" s="219">
        <v>24</v>
      </c>
      <c r="I192" s="220"/>
      <c r="J192" s="221">
        <f>ROUND(I192*H192,2)</f>
        <v>0</v>
      </c>
      <c r="K192" s="217" t="s">
        <v>19</v>
      </c>
      <c r="L192" s="47"/>
      <c r="M192" s="295" t="s">
        <v>19</v>
      </c>
      <c r="N192" s="296" t="s">
        <v>47</v>
      </c>
      <c r="O192" s="293"/>
      <c r="P192" s="297">
        <f>O192*H192</f>
        <v>0</v>
      </c>
      <c r="Q192" s="297">
        <v>0</v>
      </c>
      <c r="R192" s="297">
        <f>Q192*H192</f>
        <v>0</v>
      </c>
      <c r="S192" s="297">
        <v>0</v>
      </c>
      <c r="T192" s="298">
        <f>S192*H192</f>
        <v>0</v>
      </c>
      <c r="U192" s="41"/>
      <c r="V192" s="41"/>
      <c r="W192" s="41"/>
      <c r="X192" s="41"/>
      <c r="Y192" s="41"/>
      <c r="Z192" s="41"/>
      <c r="AA192" s="41"/>
      <c r="AB192" s="41"/>
      <c r="AC192" s="41"/>
      <c r="AD192" s="41"/>
      <c r="AE192" s="41"/>
      <c r="AR192" s="226" t="s">
        <v>4011</v>
      </c>
      <c r="AT192" s="226" t="s">
        <v>233</v>
      </c>
      <c r="AU192" s="226" t="s">
        <v>84</v>
      </c>
      <c r="AY192" s="20" t="s">
        <v>231</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4011</v>
      </c>
      <c r="BM192" s="226" t="s">
        <v>4012</v>
      </c>
    </row>
    <row r="193" s="2" customFormat="1" ht="6.96" customHeight="1">
      <c r="A193" s="41"/>
      <c r="B193" s="62"/>
      <c r="C193" s="63"/>
      <c r="D193" s="63"/>
      <c r="E193" s="63"/>
      <c r="F193" s="63"/>
      <c r="G193" s="63"/>
      <c r="H193" s="63"/>
      <c r="I193" s="63"/>
      <c r="J193" s="63"/>
      <c r="K193" s="63"/>
      <c r="L193" s="47"/>
      <c r="M193" s="41"/>
      <c r="O193" s="41"/>
      <c r="P193" s="41"/>
      <c r="Q193" s="41"/>
      <c r="R193" s="41"/>
      <c r="S193" s="41"/>
      <c r="T193" s="41"/>
      <c r="U193" s="41"/>
      <c r="V193" s="41"/>
      <c r="W193" s="41"/>
      <c r="X193" s="41"/>
      <c r="Y193" s="41"/>
      <c r="Z193" s="41"/>
      <c r="AA193" s="41"/>
      <c r="AB193" s="41"/>
      <c r="AC193" s="41"/>
      <c r="AD193" s="41"/>
      <c r="AE193" s="41"/>
    </row>
  </sheetData>
  <sheetProtection sheet="1" autoFilter="0" formatColumns="0" formatRows="0" objects="1" scenarios="1" spinCount="100000" saltValue="fCr9S7FLR0RsYjpUKT9YzPmWhiASHXev9fLVDqGbnkwjH0xm7TV7tHq8yxSoeRCsSIOU07Mz35ClKrxWh3GoLQ==" hashValue="bzZyUy6+5Pk2rbxefmeeBlnci7nBY+xiRHLNh+wrQH562eZ0jsOJsHXa910TvPmk1S289/W4imRhJmahKA+KkA==" algorithmName="SHA-512" password="C763"/>
  <autoFilter ref="C88:K19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4013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ROUND((SUM(BE88:BE166)),  2)</f>
        <v>0</v>
      </c>
      <c r="G35" s="41"/>
      <c r="H35" s="41"/>
      <c r="I35" s="160">
        <v>0.20999999999999999</v>
      </c>
      <c r="J35" s="159">
        <f>ROUND(((SUM(BE88:BE166))*I35),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ROUND((SUM(BF88:BF166)),  2)</f>
        <v>0</v>
      </c>
      <c r="G36" s="41"/>
      <c r="H36" s="41"/>
      <c r="I36" s="160">
        <v>0.14999999999999999</v>
      </c>
      <c r="J36" s="159">
        <f>ROUND(((SUM(BF88:BF166))*I36),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ROUND((SUM(BG88:BG166)),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ROUND((SUM(BH88:BH166)),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ROUND((SUM(BI88:BI166)),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03.3 - Elektroinstalace 2.NP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8"/>
      <c r="D65" s="184" t="s">
        <v>3675</v>
      </c>
      <c r="E65" s="185"/>
      <c r="F65" s="185"/>
      <c r="G65" s="185"/>
      <c r="H65" s="185"/>
      <c r="I65" s="185"/>
      <c r="J65" s="186">
        <f>J90</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2821</v>
      </c>
      <c r="E66" s="180"/>
      <c r="F66" s="180"/>
      <c r="G66" s="180"/>
      <c r="H66" s="180"/>
      <c r="I66" s="180"/>
      <c r="J66" s="181">
        <f>J165</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186</v>
      </c>
      <c r="D77" s="25"/>
      <c r="E77" s="25"/>
      <c r="F77" s="25"/>
      <c r="G77" s="25"/>
      <c r="H77" s="25"/>
      <c r="I77" s="25"/>
      <c r="J77" s="25"/>
      <c r="K77" s="25"/>
      <c r="L77" s="23"/>
    </row>
    <row r="78" s="2" customFormat="1" ht="16.5" customHeight="1">
      <c r="A78" s="41"/>
      <c r="B78" s="42"/>
      <c r="C78" s="43"/>
      <c r="D78" s="43"/>
      <c r="E78" s="172" t="s">
        <v>3670</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2596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03.3 - Elektroinstalace 2.NP</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p.p.č 864/5 a 864/10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Královehradecký kraj, Pivovarské náměstí 1245</v>
      </c>
      <c r="G84" s="43"/>
      <c r="H84" s="43"/>
      <c r="I84" s="35" t="s">
        <v>33</v>
      </c>
      <c r="J84" s="39" t="str">
        <f>E23</f>
        <v>Ing. Horák Lukáš</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Ing. Horák Lukáš</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217</v>
      </c>
      <c r="D87" s="191" t="s">
        <v>61</v>
      </c>
      <c r="E87" s="191" t="s">
        <v>57</v>
      </c>
      <c r="F87" s="191" t="s">
        <v>58</v>
      </c>
      <c r="G87" s="191" t="s">
        <v>218</v>
      </c>
      <c r="H87" s="191" t="s">
        <v>219</v>
      </c>
      <c r="I87" s="191" t="s">
        <v>220</v>
      </c>
      <c r="J87" s="191" t="s">
        <v>191</v>
      </c>
      <c r="K87" s="192" t="s">
        <v>221</v>
      </c>
      <c r="L87" s="193"/>
      <c r="M87" s="95" t="s">
        <v>19</v>
      </c>
      <c r="N87" s="96" t="s">
        <v>46</v>
      </c>
      <c r="O87" s="96" t="s">
        <v>222</v>
      </c>
      <c r="P87" s="96" t="s">
        <v>223</v>
      </c>
      <c r="Q87" s="96" t="s">
        <v>224</v>
      </c>
      <c r="R87" s="96" t="s">
        <v>225</v>
      </c>
      <c r="S87" s="96" t="s">
        <v>226</v>
      </c>
      <c r="T87" s="97" t="s">
        <v>227</v>
      </c>
      <c r="U87" s="188"/>
      <c r="V87" s="188"/>
      <c r="W87" s="188"/>
      <c r="X87" s="188"/>
      <c r="Y87" s="188"/>
      <c r="Z87" s="188"/>
      <c r="AA87" s="188"/>
      <c r="AB87" s="188"/>
      <c r="AC87" s="188"/>
      <c r="AD87" s="188"/>
      <c r="AE87" s="188"/>
    </row>
    <row r="88" s="2" customFormat="1" ht="22.8" customHeight="1">
      <c r="A88" s="41"/>
      <c r="B88" s="42"/>
      <c r="C88" s="102" t="s">
        <v>228</v>
      </c>
      <c r="D88" s="43"/>
      <c r="E88" s="43"/>
      <c r="F88" s="43"/>
      <c r="G88" s="43"/>
      <c r="H88" s="43"/>
      <c r="I88" s="43"/>
      <c r="J88" s="194">
        <f>BK88</f>
        <v>0</v>
      </c>
      <c r="K88" s="43"/>
      <c r="L88" s="47"/>
      <c r="M88" s="98"/>
      <c r="N88" s="195"/>
      <c r="O88" s="99"/>
      <c r="P88" s="196">
        <f>P89+P165</f>
        <v>0</v>
      </c>
      <c r="Q88" s="99"/>
      <c r="R88" s="196">
        <f>R89+R165</f>
        <v>0.79405249999999994</v>
      </c>
      <c r="S88" s="99"/>
      <c r="T88" s="197">
        <f>T89+T165</f>
        <v>0</v>
      </c>
      <c r="U88" s="41"/>
      <c r="V88" s="41"/>
      <c r="W88" s="41"/>
      <c r="X88" s="41"/>
      <c r="Y88" s="41"/>
      <c r="Z88" s="41"/>
      <c r="AA88" s="41"/>
      <c r="AB88" s="41"/>
      <c r="AC88" s="41"/>
      <c r="AD88" s="41"/>
      <c r="AE88" s="41"/>
      <c r="AT88" s="20" t="s">
        <v>75</v>
      </c>
      <c r="AU88" s="20" t="s">
        <v>192</v>
      </c>
      <c r="BK88" s="198">
        <f>BK89+BK165</f>
        <v>0</v>
      </c>
    </row>
    <row r="89" s="12" customFormat="1" ht="25.92" customHeight="1">
      <c r="A89" s="12"/>
      <c r="B89" s="199"/>
      <c r="C89" s="200"/>
      <c r="D89" s="201" t="s">
        <v>75</v>
      </c>
      <c r="E89" s="202" t="s">
        <v>1177</v>
      </c>
      <c r="F89" s="202" t="s">
        <v>1178</v>
      </c>
      <c r="G89" s="200"/>
      <c r="H89" s="200"/>
      <c r="I89" s="203"/>
      <c r="J89" s="204">
        <f>BK89</f>
        <v>0</v>
      </c>
      <c r="K89" s="200"/>
      <c r="L89" s="205"/>
      <c r="M89" s="206"/>
      <c r="N89" s="207"/>
      <c r="O89" s="207"/>
      <c r="P89" s="208">
        <f>P90</f>
        <v>0</v>
      </c>
      <c r="Q89" s="207"/>
      <c r="R89" s="208">
        <f>R90</f>
        <v>0.79405249999999994</v>
      </c>
      <c r="S89" s="207"/>
      <c r="T89" s="209">
        <f>T90</f>
        <v>0</v>
      </c>
      <c r="U89" s="12"/>
      <c r="V89" s="12"/>
      <c r="W89" s="12"/>
      <c r="X89" s="12"/>
      <c r="Y89" s="12"/>
      <c r="Z89" s="12"/>
      <c r="AA89" s="12"/>
      <c r="AB89" s="12"/>
      <c r="AC89" s="12"/>
      <c r="AD89" s="12"/>
      <c r="AE89" s="12"/>
      <c r="AR89" s="210" t="s">
        <v>86</v>
      </c>
      <c r="AT89" s="211" t="s">
        <v>75</v>
      </c>
      <c r="AU89" s="211" t="s">
        <v>76</v>
      </c>
      <c r="AY89" s="210" t="s">
        <v>231</v>
      </c>
      <c r="BK89" s="212">
        <f>BK90</f>
        <v>0</v>
      </c>
    </row>
    <row r="90" s="12" customFormat="1" ht="22.8" customHeight="1">
      <c r="A90" s="12"/>
      <c r="B90" s="199"/>
      <c r="C90" s="200"/>
      <c r="D90" s="201" t="s">
        <v>75</v>
      </c>
      <c r="E90" s="213" t="s">
        <v>3676</v>
      </c>
      <c r="F90" s="213" t="s">
        <v>3677</v>
      </c>
      <c r="G90" s="200"/>
      <c r="H90" s="200"/>
      <c r="I90" s="203"/>
      <c r="J90" s="214">
        <f>BK90</f>
        <v>0</v>
      </c>
      <c r="K90" s="200"/>
      <c r="L90" s="205"/>
      <c r="M90" s="206"/>
      <c r="N90" s="207"/>
      <c r="O90" s="207"/>
      <c r="P90" s="208">
        <f>SUM(P91:P164)</f>
        <v>0</v>
      </c>
      <c r="Q90" s="207"/>
      <c r="R90" s="208">
        <f>SUM(R91:R164)</f>
        <v>0.79405249999999994</v>
      </c>
      <c r="S90" s="207"/>
      <c r="T90" s="209">
        <f>SUM(T91:T164)</f>
        <v>0</v>
      </c>
      <c r="U90" s="12"/>
      <c r="V90" s="12"/>
      <c r="W90" s="12"/>
      <c r="X90" s="12"/>
      <c r="Y90" s="12"/>
      <c r="Z90" s="12"/>
      <c r="AA90" s="12"/>
      <c r="AB90" s="12"/>
      <c r="AC90" s="12"/>
      <c r="AD90" s="12"/>
      <c r="AE90" s="12"/>
      <c r="AR90" s="210" t="s">
        <v>86</v>
      </c>
      <c r="AT90" s="211" t="s">
        <v>75</v>
      </c>
      <c r="AU90" s="211" t="s">
        <v>84</v>
      </c>
      <c r="AY90" s="210" t="s">
        <v>231</v>
      </c>
      <c r="BK90" s="212">
        <f>SUM(BK91:BK164)</f>
        <v>0</v>
      </c>
    </row>
    <row r="91" s="2" customFormat="1" ht="16.5" customHeight="1">
      <c r="A91" s="41"/>
      <c r="B91" s="42"/>
      <c r="C91" s="215" t="s">
        <v>84</v>
      </c>
      <c r="D91" s="215" t="s">
        <v>233</v>
      </c>
      <c r="E91" s="216" t="s">
        <v>4014</v>
      </c>
      <c r="F91" s="217" t="s">
        <v>4015</v>
      </c>
      <c r="G91" s="218" t="s">
        <v>310</v>
      </c>
      <c r="H91" s="219">
        <v>10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336</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4016</v>
      </c>
    </row>
    <row r="92" s="2" customFormat="1" ht="16.5" customHeight="1">
      <c r="A92" s="41"/>
      <c r="B92" s="42"/>
      <c r="C92" s="277" t="s">
        <v>86</v>
      </c>
      <c r="D92" s="277" t="s">
        <v>605</v>
      </c>
      <c r="E92" s="278" t="s">
        <v>4017</v>
      </c>
      <c r="F92" s="279" t="s">
        <v>4018</v>
      </c>
      <c r="G92" s="280" t="s">
        <v>310</v>
      </c>
      <c r="H92" s="281">
        <v>10</v>
      </c>
      <c r="I92" s="282"/>
      <c r="J92" s="283">
        <f>ROUND(I92*H92,2)</f>
        <v>0</v>
      </c>
      <c r="K92" s="279" t="s">
        <v>19</v>
      </c>
      <c r="L92" s="284"/>
      <c r="M92" s="285" t="s">
        <v>19</v>
      </c>
      <c r="N92" s="286" t="s">
        <v>47</v>
      </c>
      <c r="O92" s="87"/>
      <c r="P92" s="224">
        <f>O92*H92</f>
        <v>0</v>
      </c>
      <c r="Q92" s="224">
        <v>0.0028300000000000001</v>
      </c>
      <c r="R92" s="224">
        <f>Q92*H92</f>
        <v>0.028299999999999999</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4019</v>
      </c>
    </row>
    <row r="93" s="2" customFormat="1" ht="16.5" customHeight="1">
      <c r="A93" s="41"/>
      <c r="B93" s="42"/>
      <c r="C93" s="277" t="s">
        <v>248</v>
      </c>
      <c r="D93" s="277" t="s">
        <v>605</v>
      </c>
      <c r="E93" s="278" t="s">
        <v>4020</v>
      </c>
      <c r="F93" s="279" t="s">
        <v>4021</v>
      </c>
      <c r="G93" s="280" t="s">
        <v>369</v>
      </c>
      <c r="H93" s="281">
        <v>2</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4022</v>
      </c>
    </row>
    <row r="94" s="2" customFormat="1" ht="16.5" customHeight="1">
      <c r="A94" s="41"/>
      <c r="B94" s="42"/>
      <c r="C94" s="215" t="s">
        <v>238</v>
      </c>
      <c r="D94" s="215" t="s">
        <v>233</v>
      </c>
      <c r="E94" s="216" t="s">
        <v>3725</v>
      </c>
      <c r="F94" s="217" t="s">
        <v>3726</v>
      </c>
      <c r="G94" s="218" t="s">
        <v>369</v>
      </c>
      <c r="H94" s="219">
        <v>169</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336</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4023</v>
      </c>
    </row>
    <row r="95" s="2" customFormat="1" ht="21.75" customHeight="1">
      <c r="A95" s="41"/>
      <c r="B95" s="42"/>
      <c r="C95" s="277" t="s">
        <v>260</v>
      </c>
      <c r="D95" s="277" t="s">
        <v>605</v>
      </c>
      <c r="E95" s="278" t="s">
        <v>3728</v>
      </c>
      <c r="F95" s="279" t="s">
        <v>3729</v>
      </c>
      <c r="G95" s="280" t="s">
        <v>369</v>
      </c>
      <c r="H95" s="281">
        <v>169</v>
      </c>
      <c r="I95" s="282"/>
      <c r="J95" s="283">
        <f>ROUND(I95*H95,2)</f>
        <v>0</v>
      </c>
      <c r="K95" s="279" t="s">
        <v>19</v>
      </c>
      <c r="L95" s="284"/>
      <c r="M95" s="285" t="s">
        <v>19</v>
      </c>
      <c r="N95" s="286" t="s">
        <v>47</v>
      </c>
      <c r="O95" s="87"/>
      <c r="P95" s="224">
        <f>O95*H95</f>
        <v>0</v>
      </c>
      <c r="Q95" s="224">
        <v>4.0000000000000003E-05</v>
      </c>
      <c r="R95" s="224">
        <f>Q95*H95</f>
        <v>0.0067600000000000004</v>
      </c>
      <c r="S95" s="224">
        <v>0</v>
      </c>
      <c r="T95" s="225">
        <f>S95*H95</f>
        <v>0</v>
      </c>
      <c r="U95" s="41"/>
      <c r="V95" s="41"/>
      <c r="W95" s="41"/>
      <c r="X95" s="41"/>
      <c r="Y95" s="41"/>
      <c r="Z95" s="41"/>
      <c r="AA95" s="41"/>
      <c r="AB95" s="41"/>
      <c r="AC95" s="41"/>
      <c r="AD95" s="41"/>
      <c r="AE95" s="41"/>
      <c r="AR95" s="226" t="s">
        <v>442</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4024</v>
      </c>
    </row>
    <row r="96" s="2" customFormat="1" ht="16.5" customHeight="1">
      <c r="A96" s="41"/>
      <c r="B96" s="42"/>
      <c r="C96" s="215" t="s">
        <v>265</v>
      </c>
      <c r="D96" s="215" t="s">
        <v>233</v>
      </c>
      <c r="E96" s="216" t="s">
        <v>3734</v>
      </c>
      <c r="F96" s="217" t="s">
        <v>3735</v>
      </c>
      <c r="G96" s="218" t="s">
        <v>369</v>
      </c>
      <c r="H96" s="219">
        <v>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336</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4025</v>
      </c>
    </row>
    <row r="97" s="2" customFormat="1" ht="16.5" customHeight="1">
      <c r="A97" s="41"/>
      <c r="B97" s="42"/>
      <c r="C97" s="277" t="s">
        <v>271</v>
      </c>
      <c r="D97" s="277" t="s">
        <v>605</v>
      </c>
      <c r="E97" s="278" t="s">
        <v>3737</v>
      </c>
      <c r="F97" s="279" t="s">
        <v>3738</v>
      </c>
      <c r="G97" s="280" t="s">
        <v>369</v>
      </c>
      <c r="H97" s="281">
        <v>2</v>
      </c>
      <c r="I97" s="282"/>
      <c r="J97" s="283">
        <f>ROUND(I97*H97,2)</f>
        <v>0</v>
      </c>
      <c r="K97" s="279" t="s">
        <v>19</v>
      </c>
      <c r="L97" s="284"/>
      <c r="M97" s="285" t="s">
        <v>19</v>
      </c>
      <c r="N97" s="286" t="s">
        <v>47</v>
      </c>
      <c r="O97" s="87"/>
      <c r="P97" s="224">
        <f>O97*H97</f>
        <v>0</v>
      </c>
      <c r="Q97" s="224">
        <v>0.00051999999999999995</v>
      </c>
      <c r="R97" s="224">
        <f>Q97*H97</f>
        <v>0.0010399999999999999</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4026</v>
      </c>
    </row>
    <row r="98" s="2" customFormat="1" ht="21.75" customHeight="1">
      <c r="A98" s="41"/>
      <c r="B98" s="42"/>
      <c r="C98" s="277" t="s">
        <v>277</v>
      </c>
      <c r="D98" s="277" t="s">
        <v>605</v>
      </c>
      <c r="E98" s="278" t="s">
        <v>3740</v>
      </c>
      <c r="F98" s="279" t="s">
        <v>3741</v>
      </c>
      <c r="G98" s="280" t="s">
        <v>369</v>
      </c>
      <c r="H98" s="281">
        <v>2</v>
      </c>
      <c r="I98" s="282"/>
      <c r="J98" s="283">
        <f>ROUND(I98*H98,2)</f>
        <v>0</v>
      </c>
      <c r="K98" s="279" t="s">
        <v>19</v>
      </c>
      <c r="L98" s="284"/>
      <c r="M98" s="285" t="s">
        <v>19</v>
      </c>
      <c r="N98" s="286" t="s">
        <v>47</v>
      </c>
      <c r="O98" s="87"/>
      <c r="P98" s="224">
        <f>O98*H98</f>
        <v>0</v>
      </c>
      <c r="Q98" s="224">
        <v>0.00025000000000000001</v>
      </c>
      <c r="R98" s="224">
        <f>Q98*H98</f>
        <v>0.00050000000000000001</v>
      </c>
      <c r="S98" s="224">
        <v>0</v>
      </c>
      <c r="T98" s="225">
        <f>S98*H98</f>
        <v>0</v>
      </c>
      <c r="U98" s="41"/>
      <c r="V98" s="41"/>
      <c r="W98" s="41"/>
      <c r="X98" s="41"/>
      <c r="Y98" s="41"/>
      <c r="Z98" s="41"/>
      <c r="AA98" s="41"/>
      <c r="AB98" s="41"/>
      <c r="AC98" s="41"/>
      <c r="AD98" s="41"/>
      <c r="AE98" s="41"/>
      <c r="AR98" s="226" t="s">
        <v>442</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336</v>
      </c>
      <c r="BM98" s="226" t="s">
        <v>4027</v>
      </c>
    </row>
    <row r="99" s="2" customFormat="1" ht="33" customHeight="1">
      <c r="A99" s="41"/>
      <c r="B99" s="42"/>
      <c r="C99" s="215" t="s">
        <v>284</v>
      </c>
      <c r="D99" s="215" t="s">
        <v>233</v>
      </c>
      <c r="E99" s="216" t="s">
        <v>3749</v>
      </c>
      <c r="F99" s="217" t="s">
        <v>3750</v>
      </c>
      <c r="G99" s="218" t="s">
        <v>310</v>
      </c>
      <c r="H99" s="219">
        <v>200</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336</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4028</v>
      </c>
    </row>
    <row r="100" s="2" customFormat="1" ht="24.15" customHeight="1">
      <c r="A100" s="41"/>
      <c r="B100" s="42"/>
      <c r="C100" s="277" t="s">
        <v>290</v>
      </c>
      <c r="D100" s="277" t="s">
        <v>605</v>
      </c>
      <c r="E100" s="278" t="s">
        <v>3752</v>
      </c>
      <c r="F100" s="279" t="s">
        <v>3753</v>
      </c>
      <c r="G100" s="280" t="s">
        <v>310</v>
      </c>
      <c r="H100" s="281">
        <v>115</v>
      </c>
      <c r="I100" s="282"/>
      <c r="J100" s="283">
        <f>ROUND(I100*H100,2)</f>
        <v>0</v>
      </c>
      <c r="K100" s="279" t="s">
        <v>19</v>
      </c>
      <c r="L100" s="284"/>
      <c r="M100" s="285" t="s">
        <v>19</v>
      </c>
      <c r="N100" s="286" t="s">
        <v>47</v>
      </c>
      <c r="O100" s="87"/>
      <c r="P100" s="224">
        <f>O100*H100</f>
        <v>0</v>
      </c>
      <c r="Q100" s="224">
        <v>5.0000000000000002E-05</v>
      </c>
      <c r="R100" s="224">
        <f>Q100*H100</f>
        <v>0.0057499999999999999</v>
      </c>
      <c r="S100" s="224">
        <v>0</v>
      </c>
      <c r="T100" s="225">
        <f>S100*H100</f>
        <v>0</v>
      </c>
      <c r="U100" s="41"/>
      <c r="V100" s="41"/>
      <c r="W100" s="41"/>
      <c r="X100" s="41"/>
      <c r="Y100" s="41"/>
      <c r="Z100" s="41"/>
      <c r="AA100" s="41"/>
      <c r="AB100" s="41"/>
      <c r="AC100" s="41"/>
      <c r="AD100" s="41"/>
      <c r="AE100" s="41"/>
      <c r="AR100" s="226" t="s">
        <v>442</v>
      </c>
      <c r="AT100" s="226" t="s">
        <v>605</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4029</v>
      </c>
    </row>
    <row r="101" s="2" customFormat="1" ht="24.15" customHeight="1">
      <c r="A101" s="41"/>
      <c r="B101" s="42"/>
      <c r="C101" s="277" t="s">
        <v>296</v>
      </c>
      <c r="D101" s="277" t="s">
        <v>605</v>
      </c>
      <c r="E101" s="278" t="s">
        <v>3755</v>
      </c>
      <c r="F101" s="279" t="s">
        <v>3756</v>
      </c>
      <c r="G101" s="280" t="s">
        <v>310</v>
      </c>
      <c r="H101" s="281">
        <v>57.5</v>
      </c>
      <c r="I101" s="282"/>
      <c r="J101" s="283">
        <f>ROUND(I101*H101,2)</f>
        <v>0</v>
      </c>
      <c r="K101" s="279" t="s">
        <v>19</v>
      </c>
      <c r="L101" s="284"/>
      <c r="M101" s="285" t="s">
        <v>19</v>
      </c>
      <c r="N101" s="286" t="s">
        <v>47</v>
      </c>
      <c r="O101" s="87"/>
      <c r="P101" s="224">
        <f>O101*H101</f>
        <v>0</v>
      </c>
      <c r="Q101" s="224">
        <v>0.00020000000000000001</v>
      </c>
      <c r="R101" s="224">
        <f>Q101*H101</f>
        <v>0.0115</v>
      </c>
      <c r="S101" s="224">
        <v>0</v>
      </c>
      <c r="T101" s="225">
        <f>S101*H101</f>
        <v>0</v>
      </c>
      <c r="U101" s="41"/>
      <c r="V101" s="41"/>
      <c r="W101" s="41"/>
      <c r="X101" s="41"/>
      <c r="Y101" s="41"/>
      <c r="Z101" s="41"/>
      <c r="AA101" s="41"/>
      <c r="AB101" s="41"/>
      <c r="AC101" s="41"/>
      <c r="AD101" s="41"/>
      <c r="AE101" s="41"/>
      <c r="AR101" s="226" t="s">
        <v>442</v>
      </c>
      <c r="AT101" s="226" t="s">
        <v>605</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336</v>
      </c>
      <c r="BM101" s="226" t="s">
        <v>4030</v>
      </c>
    </row>
    <row r="102" s="2" customFormat="1" ht="24.15" customHeight="1">
      <c r="A102" s="41"/>
      <c r="B102" s="42"/>
      <c r="C102" s="277" t="s">
        <v>302</v>
      </c>
      <c r="D102" s="277" t="s">
        <v>605</v>
      </c>
      <c r="E102" s="278" t="s">
        <v>4031</v>
      </c>
      <c r="F102" s="279" t="s">
        <v>4032</v>
      </c>
      <c r="G102" s="280" t="s">
        <v>310</v>
      </c>
      <c r="H102" s="281">
        <v>52.5</v>
      </c>
      <c r="I102" s="282"/>
      <c r="J102" s="283">
        <f>ROUND(I102*H102,2)</f>
        <v>0</v>
      </c>
      <c r="K102" s="279" t="s">
        <v>19</v>
      </c>
      <c r="L102" s="284"/>
      <c r="M102" s="285" t="s">
        <v>19</v>
      </c>
      <c r="N102" s="286" t="s">
        <v>47</v>
      </c>
      <c r="O102" s="87"/>
      <c r="P102" s="224">
        <f>O102*H102</f>
        <v>0</v>
      </c>
      <c r="Q102" s="224">
        <v>0.00012999999999999999</v>
      </c>
      <c r="R102" s="224">
        <f>Q102*H102</f>
        <v>0.0068249999999999995</v>
      </c>
      <c r="S102" s="224">
        <v>0</v>
      </c>
      <c r="T102" s="225">
        <f>S102*H102</f>
        <v>0</v>
      </c>
      <c r="U102" s="41"/>
      <c r="V102" s="41"/>
      <c r="W102" s="41"/>
      <c r="X102" s="41"/>
      <c r="Y102" s="41"/>
      <c r="Z102" s="41"/>
      <c r="AA102" s="41"/>
      <c r="AB102" s="41"/>
      <c r="AC102" s="41"/>
      <c r="AD102" s="41"/>
      <c r="AE102" s="41"/>
      <c r="AR102" s="226" t="s">
        <v>442</v>
      </c>
      <c r="AT102" s="226" t="s">
        <v>605</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336</v>
      </c>
      <c r="BM102" s="226" t="s">
        <v>4033</v>
      </c>
    </row>
    <row r="103" s="2" customFormat="1" ht="24.15" customHeight="1">
      <c r="A103" s="41"/>
      <c r="B103" s="42"/>
      <c r="C103" s="215" t="s">
        <v>307</v>
      </c>
      <c r="D103" s="215" t="s">
        <v>233</v>
      </c>
      <c r="E103" s="216" t="s">
        <v>3758</v>
      </c>
      <c r="F103" s="217" t="s">
        <v>3759</v>
      </c>
      <c r="G103" s="218" t="s">
        <v>310</v>
      </c>
      <c r="H103" s="219">
        <v>1580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336</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336</v>
      </c>
      <c r="BM103" s="226" t="s">
        <v>4034</v>
      </c>
    </row>
    <row r="104" s="2" customFormat="1" ht="24.15" customHeight="1">
      <c r="A104" s="41"/>
      <c r="B104" s="42"/>
      <c r="C104" s="277" t="s">
        <v>313</v>
      </c>
      <c r="D104" s="277" t="s">
        <v>605</v>
      </c>
      <c r="E104" s="278" t="s">
        <v>3761</v>
      </c>
      <c r="F104" s="279" t="s">
        <v>3762</v>
      </c>
      <c r="G104" s="280" t="s">
        <v>310</v>
      </c>
      <c r="H104" s="281">
        <v>724.5</v>
      </c>
      <c r="I104" s="282"/>
      <c r="J104" s="283">
        <f>ROUND(I104*H104,2)</f>
        <v>0</v>
      </c>
      <c r="K104" s="279" t="s">
        <v>19</v>
      </c>
      <c r="L104" s="284"/>
      <c r="M104" s="285" t="s">
        <v>19</v>
      </c>
      <c r="N104" s="286" t="s">
        <v>47</v>
      </c>
      <c r="O104" s="87"/>
      <c r="P104" s="224">
        <f>O104*H104</f>
        <v>0</v>
      </c>
      <c r="Q104" s="224">
        <v>0.00012</v>
      </c>
      <c r="R104" s="224">
        <f>Q104*H104</f>
        <v>0.086940000000000003</v>
      </c>
      <c r="S104" s="224">
        <v>0</v>
      </c>
      <c r="T104" s="225">
        <f>S104*H104</f>
        <v>0</v>
      </c>
      <c r="U104" s="41"/>
      <c r="V104" s="41"/>
      <c r="W104" s="41"/>
      <c r="X104" s="41"/>
      <c r="Y104" s="41"/>
      <c r="Z104" s="41"/>
      <c r="AA104" s="41"/>
      <c r="AB104" s="41"/>
      <c r="AC104" s="41"/>
      <c r="AD104" s="41"/>
      <c r="AE104" s="41"/>
      <c r="AR104" s="226" t="s">
        <v>442</v>
      </c>
      <c r="AT104" s="226" t="s">
        <v>605</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336</v>
      </c>
      <c r="BM104" s="226" t="s">
        <v>4035</v>
      </c>
    </row>
    <row r="105" s="2" customFormat="1" ht="24.15" customHeight="1">
      <c r="A105" s="41"/>
      <c r="B105" s="42"/>
      <c r="C105" s="277" t="s">
        <v>8</v>
      </c>
      <c r="D105" s="277" t="s">
        <v>605</v>
      </c>
      <c r="E105" s="278" t="s">
        <v>3767</v>
      </c>
      <c r="F105" s="279" t="s">
        <v>3768</v>
      </c>
      <c r="G105" s="280" t="s">
        <v>310</v>
      </c>
      <c r="H105" s="281">
        <v>862.5</v>
      </c>
      <c r="I105" s="282"/>
      <c r="J105" s="283">
        <f>ROUND(I105*H105,2)</f>
        <v>0</v>
      </c>
      <c r="K105" s="279" t="s">
        <v>19</v>
      </c>
      <c r="L105" s="284"/>
      <c r="M105" s="285" t="s">
        <v>19</v>
      </c>
      <c r="N105" s="286" t="s">
        <v>47</v>
      </c>
      <c r="O105" s="87"/>
      <c r="P105" s="224">
        <f>O105*H105</f>
        <v>0</v>
      </c>
      <c r="Q105" s="224">
        <v>0.00017000000000000001</v>
      </c>
      <c r="R105" s="224">
        <f>Q105*H105</f>
        <v>0.14662500000000001</v>
      </c>
      <c r="S105" s="224">
        <v>0</v>
      </c>
      <c r="T105" s="225">
        <f>S105*H105</f>
        <v>0</v>
      </c>
      <c r="U105" s="41"/>
      <c r="V105" s="41"/>
      <c r="W105" s="41"/>
      <c r="X105" s="41"/>
      <c r="Y105" s="41"/>
      <c r="Z105" s="41"/>
      <c r="AA105" s="41"/>
      <c r="AB105" s="41"/>
      <c r="AC105" s="41"/>
      <c r="AD105" s="41"/>
      <c r="AE105" s="41"/>
      <c r="AR105" s="226" t="s">
        <v>442</v>
      </c>
      <c r="AT105" s="226" t="s">
        <v>605</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336</v>
      </c>
      <c r="BM105" s="226" t="s">
        <v>4036</v>
      </c>
    </row>
    <row r="106" s="2" customFormat="1" ht="24.15" customHeight="1">
      <c r="A106" s="41"/>
      <c r="B106" s="42"/>
      <c r="C106" s="277" t="s">
        <v>336</v>
      </c>
      <c r="D106" s="277" t="s">
        <v>605</v>
      </c>
      <c r="E106" s="278" t="s">
        <v>4037</v>
      </c>
      <c r="F106" s="279" t="s">
        <v>4038</v>
      </c>
      <c r="G106" s="280" t="s">
        <v>310</v>
      </c>
      <c r="H106" s="281">
        <v>230</v>
      </c>
      <c r="I106" s="282"/>
      <c r="J106" s="283">
        <f>ROUND(I106*H106,2)</f>
        <v>0</v>
      </c>
      <c r="K106" s="279" t="s">
        <v>19</v>
      </c>
      <c r="L106" s="284"/>
      <c r="M106" s="285" t="s">
        <v>19</v>
      </c>
      <c r="N106" s="286" t="s">
        <v>47</v>
      </c>
      <c r="O106" s="87"/>
      <c r="P106" s="224">
        <f>O106*H106</f>
        <v>0</v>
      </c>
      <c r="Q106" s="224">
        <v>0.00023000000000000001</v>
      </c>
      <c r="R106" s="224">
        <f>Q106*H106</f>
        <v>0.052900000000000003</v>
      </c>
      <c r="S106" s="224">
        <v>0</v>
      </c>
      <c r="T106" s="225">
        <f>S106*H106</f>
        <v>0</v>
      </c>
      <c r="U106" s="41"/>
      <c r="V106" s="41"/>
      <c r="W106" s="41"/>
      <c r="X106" s="41"/>
      <c r="Y106" s="41"/>
      <c r="Z106" s="41"/>
      <c r="AA106" s="41"/>
      <c r="AB106" s="41"/>
      <c r="AC106" s="41"/>
      <c r="AD106" s="41"/>
      <c r="AE106" s="41"/>
      <c r="AR106" s="226" t="s">
        <v>442</v>
      </c>
      <c r="AT106" s="226" t="s">
        <v>605</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336</v>
      </c>
      <c r="BM106" s="226" t="s">
        <v>4039</v>
      </c>
    </row>
    <row r="107" s="2" customFormat="1" ht="24.15" customHeight="1">
      <c r="A107" s="41"/>
      <c r="B107" s="42"/>
      <c r="C107" s="215" t="s">
        <v>343</v>
      </c>
      <c r="D107" s="215" t="s">
        <v>233</v>
      </c>
      <c r="E107" s="216" t="s">
        <v>3776</v>
      </c>
      <c r="F107" s="217" t="s">
        <v>3777</v>
      </c>
      <c r="G107" s="218" t="s">
        <v>310</v>
      </c>
      <c r="H107" s="219">
        <v>220</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336</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336</v>
      </c>
      <c r="BM107" s="226" t="s">
        <v>4040</v>
      </c>
    </row>
    <row r="108" s="2" customFormat="1" ht="24.15" customHeight="1">
      <c r="A108" s="41"/>
      <c r="B108" s="42"/>
      <c r="C108" s="277" t="s">
        <v>350</v>
      </c>
      <c r="D108" s="277" t="s">
        <v>605</v>
      </c>
      <c r="E108" s="278" t="s">
        <v>3779</v>
      </c>
      <c r="F108" s="279" t="s">
        <v>3780</v>
      </c>
      <c r="G108" s="280" t="s">
        <v>310</v>
      </c>
      <c r="H108" s="281">
        <v>207</v>
      </c>
      <c r="I108" s="282"/>
      <c r="J108" s="283">
        <f>ROUND(I108*H108,2)</f>
        <v>0</v>
      </c>
      <c r="K108" s="279" t="s">
        <v>19</v>
      </c>
      <c r="L108" s="284"/>
      <c r="M108" s="285" t="s">
        <v>19</v>
      </c>
      <c r="N108" s="286" t="s">
        <v>47</v>
      </c>
      <c r="O108" s="87"/>
      <c r="P108" s="224">
        <f>O108*H108</f>
        <v>0</v>
      </c>
      <c r="Q108" s="224">
        <v>0.00016000000000000001</v>
      </c>
      <c r="R108" s="224">
        <f>Q108*H108</f>
        <v>0.033120000000000004</v>
      </c>
      <c r="S108" s="224">
        <v>0</v>
      </c>
      <c r="T108" s="225">
        <f>S108*H108</f>
        <v>0</v>
      </c>
      <c r="U108" s="41"/>
      <c r="V108" s="41"/>
      <c r="W108" s="41"/>
      <c r="X108" s="41"/>
      <c r="Y108" s="41"/>
      <c r="Z108" s="41"/>
      <c r="AA108" s="41"/>
      <c r="AB108" s="41"/>
      <c r="AC108" s="41"/>
      <c r="AD108" s="41"/>
      <c r="AE108" s="41"/>
      <c r="AR108" s="226" t="s">
        <v>442</v>
      </c>
      <c r="AT108" s="226" t="s">
        <v>605</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336</v>
      </c>
      <c r="BM108" s="226" t="s">
        <v>4041</v>
      </c>
    </row>
    <row r="109" s="2" customFormat="1" ht="24.15" customHeight="1">
      <c r="A109" s="41"/>
      <c r="B109" s="42"/>
      <c r="C109" s="277" t="s">
        <v>355</v>
      </c>
      <c r="D109" s="277" t="s">
        <v>605</v>
      </c>
      <c r="E109" s="278" t="s">
        <v>4042</v>
      </c>
      <c r="F109" s="279" t="s">
        <v>4043</v>
      </c>
      <c r="G109" s="280" t="s">
        <v>310</v>
      </c>
      <c r="H109" s="281">
        <v>46</v>
      </c>
      <c r="I109" s="282"/>
      <c r="J109" s="283">
        <f>ROUND(I109*H109,2)</f>
        <v>0</v>
      </c>
      <c r="K109" s="279" t="s">
        <v>19</v>
      </c>
      <c r="L109" s="284"/>
      <c r="M109" s="285" t="s">
        <v>19</v>
      </c>
      <c r="N109" s="286" t="s">
        <v>47</v>
      </c>
      <c r="O109" s="87"/>
      <c r="P109" s="224">
        <f>O109*H109</f>
        <v>0</v>
      </c>
      <c r="Q109" s="224">
        <v>0.00025000000000000001</v>
      </c>
      <c r="R109" s="224">
        <f>Q109*H109</f>
        <v>0.0115</v>
      </c>
      <c r="S109" s="224">
        <v>0</v>
      </c>
      <c r="T109" s="225">
        <f>S109*H109</f>
        <v>0</v>
      </c>
      <c r="U109" s="41"/>
      <c r="V109" s="41"/>
      <c r="W109" s="41"/>
      <c r="X109" s="41"/>
      <c r="Y109" s="41"/>
      <c r="Z109" s="41"/>
      <c r="AA109" s="41"/>
      <c r="AB109" s="41"/>
      <c r="AC109" s="41"/>
      <c r="AD109" s="41"/>
      <c r="AE109" s="41"/>
      <c r="AR109" s="226" t="s">
        <v>442</v>
      </c>
      <c r="AT109" s="226" t="s">
        <v>605</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336</v>
      </c>
      <c r="BM109" s="226" t="s">
        <v>4044</v>
      </c>
    </row>
    <row r="110" s="2" customFormat="1" ht="24.15" customHeight="1">
      <c r="A110" s="41"/>
      <c r="B110" s="42"/>
      <c r="C110" s="215" t="s">
        <v>366</v>
      </c>
      <c r="D110" s="215" t="s">
        <v>233</v>
      </c>
      <c r="E110" s="216" t="s">
        <v>4045</v>
      </c>
      <c r="F110" s="217" t="s">
        <v>4046</v>
      </c>
      <c r="G110" s="218" t="s">
        <v>310</v>
      </c>
      <c r="H110" s="219">
        <v>55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336</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336</v>
      </c>
      <c r="BM110" s="226" t="s">
        <v>4047</v>
      </c>
    </row>
    <row r="111" s="2" customFormat="1" ht="24.15" customHeight="1">
      <c r="A111" s="41"/>
      <c r="B111" s="42"/>
      <c r="C111" s="277" t="s">
        <v>7</v>
      </c>
      <c r="D111" s="277" t="s">
        <v>605</v>
      </c>
      <c r="E111" s="278" t="s">
        <v>4048</v>
      </c>
      <c r="F111" s="279" t="s">
        <v>4049</v>
      </c>
      <c r="G111" s="280" t="s">
        <v>310</v>
      </c>
      <c r="H111" s="281">
        <v>63.25</v>
      </c>
      <c r="I111" s="282"/>
      <c r="J111" s="283">
        <f>ROUND(I111*H111,2)</f>
        <v>0</v>
      </c>
      <c r="K111" s="279" t="s">
        <v>19</v>
      </c>
      <c r="L111" s="284"/>
      <c r="M111" s="285" t="s">
        <v>19</v>
      </c>
      <c r="N111" s="286" t="s">
        <v>47</v>
      </c>
      <c r="O111" s="87"/>
      <c r="P111" s="224">
        <f>O111*H111</f>
        <v>0</v>
      </c>
      <c r="Q111" s="224">
        <v>0.00021000000000000001</v>
      </c>
      <c r="R111" s="224">
        <f>Q111*H111</f>
        <v>0.013282500000000001</v>
      </c>
      <c r="S111" s="224">
        <v>0</v>
      </c>
      <c r="T111" s="225">
        <f>S111*H111</f>
        <v>0</v>
      </c>
      <c r="U111" s="41"/>
      <c r="V111" s="41"/>
      <c r="W111" s="41"/>
      <c r="X111" s="41"/>
      <c r="Y111" s="41"/>
      <c r="Z111" s="41"/>
      <c r="AA111" s="41"/>
      <c r="AB111" s="41"/>
      <c r="AC111" s="41"/>
      <c r="AD111" s="41"/>
      <c r="AE111" s="41"/>
      <c r="AR111" s="226" t="s">
        <v>442</v>
      </c>
      <c r="AT111" s="226" t="s">
        <v>605</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336</v>
      </c>
      <c r="BM111" s="226" t="s">
        <v>4050</v>
      </c>
    </row>
    <row r="112" s="2" customFormat="1" ht="24.15" customHeight="1">
      <c r="A112" s="41"/>
      <c r="B112" s="42"/>
      <c r="C112" s="215" t="s">
        <v>379</v>
      </c>
      <c r="D112" s="215" t="s">
        <v>233</v>
      </c>
      <c r="E112" s="216" t="s">
        <v>3794</v>
      </c>
      <c r="F112" s="217" t="s">
        <v>3795</v>
      </c>
      <c r="G112" s="218" t="s">
        <v>369</v>
      </c>
      <c r="H112" s="219">
        <v>51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336</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336</v>
      </c>
      <c r="BM112" s="226" t="s">
        <v>4051</v>
      </c>
    </row>
    <row r="113" s="2" customFormat="1" ht="24.15" customHeight="1">
      <c r="A113" s="41"/>
      <c r="B113" s="42"/>
      <c r="C113" s="215" t="s">
        <v>387</v>
      </c>
      <c r="D113" s="215" t="s">
        <v>233</v>
      </c>
      <c r="E113" s="216" t="s">
        <v>3797</v>
      </c>
      <c r="F113" s="217" t="s">
        <v>3798</v>
      </c>
      <c r="G113" s="218" t="s">
        <v>369</v>
      </c>
      <c r="H113" s="219">
        <v>45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336</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336</v>
      </c>
      <c r="BM113" s="226" t="s">
        <v>4052</v>
      </c>
    </row>
    <row r="114" s="2" customFormat="1" ht="24.15" customHeight="1">
      <c r="A114" s="41"/>
      <c r="B114" s="42"/>
      <c r="C114" s="215" t="s">
        <v>394</v>
      </c>
      <c r="D114" s="215" t="s">
        <v>233</v>
      </c>
      <c r="E114" s="216" t="s">
        <v>3800</v>
      </c>
      <c r="F114" s="217" t="s">
        <v>3801</v>
      </c>
      <c r="G114" s="218" t="s">
        <v>369</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336</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336</v>
      </c>
      <c r="BM114" s="226" t="s">
        <v>4053</v>
      </c>
    </row>
    <row r="115" s="2" customFormat="1" ht="24.15" customHeight="1">
      <c r="A115" s="41"/>
      <c r="B115" s="42"/>
      <c r="C115" s="215" t="s">
        <v>400</v>
      </c>
      <c r="D115" s="215" t="s">
        <v>233</v>
      </c>
      <c r="E115" s="216" t="s">
        <v>3806</v>
      </c>
      <c r="F115" s="217" t="s">
        <v>3807</v>
      </c>
      <c r="G115" s="218" t="s">
        <v>369</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336</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336</v>
      </c>
      <c r="BM115" s="226" t="s">
        <v>4054</v>
      </c>
    </row>
    <row r="116" s="2" customFormat="1" ht="24.15" customHeight="1">
      <c r="A116" s="41"/>
      <c r="B116" s="42"/>
      <c r="C116" s="215" t="s">
        <v>406</v>
      </c>
      <c r="D116" s="215" t="s">
        <v>233</v>
      </c>
      <c r="E116" s="216" t="s">
        <v>4055</v>
      </c>
      <c r="F116" s="217" t="s">
        <v>4056</v>
      </c>
      <c r="G116" s="218" t="s">
        <v>369</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336</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336</v>
      </c>
      <c r="BM116" s="226" t="s">
        <v>4057</v>
      </c>
    </row>
    <row r="117" s="2" customFormat="1" ht="24.15" customHeight="1">
      <c r="A117" s="41"/>
      <c r="B117" s="42"/>
      <c r="C117" s="215" t="s">
        <v>412</v>
      </c>
      <c r="D117" s="215" t="s">
        <v>233</v>
      </c>
      <c r="E117" s="216" t="s">
        <v>3824</v>
      </c>
      <c r="F117" s="217" t="s">
        <v>3825</v>
      </c>
      <c r="G117" s="218" t="s">
        <v>369</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336</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336</v>
      </c>
      <c r="BM117" s="226" t="s">
        <v>4058</v>
      </c>
    </row>
    <row r="118" s="2" customFormat="1" ht="24.15" customHeight="1">
      <c r="A118" s="41"/>
      <c r="B118" s="42"/>
      <c r="C118" s="277" t="s">
        <v>418</v>
      </c>
      <c r="D118" s="277" t="s">
        <v>605</v>
      </c>
      <c r="E118" s="278" t="s">
        <v>3827</v>
      </c>
      <c r="F118" s="279" t="s">
        <v>3828</v>
      </c>
      <c r="G118" s="280" t="s">
        <v>369</v>
      </c>
      <c r="H118" s="281">
        <v>5</v>
      </c>
      <c r="I118" s="282"/>
      <c r="J118" s="283">
        <f>ROUND(I118*H118,2)</f>
        <v>0</v>
      </c>
      <c r="K118" s="279" t="s">
        <v>19</v>
      </c>
      <c r="L118" s="284"/>
      <c r="M118" s="285" t="s">
        <v>19</v>
      </c>
      <c r="N118" s="286" t="s">
        <v>47</v>
      </c>
      <c r="O118" s="87"/>
      <c r="P118" s="224">
        <f>O118*H118</f>
        <v>0</v>
      </c>
      <c r="Q118" s="224">
        <v>4.0000000000000003E-05</v>
      </c>
      <c r="R118" s="224">
        <f>Q118*H118</f>
        <v>0.00020000000000000001</v>
      </c>
      <c r="S118" s="224">
        <v>0</v>
      </c>
      <c r="T118" s="225">
        <f>S118*H118</f>
        <v>0</v>
      </c>
      <c r="U118" s="41"/>
      <c r="V118" s="41"/>
      <c r="W118" s="41"/>
      <c r="X118" s="41"/>
      <c r="Y118" s="41"/>
      <c r="Z118" s="41"/>
      <c r="AA118" s="41"/>
      <c r="AB118" s="41"/>
      <c r="AC118" s="41"/>
      <c r="AD118" s="41"/>
      <c r="AE118" s="41"/>
      <c r="AR118" s="226" t="s">
        <v>442</v>
      </c>
      <c r="AT118" s="226" t="s">
        <v>605</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336</v>
      </c>
      <c r="BM118" s="226" t="s">
        <v>4059</v>
      </c>
    </row>
    <row r="119" s="2" customFormat="1" ht="24.15" customHeight="1">
      <c r="A119" s="41"/>
      <c r="B119" s="42"/>
      <c r="C119" s="215" t="s">
        <v>424</v>
      </c>
      <c r="D119" s="215" t="s">
        <v>233</v>
      </c>
      <c r="E119" s="216" t="s">
        <v>4060</v>
      </c>
      <c r="F119" s="217" t="s">
        <v>4061</v>
      </c>
      <c r="G119" s="218" t="s">
        <v>369</v>
      </c>
      <c r="H119" s="219">
        <v>17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336</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336</v>
      </c>
      <c r="BM119" s="226" t="s">
        <v>4062</v>
      </c>
    </row>
    <row r="120" s="2" customFormat="1" ht="24.15" customHeight="1">
      <c r="A120" s="41"/>
      <c r="B120" s="42"/>
      <c r="C120" s="277" t="s">
        <v>430</v>
      </c>
      <c r="D120" s="277" t="s">
        <v>605</v>
      </c>
      <c r="E120" s="278" t="s">
        <v>3986</v>
      </c>
      <c r="F120" s="279" t="s">
        <v>4063</v>
      </c>
      <c r="G120" s="280" t="s">
        <v>19</v>
      </c>
      <c r="H120" s="281">
        <v>17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442</v>
      </c>
      <c r="AT120" s="226" t="s">
        <v>605</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336</v>
      </c>
      <c r="BM120" s="226" t="s">
        <v>4064</v>
      </c>
    </row>
    <row r="121" s="2" customFormat="1" ht="16.5" customHeight="1">
      <c r="A121" s="41"/>
      <c r="B121" s="42"/>
      <c r="C121" s="215" t="s">
        <v>436</v>
      </c>
      <c r="D121" s="215" t="s">
        <v>233</v>
      </c>
      <c r="E121" s="216" t="s">
        <v>4065</v>
      </c>
      <c r="F121" s="217" t="s">
        <v>4066</v>
      </c>
      <c r="G121" s="218" t="s">
        <v>369</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336</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336</v>
      </c>
      <c r="BM121" s="226" t="s">
        <v>4067</v>
      </c>
    </row>
    <row r="122" s="2" customFormat="1" ht="16.5" customHeight="1">
      <c r="A122" s="41"/>
      <c r="B122" s="42"/>
      <c r="C122" s="277" t="s">
        <v>442</v>
      </c>
      <c r="D122" s="277" t="s">
        <v>605</v>
      </c>
      <c r="E122" s="278" t="s">
        <v>4068</v>
      </c>
      <c r="F122" s="279" t="s">
        <v>4069</v>
      </c>
      <c r="G122" s="280" t="s">
        <v>369</v>
      </c>
      <c r="H122" s="281">
        <v>4</v>
      </c>
      <c r="I122" s="282"/>
      <c r="J122" s="283">
        <f>ROUND(I122*H122,2)</f>
        <v>0</v>
      </c>
      <c r="K122" s="279" t="s">
        <v>19</v>
      </c>
      <c r="L122" s="284"/>
      <c r="M122" s="285" t="s">
        <v>19</v>
      </c>
      <c r="N122" s="286" t="s">
        <v>47</v>
      </c>
      <c r="O122" s="87"/>
      <c r="P122" s="224">
        <f>O122*H122</f>
        <v>0</v>
      </c>
      <c r="Q122" s="224">
        <v>0.00017000000000000001</v>
      </c>
      <c r="R122" s="224">
        <f>Q122*H122</f>
        <v>0.00068000000000000005</v>
      </c>
      <c r="S122" s="224">
        <v>0</v>
      </c>
      <c r="T122" s="225">
        <f>S122*H122</f>
        <v>0</v>
      </c>
      <c r="U122" s="41"/>
      <c r="V122" s="41"/>
      <c r="W122" s="41"/>
      <c r="X122" s="41"/>
      <c r="Y122" s="41"/>
      <c r="Z122" s="41"/>
      <c r="AA122" s="41"/>
      <c r="AB122" s="41"/>
      <c r="AC122" s="41"/>
      <c r="AD122" s="41"/>
      <c r="AE122" s="41"/>
      <c r="AR122" s="226" t="s">
        <v>442</v>
      </c>
      <c r="AT122" s="226" t="s">
        <v>605</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336</v>
      </c>
      <c r="BM122" s="226" t="s">
        <v>4070</v>
      </c>
    </row>
    <row r="123" s="2" customFormat="1" ht="24.15" customHeight="1">
      <c r="A123" s="41"/>
      <c r="B123" s="42"/>
      <c r="C123" s="215" t="s">
        <v>448</v>
      </c>
      <c r="D123" s="215" t="s">
        <v>233</v>
      </c>
      <c r="E123" s="216" t="s">
        <v>3830</v>
      </c>
      <c r="F123" s="217" t="s">
        <v>3831</v>
      </c>
      <c r="G123" s="218" t="s">
        <v>369</v>
      </c>
      <c r="H123" s="219">
        <v>18</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336</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336</v>
      </c>
      <c r="BM123" s="226" t="s">
        <v>4071</v>
      </c>
    </row>
    <row r="124" s="2" customFormat="1" ht="24.15" customHeight="1">
      <c r="A124" s="41"/>
      <c r="B124" s="42"/>
      <c r="C124" s="277" t="s">
        <v>451</v>
      </c>
      <c r="D124" s="277" t="s">
        <v>605</v>
      </c>
      <c r="E124" s="278" t="s">
        <v>3833</v>
      </c>
      <c r="F124" s="279" t="s">
        <v>3834</v>
      </c>
      <c r="G124" s="280" t="s">
        <v>369</v>
      </c>
      <c r="H124" s="281">
        <v>18</v>
      </c>
      <c r="I124" s="282"/>
      <c r="J124" s="283">
        <f>ROUND(I124*H124,2)</f>
        <v>0</v>
      </c>
      <c r="K124" s="279" t="s">
        <v>19</v>
      </c>
      <c r="L124" s="284"/>
      <c r="M124" s="285" t="s">
        <v>19</v>
      </c>
      <c r="N124" s="286" t="s">
        <v>47</v>
      </c>
      <c r="O124" s="87"/>
      <c r="P124" s="224">
        <f>O124*H124</f>
        <v>0</v>
      </c>
      <c r="Q124" s="224">
        <v>4.0000000000000003E-05</v>
      </c>
      <c r="R124" s="224">
        <f>Q124*H124</f>
        <v>0.00072000000000000005</v>
      </c>
      <c r="S124" s="224">
        <v>0</v>
      </c>
      <c r="T124" s="225">
        <f>S124*H124</f>
        <v>0</v>
      </c>
      <c r="U124" s="41"/>
      <c r="V124" s="41"/>
      <c r="W124" s="41"/>
      <c r="X124" s="41"/>
      <c r="Y124" s="41"/>
      <c r="Z124" s="41"/>
      <c r="AA124" s="41"/>
      <c r="AB124" s="41"/>
      <c r="AC124" s="41"/>
      <c r="AD124" s="41"/>
      <c r="AE124" s="41"/>
      <c r="AR124" s="226" t="s">
        <v>442</v>
      </c>
      <c r="AT124" s="226" t="s">
        <v>605</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336</v>
      </c>
      <c r="BM124" s="226" t="s">
        <v>4072</v>
      </c>
    </row>
    <row r="125" s="2" customFormat="1" ht="21.75" customHeight="1">
      <c r="A125" s="41"/>
      <c r="B125" s="42"/>
      <c r="C125" s="277" t="s">
        <v>457</v>
      </c>
      <c r="D125" s="277" t="s">
        <v>605</v>
      </c>
      <c r="E125" s="278" t="s">
        <v>3836</v>
      </c>
      <c r="F125" s="279" t="s">
        <v>3837</v>
      </c>
      <c r="G125" s="280" t="s">
        <v>369</v>
      </c>
      <c r="H125" s="281">
        <v>1</v>
      </c>
      <c r="I125" s="282"/>
      <c r="J125" s="283">
        <f>ROUND(I125*H125,2)</f>
        <v>0</v>
      </c>
      <c r="K125" s="279" t="s">
        <v>19</v>
      </c>
      <c r="L125" s="284"/>
      <c r="M125" s="285" t="s">
        <v>19</v>
      </c>
      <c r="N125" s="286" t="s">
        <v>47</v>
      </c>
      <c r="O125" s="87"/>
      <c r="P125" s="224">
        <f>O125*H125</f>
        <v>0</v>
      </c>
      <c r="Q125" s="224">
        <v>2.0000000000000002E-05</v>
      </c>
      <c r="R125" s="224">
        <f>Q125*H125</f>
        <v>2.0000000000000002E-05</v>
      </c>
      <c r="S125" s="224">
        <v>0</v>
      </c>
      <c r="T125" s="225">
        <f>S125*H125</f>
        <v>0</v>
      </c>
      <c r="U125" s="41"/>
      <c r="V125" s="41"/>
      <c r="W125" s="41"/>
      <c r="X125" s="41"/>
      <c r="Y125" s="41"/>
      <c r="Z125" s="41"/>
      <c r="AA125" s="41"/>
      <c r="AB125" s="41"/>
      <c r="AC125" s="41"/>
      <c r="AD125" s="41"/>
      <c r="AE125" s="41"/>
      <c r="AR125" s="226" t="s">
        <v>442</v>
      </c>
      <c r="AT125" s="226" t="s">
        <v>605</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336</v>
      </c>
      <c r="BM125" s="226" t="s">
        <v>4073</v>
      </c>
    </row>
    <row r="126" s="2" customFormat="1" ht="16.5" customHeight="1">
      <c r="A126" s="41"/>
      <c r="B126" s="42"/>
      <c r="C126" s="277" t="s">
        <v>463</v>
      </c>
      <c r="D126" s="277" t="s">
        <v>605</v>
      </c>
      <c r="E126" s="278" t="s">
        <v>3839</v>
      </c>
      <c r="F126" s="279" t="s">
        <v>3840</v>
      </c>
      <c r="G126" s="280" t="s">
        <v>369</v>
      </c>
      <c r="H126" s="281">
        <v>80</v>
      </c>
      <c r="I126" s="282"/>
      <c r="J126" s="283">
        <f>ROUND(I126*H126,2)</f>
        <v>0</v>
      </c>
      <c r="K126" s="279" t="s">
        <v>19</v>
      </c>
      <c r="L126" s="284"/>
      <c r="M126" s="285" t="s">
        <v>19</v>
      </c>
      <c r="N126" s="286" t="s">
        <v>47</v>
      </c>
      <c r="O126" s="87"/>
      <c r="P126" s="224">
        <f>O126*H126</f>
        <v>0</v>
      </c>
      <c r="Q126" s="224">
        <v>1.0000000000000001E-05</v>
      </c>
      <c r="R126" s="224">
        <f>Q126*H126</f>
        <v>0.00080000000000000004</v>
      </c>
      <c r="S126" s="224">
        <v>0</v>
      </c>
      <c r="T126" s="225">
        <f>S126*H126</f>
        <v>0</v>
      </c>
      <c r="U126" s="41"/>
      <c r="V126" s="41"/>
      <c r="W126" s="41"/>
      <c r="X126" s="41"/>
      <c r="Y126" s="41"/>
      <c r="Z126" s="41"/>
      <c r="AA126" s="41"/>
      <c r="AB126" s="41"/>
      <c r="AC126" s="41"/>
      <c r="AD126" s="41"/>
      <c r="AE126" s="41"/>
      <c r="AR126" s="226" t="s">
        <v>442</v>
      </c>
      <c r="AT126" s="226" t="s">
        <v>605</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336</v>
      </c>
      <c r="BM126" s="226" t="s">
        <v>4074</v>
      </c>
    </row>
    <row r="127" s="2" customFormat="1" ht="16.5" customHeight="1">
      <c r="A127" s="41"/>
      <c r="B127" s="42"/>
      <c r="C127" s="277" t="s">
        <v>469</v>
      </c>
      <c r="D127" s="277" t="s">
        <v>605</v>
      </c>
      <c r="E127" s="278" t="s">
        <v>4075</v>
      </c>
      <c r="F127" s="279" t="s">
        <v>4076</v>
      </c>
      <c r="G127" s="280" t="s">
        <v>369</v>
      </c>
      <c r="H127" s="281">
        <v>18</v>
      </c>
      <c r="I127" s="282"/>
      <c r="J127" s="283">
        <f>ROUND(I127*H127,2)</f>
        <v>0</v>
      </c>
      <c r="K127" s="279" t="s">
        <v>19</v>
      </c>
      <c r="L127" s="284"/>
      <c r="M127" s="285" t="s">
        <v>19</v>
      </c>
      <c r="N127" s="286" t="s">
        <v>47</v>
      </c>
      <c r="O127" s="87"/>
      <c r="P127" s="224">
        <f>O127*H127</f>
        <v>0</v>
      </c>
      <c r="Q127" s="224">
        <v>2.0000000000000002E-05</v>
      </c>
      <c r="R127" s="224">
        <f>Q127*H127</f>
        <v>0.00036000000000000002</v>
      </c>
      <c r="S127" s="224">
        <v>0</v>
      </c>
      <c r="T127" s="225">
        <f>S127*H127</f>
        <v>0</v>
      </c>
      <c r="U127" s="41"/>
      <c r="V127" s="41"/>
      <c r="W127" s="41"/>
      <c r="X127" s="41"/>
      <c r="Y127" s="41"/>
      <c r="Z127" s="41"/>
      <c r="AA127" s="41"/>
      <c r="AB127" s="41"/>
      <c r="AC127" s="41"/>
      <c r="AD127" s="41"/>
      <c r="AE127" s="41"/>
      <c r="AR127" s="226" t="s">
        <v>442</v>
      </c>
      <c r="AT127" s="226" t="s">
        <v>605</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336</v>
      </c>
      <c r="BM127" s="226" t="s">
        <v>4077</v>
      </c>
    </row>
    <row r="128" s="2" customFormat="1" ht="16.5" customHeight="1">
      <c r="A128" s="41"/>
      <c r="B128" s="42"/>
      <c r="C128" s="277" t="s">
        <v>475</v>
      </c>
      <c r="D128" s="277" t="s">
        <v>605</v>
      </c>
      <c r="E128" s="278" t="s">
        <v>4078</v>
      </c>
      <c r="F128" s="279" t="s">
        <v>4079</v>
      </c>
      <c r="G128" s="280" t="s">
        <v>369</v>
      </c>
      <c r="H128" s="281">
        <v>4</v>
      </c>
      <c r="I128" s="282"/>
      <c r="J128" s="283">
        <f>ROUND(I128*H128,2)</f>
        <v>0</v>
      </c>
      <c r="K128" s="279" t="s">
        <v>19</v>
      </c>
      <c r="L128" s="284"/>
      <c r="M128" s="285" t="s">
        <v>19</v>
      </c>
      <c r="N128" s="286" t="s">
        <v>47</v>
      </c>
      <c r="O128" s="87"/>
      <c r="P128" s="224">
        <f>O128*H128</f>
        <v>0</v>
      </c>
      <c r="Q128" s="224">
        <v>3.0000000000000001E-05</v>
      </c>
      <c r="R128" s="224">
        <f>Q128*H128</f>
        <v>0.00012</v>
      </c>
      <c r="S128" s="224">
        <v>0</v>
      </c>
      <c r="T128" s="225">
        <f>S128*H128</f>
        <v>0</v>
      </c>
      <c r="U128" s="41"/>
      <c r="V128" s="41"/>
      <c r="W128" s="41"/>
      <c r="X128" s="41"/>
      <c r="Y128" s="41"/>
      <c r="Z128" s="41"/>
      <c r="AA128" s="41"/>
      <c r="AB128" s="41"/>
      <c r="AC128" s="41"/>
      <c r="AD128" s="41"/>
      <c r="AE128" s="41"/>
      <c r="AR128" s="226" t="s">
        <v>442</v>
      </c>
      <c r="AT128" s="226" t="s">
        <v>605</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336</v>
      </c>
      <c r="BM128" s="226" t="s">
        <v>4080</v>
      </c>
    </row>
    <row r="129" s="2" customFormat="1" ht="16.5" customHeight="1">
      <c r="A129" s="41"/>
      <c r="B129" s="42"/>
      <c r="C129" s="277" t="s">
        <v>482</v>
      </c>
      <c r="D129" s="277" t="s">
        <v>605</v>
      </c>
      <c r="E129" s="278" t="s">
        <v>4081</v>
      </c>
      <c r="F129" s="279" t="s">
        <v>4082</v>
      </c>
      <c r="G129" s="280" t="s">
        <v>369</v>
      </c>
      <c r="H129" s="281">
        <v>9</v>
      </c>
      <c r="I129" s="282"/>
      <c r="J129" s="283">
        <f>ROUND(I129*H129,2)</f>
        <v>0</v>
      </c>
      <c r="K129" s="279" t="s">
        <v>19</v>
      </c>
      <c r="L129" s="284"/>
      <c r="M129" s="285" t="s">
        <v>19</v>
      </c>
      <c r="N129" s="286" t="s">
        <v>47</v>
      </c>
      <c r="O129" s="87"/>
      <c r="P129" s="224">
        <f>O129*H129</f>
        <v>0</v>
      </c>
      <c r="Q129" s="224">
        <v>4.0000000000000003E-05</v>
      </c>
      <c r="R129" s="224">
        <f>Q129*H129</f>
        <v>0.00036000000000000002</v>
      </c>
      <c r="S129" s="224">
        <v>0</v>
      </c>
      <c r="T129" s="225">
        <f>S129*H129</f>
        <v>0</v>
      </c>
      <c r="U129" s="41"/>
      <c r="V129" s="41"/>
      <c r="W129" s="41"/>
      <c r="X129" s="41"/>
      <c r="Y129" s="41"/>
      <c r="Z129" s="41"/>
      <c r="AA129" s="41"/>
      <c r="AB129" s="41"/>
      <c r="AC129" s="41"/>
      <c r="AD129" s="41"/>
      <c r="AE129" s="41"/>
      <c r="AR129" s="226" t="s">
        <v>442</v>
      </c>
      <c r="AT129" s="226" t="s">
        <v>605</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336</v>
      </c>
      <c r="BM129" s="226" t="s">
        <v>4083</v>
      </c>
    </row>
    <row r="130" s="2" customFormat="1" ht="16.5" customHeight="1">
      <c r="A130" s="41"/>
      <c r="B130" s="42"/>
      <c r="C130" s="277" t="s">
        <v>488</v>
      </c>
      <c r="D130" s="277" t="s">
        <v>605</v>
      </c>
      <c r="E130" s="278" t="s">
        <v>4084</v>
      </c>
      <c r="F130" s="279" t="s">
        <v>4085</v>
      </c>
      <c r="G130" s="280" t="s">
        <v>369</v>
      </c>
      <c r="H130" s="281">
        <v>1</v>
      </c>
      <c r="I130" s="282"/>
      <c r="J130" s="283">
        <f>ROUND(I130*H130,2)</f>
        <v>0</v>
      </c>
      <c r="K130" s="279" t="s">
        <v>19</v>
      </c>
      <c r="L130" s="284"/>
      <c r="M130" s="285" t="s">
        <v>19</v>
      </c>
      <c r="N130" s="286" t="s">
        <v>47</v>
      </c>
      <c r="O130" s="87"/>
      <c r="P130" s="224">
        <f>O130*H130</f>
        <v>0</v>
      </c>
      <c r="Q130" s="224">
        <v>6.0000000000000002E-05</v>
      </c>
      <c r="R130" s="224">
        <f>Q130*H130</f>
        <v>6.0000000000000002E-05</v>
      </c>
      <c r="S130" s="224">
        <v>0</v>
      </c>
      <c r="T130" s="225">
        <f>S130*H130</f>
        <v>0</v>
      </c>
      <c r="U130" s="41"/>
      <c r="V130" s="41"/>
      <c r="W130" s="41"/>
      <c r="X130" s="41"/>
      <c r="Y130" s="41"/>
      <c r="Z130" s="41"/>
      <c r="AA130" s="41"/>
      <c r="AB130" s="41"/>
      <c r="AC130" s="41"/>
      <c r="AD130" s="41"/>
      <c r="AE130" s="41"/>
      <c r="AR130" s="226" t="s">
        <v>442</v>
      </c>
      <c r="AT130" s="226" t="s">
        <v>605</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336</v>
      </c>
      <c r="BM130" s="226" t="s">
        <v>4086</v>
      </c>
    </row>
    <row r="131" s="2" customFormat="1" ht="33" customHeight="1">
      <c r="A131" s="41"/>
      <c r="B131" s="42"/>
      <c r="C131" s="215" t="s">
        <v>493</v>
      </c>
      <c r="D131" s="215" t="s">
        <v>233</v>
      </c>
      <c r="E131" s="216" t="s">
        <v>4087</v>
      </c>
      <c r="F131" s="217" t="s">
        <v>4088</v>
      </c>
      <c r="G131" s="218" t="s">
        <v>369</v>
      </c>
      <c r="H131" s="219">
        <v>4</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336</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336</v>
      </c>
      <c r="BM131" s="226" t="s">
        <v>4089</v>
      </c>
    </row>
    <row r="132" s="2" customFormat="1" ht="24.15" customHeight="1">
      <c r="A132" s="41"/>
      <c r="B132" s="42"/>
      <c r="C132" s="277" t="s">
        <v>499</v>
      </c>
      <c r="D132" s="277" t="s">
        <v>605</v>
      </c>
      <c r="E132" s="278" t="s">
        <v>4090</v>
      </c>
      <c r="F132" s="279" t="s">
        <v>4091</v>
      </c>
      <c r="G132" s="280" t="s">
        <v>369</v>
      </c>
      <c r="H132" s="281">
        <v>4</v>
      </c>
      <c r="I132" s="282"/>
      <c r="J132" s="283">
        <f>ROUND(I132*H132,2)</f>
        <v>0</v>
      </c>
      <c r="K132" s="279" t="s">
        <v>19</v>
      </c>
      <c r="L132" s="284"/>
      <c r="M132" s="285" t="s">
        <v>19</v>
      </c>
      <c r="N132" s="286" t="s">
        <v>47</v>
      </c>
      <c r="O132" s="87"/>
      <c r="P132" s="224">
        <f>O132*H132</f>
        <v>0</v>
      </c>
      <c r="Q132" s="224">
        <v>5.0000000000000002E-05</v>
      </c>
      <c r="R132" s="224">
        <f>Q132*H132</f>
        <v>0.00020000000000000001</v>
      </c>
      <c r="S132" s="224">
        <v>0</v>
      </c>
      <c r="T132" s="225">
        <f>S132*H132</f>
        <v>0</v>
      </c>
      <c r="U132" s="41"/>
      <c r="V132" s="41"/>
      <c r="W132" s="41"/>
      <c r="X132" s="41"/>
      <c r="Y132" s="41"/>
      <c r="Z132" s="41"/>
      <c r="AA132" s="41"/>
      <c r="AB132" s="41"/>
      <c r="AC132" s="41"/>
      <c r="AD132" s="41"/>
      <c r="AE132" s="41"/>
      <c r="AR132" s="226" t="s">
        <v>442</v>
      </c>
      <c r="AT132" s="226" t="s">
        <v>605</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336</v>
      </c>
      <c r="BM132" s="226" t="s">
        <v>4092</v>
      </c>
    </row>
    <row r="133" s="2" customFormat="1" ht="24.15" customHeight="1">
      <c r="A133" s="41"/>
      <c r="B133" s="42"/>
      <c r="C133" s="215" t="s">
        <v>504</v>
      </c>
      <c r="D133" s="215" t="s">
        <v>233</v>
      </c>
      <c r="E133" s="216" t="s">
        <v>3842</v>
      </c>
      <c r="F133" s="217" t="s">
        <v>3843</v>
      </c>
      <c r="G133" s="218" t="s">
        <v>369</v>
      </c>
      <c r="H133" s="219">
        <v>1</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336</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336</v>
      </c>
      <c r="BM133" s="226" t="s">
        <v>4093</v>
      </c>
    </row>
    <row r="134" s="2" customFormat="1" ht="24.15" customHeight="1">
      <c r="A134" s="41"/>
      <c r="B134" s="42"/>
      <c r="C134" s="277" t="s">
        <v>513</v>
      </c>
      <c r="D134" s="277" t="s">
        <v>605</v>
      </c>
      <c r="E134" s="278" t="s">
        <v>3845</v>
      </c>
      <c r="F134" s="279" t="s">
        <v>3846</v>
      </c>
      <c r="G134" s="280" t="s">
        <v>369</v>
      </c>
      <c r="H134" s="281">
        <v>1</v>
      </c>
      <c r="I134" s="282"/>
      <c r="J134" s="283">
        <f>ROUND(I134*H134,2)</f>
        <v>0</v>
      </c>
      <c r="K134" s="279" t="s">
        <v>19</v>
      </c>
      <c r="L134" s="284"/>
      <c r="M134" s="285" t="s">
        <v>19</v>
      </c>
      <c r="N134" s="286" t="s">
        <v>47</v>
      </c>
      <c r="O134" s="87"/>
      <c r="P134" s="224">
        <f>O134*H134</f>
        <v>0</v>
      </c>
      <c r="Q134" s="224">
        <v>5.0000000000000002E-05</v>
      </c>
      <c r="R134" s="224">
        <f>Q134*H134</f>
        <v>5.0000000000000002E-05</v>
      </c>
      <c r="S134" s="224">
        <v>0</v>
      </c>
      <c r="T134" s="225">
        <f>S134*H134</f>
        <v>0</v>
      </c>
      <c r="U134" s="41"/>
      <c r="V134" s="41"/>
      <c r="W134" s="41"/>
      <c r="X134" s="41"/>
      <c r="Y134" s="41"/>
      <c r="Z134" s="41"/>
      <c r="AA134" s="41"/>
      <c r="AB134" s="41"/>
      <c r="AC134" s="41"/>
      <c r="AD134" s="41"/>
      <c r="AE134" s="41"/>
      <c r="AR134" s="226" t="s">
        <v>442</v>
      </c>
      <c r="AT134" s="226" t="s">
        <v>605</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336</v>
      </c>
      <c r="BM134" s="226" t="s">
        <v>4094</v>
      </c>
    </row>
    <row r="135" s="2" customFormat="1" ht="37.8" customHeight="1">
      <c r="A135" s="41"/>
      <c r="B135" s="42"/>
      <c r="C135" s="215" t="s">
        <v>521</v>
      </c>
      <c r="D135" s="215" t="s">
        <v>233</v>
      </c>
      <c r="E135" s="216" t="s">
        <v>3848</v>
      </c>
      <c r="F135" s="217" t="s">
        <v>3849</v>
      </c>
      <c r="G135" s="218" t="s">
        <v>369</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336</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336</v>
      </c>
      <c r="BM135" s="226" t="s">
        <v>4095</v>
      </c>
    </row>
    <row r="136" s="2" customFormat="1" ht="24.15" customHeight="1">
      <c r="A136" s="41"/>
      <c r="B136" s="42"/>
      <c r="C136" s="277" t="s">
        <v>532</v>
      </c>
      <c r="D136" s="277" t="s">
        <v>605</v>
      </c>
      <c r="E136" s="278" t="s">
        <v>3851</v>
      </c>
      <c r="F136" s="279" t="s">
        <v>3852</v>
      </c>
      <c r="G136" s="280" t="s">
        <v>369</v>
      </c>
      <c r="H136" s="281">
        <v>1</v>
      </c>
      <c r="I136" s="282"/>
      <c r="J136" s="283">
        <f>ROUND(I136*H136,2)</f>
        <v>0</v>
      </c>
      <c r="K136" s="279" t="s">
        <v>19</v>
      </c>
      <c r="L136" s="284"/>
      <c r="M136" s="285" t="s">
        <v>19</v>
      </c>
      <c r="N136" s="286" t="s">
        <v>47</v>
      </c>
      <c r="O136" s="87"/>
      <c r="P136" s="224">
        <f>O136*H136</f>
        <v>0</v>
      </c>
      <c r="Q136" s="224">
        <v>8.0000000000000007E-05</v>
      </c>
      <c r="R136" s="224">
        <f>Q136*H136</f>
        <v>8.0000000000000007E-05</v>
      </c>
      <c r="S136" s="224">
        <v>0</v>
      </c>
      <c r="T136" s="225">
        <f>S136*H136</f>
        <v>0</v>
      </c>
      <c r="U136" s="41"/>
      <c r="V136" s="41"/>
      <c r="W136" s="41"/>
      <c r="X136" s="41"/>
      <c r="Y136" s="41"/>
      <c r="Z136" s="41"/>
      <c r="AA136" s="41"/>
      <c r="AB136" s="41"/>
      <c r="AC136" s="41"/>
      <c r="AD136" s="41"/>
      <c r="AE136" s="41"/>
      <c r="AR136" s="226" t="s">
        <v>442</v>
      </c>
      <c r="AT136" s="226" t="s">
        <v>605</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336</v>
      </c>
      <c r="BM136" s="226" t="s">
        <v>4096</v>
      </c>
    </row>
    <row r="137" s="2" customFormat="1" ht="21.75" customHeight="1">
      <c r="A137" s="41"/>
      <c r="B137" s="42"/>
      <c r="C137" s="215" t="s">
        <v>541</v>
      </c>
      <c r="D137" s="215" t="s">
        <v>233</v>
      </c>
      <c r="E137" s="216" t="s">
        <v>3866</v>
      </c>
      <c r="F137" s="217" t="s">
        <v>3867</v>
      </c>
      <c r="G137" s="218" t="s">
        <v>369</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336</v>
      </c>
      <c r="AT137" s="226" t="s">
        <v>233</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336</v>
      </c>
      <c r="BM137" s="226" t="s">
        <v>4097</v>
      </c>
    </row>
    <row r="138" s="2" customFormat="1" ht="16.5" customHeight="1">
      <c r="A138" s="41"/>
      <c r="B138" s="42"/>
      <c r="C138" s="277" t="s">
        <v>550</v>
      </c>
      <c r="D138" s="277" t="s">
        <v>605</v>
      </c>
      <c r="E138" s="278" t="s">
        <v>3869</v>
      </c>
      <c r="F138" s="279" t="s">
        <v>3870</v>
      </c>
      <c r="G138" s="280" t="s">
        <v>369</v>
      </c>
      <c r="H138" s="281">
        <v>12</v>
      </c>
      <c r="I138" s="282"/>
      <c r="J138" s="283">
        <f>ROUND(I138*H138,2)</f>
        <v>0</v>
      </c>
      <c r="K138" s="279" t="s">
        <v>19</v>
      </c>
      <c r="L138" s="284"/>
      <c r="M138" s="285" t="s">
        <v>19</v>
      </c>
      <c r="N138" s="286"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442</v>
      </c>
      <c r="AT138" s="226" t="s">
        <v>605</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336</v>
      </c>
      <c r="BM138" s="226" t="s">
        <v>4098</v>
      </c>
    </row>
    <row r="139" s="2" customFormat="1" ht="24.15" customHeight="1">
      <c r="A139" s="41"/>
      <c r="B139" s="42"/>
      <c r="C139" s="215" t="s">
        <v>559</v>
      </c>
      <c r="D139" s="215" t="s">
        <v>233</v>
      </c>
      <c r="E139" s="216" t="s">
        <v>4099</v>
      </c>
      <c r="F139" s="217" t="s">
        <v>4100</v>
      </c>
      <c r="G139" s="218" t="s">
        <v>369</v>
      </c>
      <c r="H139" s="219">
        <v>1</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336</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336</v>
      </c>
      <c r="BM139" s="226" t="s">
        <v>4101</v>
      </c>
    </row>
    <row r="140" s="2" customFormat="1" ht="24.15" customHeight="1">
      <c r="A140" s="41"/>
      <c r="B140" s="42"/>
      <c r="C140" s="277" t="s">
        <v>566</v>
      </c>
      <c r="D140" s="277" t="s">
        <v>605</v>
      </c>
      <c r="E140" s="278" t="s">
        <v>4102</v>
      </c>
      <c r="F140" s="279" t="s">
        <v>4103</v>
      </c>
      <c r="G140" s="280" t="s">
        <v>369</v>
      </c>
      <c r="H140" s="281">
        <v>1</v>
      </c>
      <c r="I140" s="282"/>
      <c r="J140" s="283">
        <f>ROUND(I140*H140,2)</f>
        <v>0</v>
      </c>
      <c r="K140" s="279" t="s">
        <v>19</v>
      </c>
      <c r="L140" s="284"/>
      <c r="M140" s="285" t="s">
        <v>19</v>
      </c>
      <c r="N140" s="286" t="s">
        <v>47</v>
      </c>
      <c r="O140" s="87"/>
      <c r="P140" s="224">
        <f>O140*H140</f>
        <v>0</v>
      </c>
      <c r="Q140" s="224">
        <v>0.00038999999999999999</v>
      </c>
      <c r="R140" s="224">
        <f>Q140*H140</f>
        <v>0.00038999999999999999</v>
      </c>
      <c r="S140" s="224">
        <v>0</v>
      </c>
      <c r="T140" s="225">
        <f>S140*H140</f>
        <v>0</v>
      </c>
      <c r="U140" s="41"/>
      <c r="V140" s="41"/>
      <c r="W140" s="41"/>
      <c r="X140" s="41"/>
      <c r="Y140" s="41"/>
      <c r="Z140" s="41"/>
      <c r="AA140" s="41"/>
      <c r="AB140" s="41"/>
      <c r="AC140" s="41"/>
      <c r="AD140" s="41"/>
      <c r="AE140" s="41"/>
      <c r="AR140" s="226" t="s">
        <v>442</v>
      </c>
      <c r="AT140" s="226" t="s">
        <v>605</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336</v>
      </c>
      <c r="BM140" s="226" t="s">
        <v>4104</v>
      </c>
    </row>
    <row r="141" s="2" customFormat="1" ht="33" customHeight="1">
      <c r="A141" s="41"/>
      <c r="B141" s="42"/>
      <c r="C141" s="215" t="s">
        <v>571</v>
      </c>
      <c r="D141" s="215" t="s">
        <v>233</v>
      </c>
      <c r="E141" s="216" t="s">
        <v>3878</v>
      </c>
      <c r="F141" s="217" t="s">
        <v>3879</v>
      </c>
      <c r="G141" s="218" t="s">
        <v>369</v>
      </c>
      <c r="H141" s="219">
        <v>110</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336</v>
      </c>
      <c r="AT141" s="226" t="s">
        <v>233</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336</v>
      </c>
      <c r="BM141" s="226" t="s">
        <v>4105</v>
      </c>
    </row>
    <row r="142" s="2" customFormat="1" ht="24.15" customHeight="1">
      <c r="A142" s="41"/>
      <c r="B142" s="42"/>
      <c r="C142" s="277" t="s">
        <v>577</v>
      </c>
      <c r="D142" s="277" t="s">
        <v>605</v>
      </c>
      <c r="E142" s="278" t="s">
        <v>3881</v>
      </c>
      <c r="F142" s="279" t="s">
        <v>3882</v>
      </c>
      <c r="G142" s="280" t="s">
        <v>369</v>
      </c>
      <c r="H142" s="281">
        <v>110</v>
      </c>
      <c r="I142" s="282"/>
      <c r="J142" s="283">
        <f>ROUND(I142*H142,2)</f>
        <v>0</v>
      </c>
      <c r="K142" s="279" t="s">
        <v>19</v>
      </c>
      <c r="L142" s="284"/>
      <c r="M142" s="285" t="s">
        <v>19</v>
      </c>
      <c r="N142" s="286" t="s">
        <v>47</v>
      </c>
      <c r="O142" s="87"/>
      <c r="P142" s="224">
        <f>O142*H142</f>
        <v>0</v>
      </c>
      <c r="Q142" s="224">
        <v>6.0000000000000002E-05</v>
      </c>
      <c r="R142" s="224">
        <f>Q142*H142</f>
        <v>0.0066</v>
      </c>
      <c r="S142" s="224">
        <v>0</v>
      </c>
      <c r="T142" s="225">
        <f>S142*H142</f>
        <v>0</v>
      </c>
      <c r="U142" s="41"/>
      <c r="V142" s="41"/>
      <c r="W142" s="41"/>
      <c r="X142" s="41"/>
      <c r="Y142" s="41"/>
      <c r="Z142" s="41"/>
      <c r="AA142" s="41"/>
      <c r="AB142" s="41"/>
      <c r="AC142" s="41"/>
      <c r="AD142" s="41"/>
      <c r="AE142" s="41"/>
      <c r="AR142" s="226" t="s">
        <v>442</v>
      </c>
      <c r="AT142" s="226" t="s">
        <v>605</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336</v>
      </c>
      <c r="BM142" s="226" t="s">
        <v>4106</v>
      </c>
    </row>
    <row r="143" s="2" customFormat="1" ht="33" customHeight="1">
      <c r="A143" s="41"/>
      <c r="B143" s="42"/>
      <c r="C143" s="215" t="s">
        <v>582</v>
      </c>
      <c r="D143" s="215" t="s">
        <v>233</v>
      </c>
      <c r="E143" s="216" t="s">
        <v>4107</v>
      </c>
      <c r="F143" s="217" t="s">
        <v>4108</v>
      </c>
      <c r="G143" s="218" t="s">
        <v>369</v>
      </c>
      <c r="H143" s="219">
        <v>11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336</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336</v>
      </c>
      <c r="BM143" s="226" t="s">
        <v>4109</v>
      </c>
    </row>
    <row r="144" s="2" customFormat="1" ht="37.8" customHeight="1">
      <c r="A144" s="41"/>
      <c r="B144" s="42"/>
      <c r="C144" s="277" t="s">
        <v>588</v>
      </c>
      <c r="D144" s="277" t="s">
        <v>605</v>
      </c>
      <c r="E144" s="278" t="s">
        <v>4110</v>
      </c>
      <c r="F144" s="279" t="s">
        <v>4111</v>
      </c>
      <c r="G144" s="280" t="s">
        <v>369</v>
      </c>
      <c r="H144" s="281">
        <v>11</v>
      </c>
      <c r="I144" s="282"/>
      <c r="J144" s="283">
        <f>ROUND(I144*H144,2)</f>
        <v>0</v>
      </c>
      <c r="K144" s="279" t="s">
        <v>19</v>
      </c>
      <c r="L144" s="284"/>
      <c r="M144" s="285" t="s">
        <v>19</v>
      </c>
      <c r="N144" s="286" t="s">
        <v>47</v>
      </c>
      <c r="O144" s="87"/>
      <c r="P144" s="224">
        <f>O144*H144</f>
        <v>0</v>
      </c>
      <c r="Q144" s="224">
        <v>6.9999999999999994E-05</v>
      </c>
      <c r="R144" s="224">
        <f>Q144*H144</f>
        <v>0.00076999999999999996</v>
      </c>
      <c r="S144" s="224">
        <v>0</v>
      </c>
      <c r="T144" s="225">
        <f>S144*H144</f>
        <v>0</v>
      </c>
      <c r="U144" s="41"/>
      <c r="V144" s="41"/>
      <c r="W144" s="41"/>
      <c r="X144" s="41"/>
      <c r="Y144" s="41"/>
      <c r="Z144" s="41"/>
      <c r="AA144" s="41"/>
      <c r="AB144" s="41"/>
      <c r="AC144" s="41"/>
      <c r="AD144" s="41"/>
      <c r="AE144" s="41"/>
      <c r="AR144" s="226" t="s">
        <v>442</v>
      </c>
      <c r="AT144" s="226" t="s">
        <v>605</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336</v>
      </c>
      <c r="BM144" s="226" t="s">
        <v>4112</v>
      </c>
    </row>
    <row r="145" s="2" customFormat="1" ht="24.15" customHeight="1">
      <c r="A145" s="41"/>
      <c r="B145" s="42"/>
      <c r="C145" s="215" t="s">
        <v>596</v>
      </c>
      <c r="D145" s="215" t="s">
        <v>233</v>
      </c>
      <c r="E145" s="216" t="s">
        <v>3911</v>
      </c>
      <c r="F145" s="217" t="s">
        <v>3912</v>
      </c>
      <c r="G145" s="218" t="s">
        <v>369</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336</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336</v>
      </c>
      <c r="BM145" s="226" t="s">
        <v>4113</v>
      </c>
    </row>
    <row r="146" s="2" customFormat="1" ht="16.5" customHeight="1">
      <c r="A146" s="41"/>
      <c r="B146" s="42"/>
      <c r="C146" s="277" t="s">
        <v>604</v>
      </c>
      <c r="D146" s="277" t="s">
        <v>605</v>
      </c>
      <c r="E146" s="278" t="s">
        <v>4114</v>
      </c>
      <c r="F146" s="279" t="s">
        <v>4115</v>
      </c>
      <c r="G146" s="280" t="s">
        <v>369</v>
      </c>
      <c r="H146" s="281">
        <v>2</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442</v>
      </c>
      <c r="AT146" s="226" t="s">
        <v>605</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336</v>
      </c>
      <c r="BM146" s="226" t="s">
        <v>4116</v>
      </c>
    </row>
    <row r="147" s="2" customFormat="1" ht="16.5" customHeight="1">
      <c r="A147" s="41"/>
      <c r="B147" s="42"/>
      <c r="C147" s="215" t="s">
        <v>609</v>
      </c>
      <c r="D147" s="215" t="s">
        <v>233</v>
      </c>
      <c r="E147" s="216" t="s">
        <v>3917</v>
      </c>
      <c r="F147" s="217" t="s">
        <v>3918</v>
      </c>
      <c r="G147" s="218" t="s">
        <v>369</v>
      </c>
      <c r="H147" s="219">
        <v>8</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336</v>
      </c>
      <c r="AT147" s="226" t="s">
        <v>233</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336</v>
      </c>
      <c r="BM147" s="226" t="s">
        <v>4117</v>
      </c>
    </row>
    <row r="148" s="2" customFormat="1" ht="24.15" customHeight="1">
      <c r="A148" s="41"/>
      <c r="B148" s="42"/>
      <c r="C148" s="277" t="s">
        <v>613</v>
      </c>
      <c r="D148" s="277" t="s">
        <v>605</v>
      </c>
      <c r="E148" s="278" t="s">
        <v>4118</v>
      </c>
      <c r="F148" s="279" t="s">
        <v>3924</v>
      </c>
      <c r="G148" s="280" t="s">
        <v>369</v>
      </c>
      <c r="H148" s="281">
        <v>6</v>
      </c>
      <c r="I148" s="282"/>
      <c r="J148" s="283">
        <f>ROUND(I148*H148,2)</f>
        <v>0</v>
      </c>
      <c r="K148" s="279" t="s">
        <v>19</v>
      </c>
      <c r="L148" s="284"/>
      <c r="M148" s="285" t="s">
        <v>19</v>
      </c>
      <c r="N148" s="286" t="s">
        <v>47</v>
      </c>
      <c r="O148" s="87"/>
      <c r="P148" s="224">
        <f>O148*H148</f>
        <v>0</v>
      </c>
      <c r="Q148" s="224">
        <v>0.00069999999999999999</v>
      </c>
      <c r="R148" s="224">
        <f>Q148*H148</f>
        <v>0.0041999999999999997</v>
      </c>
      <c r="S148" s="224">
        <v>0</v>
      </c>
      <c r="T148" s="225">
        <f>S148*H148</f>
        <v>0</v>
      </c>
      <c r="U148" s="41"/>
      <c r="V148" s="41"/>
      <c r="W148" s="41"/>
      <c r="X148" s="41"/>
      <c r="Y148" s="41"/>
      <c r="Z148" s="41"/>
      <c r="AA148" s="41"/>
      <c r="AB148" s="41"/>
      <c r="AC148" s="41"/>
      <c r="AD148" s="41"/>
      <c r="AE148" s="41"/>
      <c r="AR148" s="226" t="s">
        <v>442</v>
      </c>
      <c r="AT148" s="226" t="s">
        <v>605</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336</v>
      </c>
      <c r="BM148" s="226" t="s">
        <v>4119</v>
      </c>
    </row>
    <row r="149" s="2" customFormat="1" ht="24.15" customHeight="1">
      <c r="A149" s="41"/>
      <c r="B149" s="42"/>
      <c r="C149" s="277" t="s">
        <v>622</v>
      </c>
      <c r="D149" s="277" t="s">
        <v>605</v>
      </c>
      <c r="E149" s="278" t="s">
        <v>4120</v>
      </c>
      <c r="F149" s="279" t="s">
        <v>3927</v>
      </c>
      <c r="G149" s="280" t="s">
        <v>369</v>
      </c>
      <c r="H149" s="281">
        <v>2</v>
      </c>
      <c r="I149" s="282"/>
      <c r="J149" s="283">
        <f>ROUND(I149*H149,2)</f>
        <v>0</v>
      </c>
      <c r="K149" s="279" t="s">
        <v>19</v>
      </c>
      <c r="L149" s="284"/>
      <c r="M149" s="285" t="s">
        <v>19</v>
      </c>
      <c r="N149" s="286" t="s">
        <v>47</v>
      </c>
      <c r="O149" s="87"/>
      <c r="P149" s="224">
        <f>O149*H149</f>
        <v>0</v>
      </c>
      <c r="Q149" s="224">
        <v>0.00069999999999999999</v>
      </c>
      <c r="R149" s="224">
        <f>Q149*H149</f>
        <v>0.0014</v>
      </c>
      <c r="S149" s="224">
        <v>0</v>
      </c>
      <c r="T149" s="225">
        <f>S149*H149</f>
        <v>0</v>
      </c>
      <c r="U149" s="41"/>
      <c r="V149" s="41"/>
      <c r="W149" s="41"/>
      <c r="X149" s="41"/>
      <c r="Y149" s="41"/>
      <c r="Z149" s="41"/>
      <c r="AA149" s="41"/>
      <c r="AB149" s="41"/>
      <c r="AC149" s="41"/>
      <c r="AD149" s="41"/>
      <c r="AE149" s="41"/>
      <c r="AR149" s="226" t="s">
        <v>442</v>
      </c>
      <c r="AT149" s="226" t="s">
        <v>605</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336</v>
      </c>
      <c r="BM149" s="226" t="s">
        <v>4121</v>
      </c>
    </row>
    <row r="150" s="2" customFormat="1" ht="21.75" customHeight="1">
      <c r="A150" s="41"/>
      <c r="B150" s="42"/>
      <c r="C150" s="215" t="s">
        <v>626</v>
      </c>
      <c r="D150" s="215" t="s">
        <v>233</v>
      </c>
      <c r="E150" s="216" t="s">
        <v>3929</v>
      </c>
      <c r="F150" s="217" t="s">
        <v>3930</v>
      </c>
      <c r="G150" s="218" t="s">
        <v>369</v>
      </c>
      <c r="H150" s="219">
        <v>86</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336</v>
      </c>
      <c r="AT150" s="226" t="s">
        <v>233</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336</v>
      </c>
      <c r="BM150" s="226" t="s">
        <v>4122</v>
      </c>
    </row>
    <row r="151" s="2" customFormat="1" ht="33" customHeight="1">
      <c r="A151" s="41"/>
      <c r="B151" s="42"/>
      <c r="C151" s="277" t="s">
        <v>630</v>
      </c>
      <c r="D151" s="277" t="s">
        <v>605</v>
      </c>
      <c r="E151" s="278" t="s">
        <v>3932</v>
      </c>
      <c r="F151" s="279" t="s">
        <v>3933</v>
      </c>
      <c r="G151" s="280" t="s">
        <v>369</v>
      </c>
      <c r="H151" s="281">
        <v>1</v>
      </c>
      <c r="I151" s="282"/>
      <c r="J151" s="283">
        <f>ROUND(I151*H151,2)</f>
        <v>0</v>
      </c>
      <c r="K151" s="279" t="s">
        <v>19</v>
      </c>
      <c r="L151" s="284"/>
      <c r="M151" s="285" t="s">
        <v>19</v>
      </c>
      <c r="N151" s="286" t="s">
        <v>47</v>
      </c>
      <c r="O151" s="87"/>
      <c r="P151" s="224">
        <f>O151*H151</f>
        <v>0</v>
      </c>
      <c r="Q151" s="224">
        <v>0.0035000000000000001</v>
      </c>
      <c r="R151" s="224">
        <f>Q151*H151</f>
        <v>0.0035000000000000001</v>
      </c>
      <c r="S151" s="224">
        <v>0</v>
      </c>
      <c r="T151" s="225">
        <f>S151*H151</f>
        <v>0</v>
      </c>
      <c r="U151" s="41"/>
      <c r="V151" s="41"/>
      <c r="W151" s="41"/>
      <c r="X151" s="41"/>
      <c r="Y151" s="41"/>
      <c r="Z151" s="41"/>
      <c r="AA151" s="41"/>
      <c r="AB151" s="41"/>
      <c r="AC151" s="41"/>
      <c r="AD151" s="41"/>
      <c r="AE151" s="41"/>
      <c r="AR151" s="226" t="s">
        <v>442</v>
      </c>
      <c r="AT151" s="226" t="s">
        <v>605</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336</v>
      </c>
      <c r="BM151" s="226" t="s">
        <v>4123</v>
      </c>
    </row>
    <row r="152" s="2" customFormat="1" ht="37.8" customHeight="1">
      <c r="A152" s="41"/>
      <c r="B152" s="42"/>
      <c r="C152" s="277" t="s">
        <v>634</v>
      </c>
      <c r="D152" s="277" t="s">
        <v>605</v>
      </c>
      <c r="E152" s="278" t="s">
        <v>3938</v>
      </c>
      <c r="F152" s="279" t="s">
        <v>3939</v>
      </c>
      <c r="G152" s="280" t="s">
        <v>369</v>
      </c>
      <c r="H152" s="281">
        <v>26</v>
      </c>
      <c r="I152" s="282"/>
      <c r="J152" s="283">
        <f>ROUND(I152*H152,2)</f>
        <v>0</v>
      </c>
      <c r="K152" s="279" t="s">
        <v>19</v>
      </c>
      <c r="L152" s="284"/>
      <c r="M152" s="285" t="s">
        <v>19</v>
      </c>
      <c r="N152" s="286" t="s">
        <v>47</v>
      </c>
      <c r="O152" s="87"/>
      <c r="P152" s="224">
        <f>O152*H152</f>
        <v>0</v>
      </c>
      <c r="Q152" s="224">
        <v>0.0044999999999999997</v>
      </c>
      <c r="R152" s="224">
        <f>Q152*H152</f>
        <v>0.11699999999999999</v>
      </c>
      <c r="S152" s="224">
        <v>0</v>
      </c>
      <c r="T152" s="225">
        <f>S152*H152</f>
        <v>0</v>
      </c>
      <c r="U152" s="41"/>
      <c r="V152" s="41"/>
      <c r="W152" s="41"/>
      <c r="X152" s="41"/>
      <c r="Y152" s="41"/>
      <c r="Z152" s="41"/>
      <c r="AA152" s="41"/>
      <c r="AB152" s="41"/>
      <c r="AC152" s="41"/>
      <c r="AD152" s="41"/>
      <c r="AE152" s="41"/>
      <c r="AR152" s="226" t="s">
        <v>442</v>
      </c>
      <c r="AT152" s="226" t="s">
        <v>605</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336</v>
      </c>
      <c r="BM152" s="226" t="s">
        <v>4124</v>
      </c>
    </row>
    <row r="153" s="2" customFormat="1" ht="24.15" customHeight="1">
      <c r="A153" s="41"/>
      <c r="B153" s="42"/>
      <c r="C153" s="277" t="s">
        <v>638</v>
      </c>
      <c r="D153" s="277" t="s">
        <v>605</v>
      </c>
      <c r="E153" s="278" t="s">
        <v>3941</v>
      </c>
      <c r="F153" s="279" t="s">
        <v>3942</v>
      </c>
      <c r="G153" s="280" t="s">
        <v>369</v>
      </c>
      <c r="H153" s="281">
        <v>15</v>
      </c>
      <c r="I153" s="282"/>
      <c r="J153" s="283">
        <f>ROUND(I153*H153,2)</f>
        <v>0</v>
      </c>
      <c r="K153" s="279" t="s">
        <v>19</v>
      </c>
      <c r="L153" s="284"/>
      <c r="M153" s="285" t="s">
        <v>19</v>
      </c>
      <c r="N153" s="286" t="s">
        <v>47</v>
      </c>
      <c r="O153" s="87"/>
      <c r="P153" s="224">
        <f>O153*H153</f>
        <v>0</v>
      </c>
      <c r="Q153" s="224">
        <v>0.00069999999999999999</v>
      </c>
      <c r="R153" s="224">
        <f>Q153*H153</f>
        <v>0.010500000000000001</v>
      </c>
      <c r="S153" s="224">
        <v>0</v>
      </c>
      <c r="T153" s="225">
        <f>S153*H153</f>
        <v>0</v>
      </c>
      <c r="U153" s="41"/>
      <c r="V153" s="41"/>
      <c r="W153" s="41"/>
      <c r="X153" s="41"/>
      <c r="Y153" s="41"/>
      <c r="Z153" s="41"/>
      <c r="AA153" s="41"/>
      <c r="AB153" s="41"/>
      <c r="AC153" s="41"/>
      <c r="AD153" s="41"/>
      <c r="AE153" s="41"/>
      <c r="AR153" s="226" t="s">
        <v>442</v>
      </c>
      <c r="AT153" s="226" t="s">
        <v>605</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336</v>
      </c>
      <c r="BM153" s="226" t="s">
        <v>4125</v>
      </c>
    </row>
    <row r="154" s="2" customFormat="1" ht="24.15" customHeight="1">
      <c r="A154" s="41"/>
      <c r="B154" s="42"/>
      <c r="C154" s="277" t="s">
        <v>643</v>
      </c>
      <c r="D154" s="277" t="s">
        <v>605</v>
      </c>
      <c r="E154" s="278" t="s">
        <v>4126</v>
      </c>
      <c r="F154" s="279" t="s">
        <v>4127</v>
      </c>
      <c r="G154" s="280" t="s">
        <v>369</v>
      </c>
      <c r="H154" s="281">
        <v>16</v>
      </c>
      <c r="I154" s="282"/>
      <c r="J154" s="283">
        <f>ROUND(I154*H154,2)</f>
        <v>0</v>
      </c>
      <c r="K154" s="279" t="s">
        <v>19</v>
      </c>
      <c r="L154" s="284"/>
      <c r="M154" s="285" t="s">
        <v>19</v>
      </c>
      <c r="N154" s="286" t="s">
        <v>47</v>
      </c>
      <c r="O154" s="87"/>
      <c r="P154" s="224">
        <f>O154*H154</f>
        <v>0</v>
      </c>
      <c r="Q154" s="224">
        <v>0.0040000000000000001</v>
      </c>
      <c r="R154" s="224">
        <f>Q154*H154</f>
        <v>0.064000000000000001</v>
      </c>
      <c r="S154" s="224">
        <v>0</v>
      </c>
      <c r="T154" s="225">
        <f>S154*H154</f>
        <v>0</v>
      </c>
      <c r="U154" s="41"/>
      <c r="V154" s="41"/>
      <c r="W154" s="41"/>
      <c r="X154" s="41"/>
      <c r="Y154" s="41"/>
      <c r="Z154" s="41"/>
      <c r="AA154" s="41"/>
      <c r="AB154" s="41"/>
      <c r="AC154" s="41"/>
      <c r="AD154" s="41"/>
      <c r="AE154" s="41"/>
      <c r="AR154" s="226" t="s">
        <v>442</v>
      </c>
      <c r="AT154" s="226" t="s">
        <v>605</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336</v>
      </c>
      <c r="BM154" s="226" t="s">
        <v>4128</v>
      </c>
    </row>
    <row r="155" s="2" customFormat="1" ht="37.8" customHeight="1">
      <c r="A155" s="41"/>
      <c r="B155" s="42"/>
      <c r="C155" s="277" t="s">
        <v>658</v>
      </c>
      <c r="D155" s="277" t="s">
        <v>605</v>
      </c>
      <c r="E155" s="278" t="s">
        <v>4129</v>
      </c>
      <c r="F155" s="279" t="s">
        <v>4130</v>
      </c>
      <c r="G155" s="280" t="s">
        <v>369</v>
      </c>
      <c r="H155" s="281">
        <v>16</v>
      </c>
      <c r="I155" s="282"/>
      <c r="J155" s="283">
        <f>ROUND(I155*H155,2)</f>
        <v>0</v>
      </c>
      <c r="K155" s="279" t="s">
        <v>19</v>
      </c>
      <c r="L155" s="284"/>
      <c r="M155" s="285" t="s">
        <v>19</v>
      </c>
      <c r="N155" s="286" t="s">
        <v>47</v>
      </c>
      <c r="O155" s="87"/>
      <c r="P155" s="224">
        <f>O155*H155</f>
        <v>0</v>
      </c>
      <c r="Q155" s="224">
        <v>0.0040000000000000001</v>
      </c>
      <c r="R155" s="224">
        <f>Q155*H155</f>
        <v>0.064000000000000001</v>
      </c>
      <c r="S155" s="224">
        <v>0</v>
      </c>
      <c r="T155" s="225">
        <f>S155*H155</f>
        <v>0</v>
      </c>
      <c r="U155" s="41"/>
      <c r="V155" s="41"/>
      <c r="W155" s="41"/>
      <c r="X155" s="41"/>
      <c r="Y155" s="41"/>
      <c r="Z155" s="41"/>
      <c r="AA155" s="41"/>
      <c r="AB155" s="41"/>
      <c r="AC155" s="41"/>
      <c r="AD155" s="41"/>
      <c r="AE155" s="41"/>
      <c r="AR155" s="226" t="s">
        <v>442</v>
      </c>
      <c r="AT155" s="226" t="s">
        <v>605</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336</v>
      </c>
      <c r="BM155" s="226" t="s">
        <v>4131</v>
      </c>
    </row>
    <row r="156" s="2" customFormat="1" ht="24.15" customHeight="1">
      <c r="A156" s="41"/>
      <c r="B156" s="42"/>
      <c r="C156" s="277" t="s">
        <v>673</v>
      </c>
      <c r="D156" s="277" t="s">
        <v>605</v>
      </c>
      <c r="E156" s="278" t="s">
        <v>4132</v>
      </c>
      <c r="F156" s="279" t="s">
        <v>4133</v>
      </c>
      <c r="G156" s="280" t="s">
        <v>369</v>
      </c>
      <c r="H156" s="281">
        <v>12</v>
      </c>
      <c r="I156" s="282"/>
      <c r="J156" s="283">
        <f>ROUND(I156*H156,2)</f>
        <v>0</v>
      </c>
      <c r="K156" s="279" t="s">
        <v>19</v>
      </c>
      <c r="L156" s="284"/>
      <c r="M156" s="285" t="s">
        <v>19</v>
      </c>
      <c r="N156" s="286" t="s">
        <v>47</v>
      </c>
      <c r="O156" s="87"/>
      <c r="P156" s="224">
        <f>O156*H156</f>
        <v>0</v>
      </c>
      <c r="Q156" s="224">
        <v>0.0040000000000000001</v>
      </c>
      <c r="R156" s="224">
        <f>Q156*H156</f>
        <v>0.048000000000000001</v>
      </c>
      <c r="S156" s="224">
        <v>0</v>
      </c>
      <c r="T156" s="225">
        <f>S156*H156</f>
        <v>0</v>
      </c>
      <c r="U156" s="41"/>
      <c r="V156" s="41"/>
      <c r="W156" s="41"/>
      <c r="X156" s="41"/>
      <c r="Y156" s="41"/>
      <c r="Z156" s="41"/>
      <c r="AA156" s="41"/>
      <c r="AB156" s="41"/>
      <c r="AC156" s="41"/>
      <c r="AD156" s="41"/>
      <c r="AE156" s="41"/>
      <c r="AR156" s="226" t="s">
        <v>442</v>
      </c>
      <c r="AT156" s="226" t="s">
        <v>605</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336</v>
      </c>
      <c r="BM156" s="226" t="s">
        <v>4134</v>
      </c>
    </row>
    <row r="157" s="2" customFormat="1" ht="16.5" customHeight="1">
      <c r="A157" s="41"/>
      <c r="B157" s="42"/>
      <c r="C157" s="215" t="s">
        <v>678</v>
      </c>
      <c r="D157" s="215" t="s">
        <v>233</v>
      </c>
      <c r="E157" s="216" t="s">
        <v>3974</v>
      </c>
      <c r="F157" s="217" t="s">
        <v>3975</v>
      </c>
      <c r="G157" s="218" t="s">
        <v>310</v>
      </c>
      <c r="H157" s="219">
        <v>50</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336</v>
      </c>
      <c r="AT157" s="226" t="s">
        <v>233</v>
      </c>
      <c r="AU157" s="226" t="s">
        <v>86</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336</v>
      </c>
      <c r="BM157" s="226" t="s">
        <v>4135</v>
      </c>
    </row>
    <row r="158" s="2" customFormat="1" ht="16.5" customHeight="1">
      <c r="A158" s="41"/>
      <c r="B158" s="42"/>
      <c r="C158" s="277" t="s">
        <v>692</v>
      </c>
      <c r="D158" s="277" t="s">
        <v>605</v>
      </c>
      <c r="E158" s="278" t="s">
        <v>3977</v>
      </c>
      <c r="F158" s="279" t="s">
        <v>3978</v>
      </c>
      <c r="G158" s="280" t="s">
        <v>310</v>
      </c>
      <c r="H158" s="281">
        <v>50</v>
      </c>
      <c r="I158" s="282"/>
      <c r="J158" s="283">
        <f>ROUND(I158*H158,2)</f>
        <v>0</v>
      </c>
      <c r="K158" s="279" t="s">
        <v>19</v>
      </c>
      <c r="L158" s="284"/>
      <c r="M158" s="285" t="s">
        <v>19</v>
      </c>
      <c r="N158" s="286" t="s">
        <v>47</v>
      </c>
      <c r="O158" s="87"/>
      <c r="P158" s="224">
        <f>O158*H158</f>
        <v>0</v>
      </c>
      <c r="Q158" s="224">
        <v>0.0012999999999999999</v>
      </c>
      <c r="R158" s="224">
        <f>Q158*H158</f>
        <v>0.065000000000000002</v>
      </c>
      <c r="S158" s="224">
        <v>0</v>
      </c>
      <c r="T158" s="225">
        <f>S158*H158</f>
        <v>0</v>
      </c>
      <c r="U158" s="41"/>
      <c r="V158" s="41"/>
      <c r="W158" s="41"/>
      <c r="X158" s="41"/>
      <c r="Y158" s="41"/>
      <c r="Z158" s="41"/>
      <c r="AA158" s="41"/>
      <c r="AB158" s="41"/>
      <c r="AC158" s="41"/>
      <c r="AD158" s="41"/>
      <c r="AE158" s="41"/>
      <c r="AR158" s="226" t="s">
        <v>442</v>
      </c>
      <c r="AT158" s="226" t="s">
        <v>605</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336</v>
      </c>
      <c r="BM158" s="226" t="s">
        <v>4136</v>
      </c>
    </row>
    <row r="159" s="2" customFormat="1" ht="16.5" customHeight="1">
      <c r="A159" s="41"/>
      <c r="B159" s="42"/>
      <c r="C159" s="215" t="s">
        <v>697</v>
      </c>
      <c r="D159" s="215" t="s">
        <v>233</v>
      </c>
      <c r="E159" s="216" t="s">
        <v>3959</v>
      </c>
      <c r="F159" s="217" t="s">
        <v>3960</v>
      </c>
      <c r="G159" s="218" t="s">
        <v>369</v>
      </c>
      <c r="H159" s="219">
        <v>10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336</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336</v>
      </c>
      <c r="BM159" s="226" t="s">
        <v>4137</v>
      </c>
    </row>
    <row r="160" s="2" customFormat="1" ht="16.5" customHeight="1">
      <c r="A160" s="41"/>
      <c r="B160" s="42"/>
      <c r="C160" s="277" t="s">
        <v>736</v>
      </c>
      <c r="D160" s="277" t="s">
        <v>605</v>
      </c>
      <c r="E160" s="278" t="s">
        <v>3962</v>
      </c>
      <c r="F160" s="279" t="s">
        <v>3963</v>
      </c>
      <c r="G160" s="280" t="s">
        <v>369</v>
      </c>
      <c r="H160" s="281">
        <v>10</v>
      </c>
      <c r="I160" s="282"/>
      <c r="J160" s="283">
        <f>ROUND(I160*H160,2)</f>
        <v>0</v>
      </c>
      <c r="K160" s="279" t="s">
        <v>19</v>
      </c>
      <c r="L160" s="284"/>
      <c r="M160" s="285" t="s">
        <v>19</v>
      </c>
      <c r="N160" s="286"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442</v>
      </c>
      <c r="AT160" s="226" t="s">
        <v>605</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336</v>
      </c>
      <c r="BM160" s="226" t="s">
        <v>4138</v>
      </c>
    </row>
    <row r="161" s="2" customFormat="1" ht="16.5" customHeight="1">
      <c r="A161" s="41"/>
      <c r="B161" s="42"/>
      <c r="C161" s="277" t="s">
        <v>743</v>
      </c>
      <c r="D161" s="277" t="s">
        <v>605</v>
      </c>
      <c r="E161" s="278" t="s">
        <v>3965</v>
      </c>
      <c r="F161" s="279" t="s">
        <v>3966</v>
      </c>
      <c r="G161" s="280" t="s">
        <v>369</v>
      </c>
      <c r="H161" s="281">
        <v>10</v>
      </c>
      <c r="I161" s="282"/>
      <c r="J161" s="283">
        <f>ROUND(I161*H161,2)</f>
        <v>0</v>
      </c>
      <c r="K161" s="279" t="s">
        <v>19</v>
      </c>
      <c r="L161" s="284"/>
      <c r="M161" s="285" t="s">
        <v>19</v>
      </c>
      <c r="N161" s="286"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442</v>
      </c>
      <c r="AT161" s="226" t="s">
        <v>605</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336</v>
      </c>
      <c r="BM161" s="226" t="s">
        <v>4139</v>
      </c>
    </row>
    <row r="162" s="2" customFormat="1" ht="24.15" customHeight="1">
      <c r="A162" s="41"/>
      <c r="B162" s="42"/>
      <c r="C162" s="277" t="s">
        <v>749</v>
      </c>
      <c r="D162" s="277" t="s">
        <v>605</v>
      </c>
      <c r="E162" s="278" t="s">
        <v>3968</v>
      </c>
      <c r="F162" s="279" t="s">
        <v>3969</v>
      </c>
      <c r="G162" s="280" t="s">
        <v>369</v>
      </c>
      <c r="H162" s="281">
        <v>300</v>
      </c>
      <c r="I162" s="282"/>
      <c r="J162" s="283">
        <f>ROUND(I162*H162,2)</f>
        <v>0</v>
      </c>
      <c r="K162" s="279" t="s">
        <v>19</v>
      </c>
      <c r="L162" s="284"/>
      <c r="M162" s="285" t="s">
        <v>19</v>
      </c>
      <c r="N162" s="286"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442</v>
      </c>
      <c r="AT162" s="226" t="s">
        <v>605</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336</v>
      </c>
      <c r="BM162" s="226" t="s">
        <v>4140</v>
      </c>
    </row>
    <row r="163" s="2" customFormat="1" ht="24.15" customHeight="1">
      <c r="A163" s="41"/>
      <c r="B163" s="42"/>
      <c r="C163" s="277" t="s">
        <v>754</v>
      </c>
      <c r="D163" s="277" t="s">
        <v>605</v>
      </c>
      <c r="E163" s="278" t="s">
        <v>3971</v>
      </c>
      <c r="F163" s="279" t="s">
        <v>3972</v>
      </c>
      <c r="G163" s="280" t="s">
        <v>369</v>
      </c>
      <c r="H163" s="281">
        <v>100</v>
      </c>
      <c r="I163" s="282"/>
      <c r="J163" s="283">
        <f>ROUND(I163*H163,2)</f>
        <v>0</v>
      </c>
      <c r="K163" s="279" t="s">
        <v>19</v>
      </c>
      <c r="L163" s="284"/>
      <c r="M163" s="285" t="s">
        <v>19</v>
      </c>
      <c r="N163" s="286"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442</v>
      </c>
      <c r="AT163" s="226" t="s">
        <v>605</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336</v>
      </c>
      <c r="BM163" s="226" t="s">
        <v>4141</v>
      </c>
    </row>
    <row r="164" s="2" customFormat="1" ht="24.15" customHeight="1">
      <c r="A164" s="41"/>
      <c r="B164" s="42"/>
      <c r="C164" s="215" t="s">
        <v>763</v>
      </c>
      <c r="D164" s="215" t="s">
        <v>233</v>
      </c>
      <c r="E164" s="216" t="s">
        <v>3980</v>
      </c>
      <c r="F164" s="217" t="s">
        <v>3981</v>
      </c>
      <c r="G164" s="218" t="s">
        <v>369</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336</v>
      </c>
      <c r="AT164" s="226" t="s">
        <v>233</v>
      </c>
      <c r="AU164" s="226" t="s">
        <v>86</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336</v>
      </c>
      <c r="BM164" s="226" t="s">
        <v>4142</v>
      </c>
    </row>
    <row r="165" s="12" customFormat="1" ht="25.92" customHeight="1">
      <c r="A165" s="12"/>
      <c r="B165" s="199"/>
      <c r="C165" s="200"/>
      <c r="D165" s="201" t="s">
        <v>75</v>
      </c>
      <c r="E165" s="202" t="s">
        <v>3084</v>
      </c>
      <c r="F165" s="202" t="s">
        <v>3085</v>
      </c>
      <c r="G165" s="200"/>
      <c r="H165" s="200"/>
      <c r="I165" s="203"/>
      <c r="J165" s="204">
        <f>BK165</f>
        <v>0</v>
      </c>
      <c r="K165" s="200"/>
      <c r="L165" s="205"/>
      <c r="M165" s="206"/>
      <c r="N165" s="207"/>
      <c r="O165" s="207"/>
      <c r="P165" s="208">
        <f>P166</f>
        <v>0</v>
      </c>
      <c r="Q165" s="207"/>
      <c r="R165" s="208">
        <f>R166</f>
        <v>0</v>
      </c>
      <c r="S165" s="207"/>
      <c r="T165" s="209">
        <f>T166</f>
        <v>0</v>
      </c>
      <c r="U165" s="12"/>
      <c r="V165" s="12"/>
      <c r="W165" s="12"/>
      <c r="X165" s="12"/>
      <c r="Y165" s="12"/>
      <c r="Z165" s="12"/>
      <c r="AA165" s="12"/>
      <c r="AB165" s="12"/>
      <c r="AC165" s="12"/>
      <c r="AD165" s="12"/>
      <c r="AE165" s="12"/>
      <c r="AR165" s="210" t="s">
        <v>238</v>
      </c>
      <c r="AT165" s="211" t="s">
        <v>75</v>
      </c>
      <c r="AU165" s="211" t="s">
        <v>76</v>
      </c>
      <c r="AY165" s="210" t="s">
        <v>231</v>
      </c>
      <c r="BK165" s="212">
        <f>BK166</f>
        <v>0</v>
      </c>
    </row>
    <row r="166" s="2" customFormat="1" ht="16.5" customHeight="1">
      <c r="A166" s="41"/>
      <c r="B166" s="42"/>
      <c r="C166" s="215" t="s">
        <v>768</v>
      </c>
      <c r="D166" s="215" t="s">
        <v>233</v>
      </c>
      <c r="E166" s="216" t="s">
        <v>4009</v>
      </c>
      <c r="F166" s="217" t="s">
        <v>4010</v>
      </c>
      <c r="G166" s="218" t="s">
        <v>2802</v>
      </c>
      <c r="H166" s="219">
        <v>24</v>
      </c>
      <c r="I166" s="220"/>
      <c r="J166" s="221">
        <f>ROUND(I166*H166,2)</f>
        <v>0</v>
      </c>
      <c r="K166" s="217" t="s">
        <v>19</v>
      </c>
      <c r="L166" s="47"/>
      <c r="M166" s="295" t="s">
        <v>19</v>
      </c>
      <c r="N166" s="296" t="s">
        <v>47</v>
      </c>
      <c r="O166" s="293"/>
      <c r="P166" s="297">
        <f>O166*H166</f>
        <v>0</v>
      </c>
      <c r="Q166" s="297">
        <v>0</v>
      </c>
      <c r="R166" s="297">
        <f>Q166*H166</f>
        <v>0</v>
      </c>
      <c r="S166" s="297">
        <v>0</v>
      </c>
      <c r="T166" s="298">
        <f>S166*H166</f>
        <v>0</v>
      </c>
      <c r="U166" s="41"/>
      <c r="V166" s="41"/>
      <c r="W166" s="41"/>
      <c r="X166" s="41"/>
      <c r="Y166" s="41"/>
      <c r="Z166" s="41"/>
      <c r="AA166" s="41"/>
      <c r="AB166" s="41"/>
      <c r="AC166" s="41"/>
      <c r="AD166" s="41"/>
      <c r="AE166" s="41"/>
      <c r="AR166" s="226" t="s">
        <v>4011</v>
      </c>
      <c r="AT166" s="226" t="s">
        <v>233</v>
      </c>
      <c r="AU166" s="226" t="s">
        <v>84</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4011</v>
      </c>
      <c r="BM166" s="226" t="s">
        <v>4143</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LAvbgYG648umT8+EzoPrKsME2NQSsk/O/Np2teZHIHwrs61cS3LO6C0FTsuaQ9CMBBDA1TVKtpwoQDs7A0pW6A==" hashValue="BFZSmr6uFYJwwXFa7qX8BE9NMTt/tooAOcK1WdB6tWEAnEiNyjXa25T3GMZlhgXzGmbaJrYvH2zAFtTXzkmfwQ==" algorithmName="SHA-512" password="C763"/>
  <autoFilter ref="C87:K16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4144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ROUND((SUM(BE87:BE124)),  2)</f>
        <v>0</v>
      </c>
      <c r="G35" s="41"/>
      <c r="H35" s="41"/>
      <c r="I35" s="160">
        <v>0.20999999999999999</v>
      </c>
      <c r="J35" s="159">
        <f>ROUND(((SUM(BE87:BE124))*I35),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ROUND((SUM(BF87:BF124)),  2)</f>
        <v>0</v>
      </c>
      <c r="G36" s="41"/>
      <c r="H36" s="41"/>
      <c r="I36" s="160">
        <v>0.14999999999999999</v>
      </c>
      <c r="J36" s="159">
        <f>ROUND(((SUM(BF87:BF124))*I36),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ROUND((SUM(BG87:BG124)),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ROUND((SUM(BH87:BH124)),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ROUND((SUM(BI87:BI124)),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03.4 - Rozváděč RH</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4145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4146</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3670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2596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03.4 - Rozváděč RH</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0.016500000000000001</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3676</v>
      </c>
      <c r="F88" s="202" t="s">
        <v>3677</v>
      </c>
      <c r="G88" s="200"/>
      <c r="H88" s="200"/>
      <c r="I88" s="203"/>
      <c r="J88" s="204">
        <f>BK88</f>
        <v>0</v>
      </c>
      <c r="K88" s="200"/>
      <c r="L88" s="205"/>
      <c r="M88" s="206"/>
      <c r="N88" s="207"/>
      <c r="O88" s="207"/>
      <c r="P88" s="208">
        <f>P89</f>
        <v>0</v>
      </c>
      <c r="Q88" s="207"/>
      <c r="R88" s="208">
        <f>R89</f>
        <v>0.016500000000000001</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1177</v>
      </c>
      <c r="F89" s="213" t="s">
        <v>1178</v>
      </c>
      <c r="G89" s="200"/>
      <c r="H89" s="200"/>
      <c r="I89" s="203"/>
      <c r="J89" s="214">
        <f>BK89</f>
        <v>0</v>
      </c>
      <c r="K89" s="200"/>
      <c r="L89" s="205"/>
      <c r="M89" s="206"/>
      <c r="N89" s="207"/>
      <c r="O89" s="207"/>
      <c r="P89" s="208">
        <f>SUM(P90:P124)</f>
        <v>0</v>
      </c>
      <c r="Q89" s="207"/>
      <c r="R89" s="208">
        <f>SUM(R90:R124)</f>
        <v>0.016500000000000001</v>
      </c>
      <c r="S89" s="207"/>
      <c r="T89" s="209">
        <f>SUM(T90:T124)</f>
        <v>0</v>
      </c>
      <c r="U89" s="12"/>
      <c r="V89" s="12"/>
      <c r="W89" s="12"/>
      <c r="X89" s="12"/>
      <c r="Y89" s="12"/>
      <c r="Z89" s="12"/>
      <c r="AA89" s="12"/>
      <c r="AB89" s="12"/>
      <c r="AC89" s="12"/>
      <c r="AD89" s="12"/>
      <c r="AE89" s="12"/>
      <c r="AR89" s="210" t="s">
        <v>86</v>
      </c>
      <c r="AT89" s="211" t="s">
        <v>75</v>
      </c>
      <c r="AU89" s="211" t="s">
        <v>84</v>
      </c>
      <c r="AY89" s="210" t="s">
        <v>231</v>
      </c>
      <c r="BK89" s="212">
        <f>SUM(BK90:BK124)</f>
        <v>0</v>
      </c>
    </row>
    <row r="90" s="2" customFormat="1" ht="24.15" customHeight="1">
      <c r="A90" s="41"/>
      <c r="B90" s="42"/>
      <c r="C90" s="215" t="s">
        <v>84</v>
      </c>
      <c r="D90" s="215" t="s">
        <v>233</v>
      </c>
      <c r="E90" s="216" t="s">
        <v>4147</v>
      </c>
      <c r="F90" s="217" t="s">
        <v>4148</v>
      </c>
      <c r="G90" s="218" t="s">
        <v>369</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336</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4149</v>
      </c>
    </row>
    <row r="91" s="2" customFormat="1" ht="16.5" customHeight="1">
      <c r="A91" s="41"/>
      <c r="B91" s="42"/>
      <c r="C91" s="277" t="s">
        <v>86</v>
      </c>
      <c r="D91" s="277" t="s">
        <v>605</v>
      </c>
      <c r="E91" s="278" t="s">
        <v>3935</v>
      </c>
      <c r="F91" s="279" t="s">
        <v>4150</v>
      </c>
      <c r="G91" s="280" t="s">
        <v>369</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442</v>
      </c>
      <c r="AT91" s="226" t="s">
        <v>605</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4151</v>
      </c>
    </row>
    <row r="92" s="2" customFormat="1" ht="16.5" customHeight="1">
      <c r="A92" s="41"/>
      <c r="B92" s="42"/>
      <c r="C92" s="277" t="s">
        <v>248</v>
      </c>
      <c r="D92" s="277" t="s">
        <v>605</v>
      </c>
      <c r="E92" s="278" t="s">
        <v>3938</v>
      </c>
      <c r="F92" s="279" t="s">
        <v>4152</v>
      </c>
      <c r="G92" s="280" t="s">
        <v>369</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4153</v>
      </c>
    </row>
    <row r="93" s="2" customFormat="1" ht="16.5" customHeight="1">
      <c r="A93" s="41"/>
      <c r="B93" s="42"/>
      <c r="C93" s="277" t="s">
        <v>238</v>
      </c>
      <c r="D93" s="277" t="s">
        <v>605</v>
      </c>
      <c r="E93" s="278" t="s">
        <v>3941</v>
      </c>
      <c r="F93" s="279" t="s">
        <v>4154</v>
      </c>
      <c r="G93" s="280" t="s">
        <v>369</v>
      </c>
      <c r="H93" s="281">
        <v>1</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4155</v>
      </c>
    </row>
    <row r="94" s="2" customFormat="1" ht="16.5" customHeight="1">
      <c r="A94" s="41"/>
      <c r="B94" s="42"/>
      <c r="C94" s="277" t="s">
        <v>260</v>
      </c>
      <c r="D94" s="277" t="s">
        <v>605</v>
      </c>
      <c r="E94" s="278" t="s">
        <v>3920</v>
      </c>
      <c r="F94" s="279" t="s">
        <v>4156</v>
      </c>
      <c r="G94" s="280" t="s">
        <v>369</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442</v>
      </c>
      <c r="AT94" s="226" t="s">
        <v>605</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4157</v>
      </c>
    </row>
    <row r="95" s="2" customFormat="1" ht="24.15" customHeight="1">
      <c r="A95" s="41"/>
      <c r="B95" s="42"/>
      <c r="C95" s="277" t="s">
        <v>265</v>
      </c>
      <c r="D95" s="277" t="s">
        <v>605</v>
      </c>
      <c r="E95" s="278" t="s">
        <v>3986</v>
      </c>
      <c r="F95" s="279" t="s">
        <v>4158</v>
      </c>
      <c r="G95" s="280" t="s">
        <v>369</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277</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4159</v>
      </c>
    </row>
    <row r="96" s="2" customFormat="1" ht="16.5" customHeight="1">
      <c r="A96" s="41"/>
      <c r="B96" s="42"/>
      <c r="C96" s="277" t="s">
        <v>271</v>
      </c>
      <c r="D96" s="277" t="s">
        <v>605</v>
      </c>
      <c r="E96" s="278" t="s">
        <v>3875</v>
      </c>
      <c r="F96" s="279" t="s">
        <v>4160</v>
      </c>
      <c r="G96" s="280" t="s">
        <v>369</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277</v>
      </c>
      <c r="AT96" s="226" t="s">
        <v>605</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4161</v>
      </c>
    </row>
    <row r="97" s="2" customFormat="1" ht="16.5" customHeight="1">
      <c r="A97" s="41"/>
      <c r="B97" s="42"/>
      <c r="C97" s="277" t="s">
        <v>277</v>
      </c>
      <c r="D97" s="277" t="s">
        <v>605</v>
      </c>
      <c r="E97" s="278" t="s">
        <v>3869</v>
      </c>
      <c r="F97" s="279" t="s">
        <v>4162</v>
      </c>
      <c r="G97" s="280" t="s">
        <v>369</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277</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4163</v>
      </c>
    </row>
    <row r="98" s="2" customFormat="1" ht="24.15" customHeight="1">
      <c r="A98" s="41"/>
      <c r="B98" s="42"/>
      <c r="C98" s="277" t="s">
        <v>284</v>
      </c>
      <c r="D98" s="277" t="s">
        <v>605</v>
      </c>
      <c r="E98" s="278" t="s">
        <v>3887</v>
      </c>
      <c r="F98" s="279" t="s">
        <v>4164</v>
      </c>
      <c r="G98" s="280" t="s">
        <v>369</v>
      </c>
      <c r="H98" s="281">
        <v>1</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277</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4165</v>
      </c>
    </row>
    <row r="99" s="2" customFormat="1" ht="16.5" customHeight="1">
      <c r="A99" s="41"/>
      <c r="B99" s="42"/>
      <c r="C99" s="277" t="s">
        <v>290</v>
      </c>
      <c r="D99" s="277" t="s">
        <v>605</v>
      </c>
      <c r="E99" s="278" t="s">
        <v>3962</v>
      </c>
      <c r="F99" s="279" t="s">
        <v>4166</v>
      </c>
      <c r="G99" s="280" t="s">
        <v>369</v>
      </c>
      <c r="H99" s="281">
        <v>3</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442</v>
      </c>
      <c r="AT99" s="226" t="s">
        <v>605</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4167</v>
      </c>
    </row>
    <row r="100" s="2" customFormat="1" ht="16.5" customHeight="1">
      <c r="A100" s="41"/>
      <c r="B100" s="42"/>
      <c r="C100" s="277" t="s">
        <v>296</v>
      </c>
      <c r="D100" s="277" t="s">
        <v>605</v>
      </c>
      <c r="E100" s="278" t="s">
        <v>3965</v>
      </c>
      <c r="F100" s="279" t="s">
        <v>4168</v>
      </c>
      <c r="G100" s="280" t="s">
        <v>369</v>
      </c>
      <c r="H100" s="281">
        <v>1</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442</v>
      </c>
      <c r="AT100" s="226" t="s">
        <v>605</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4169</v>
      </c>
    </row>
    <row r="101" s="2" customFormat="1" ht="24.15" customHeight="1">
      <c r="A101" s="41"/>
      <c r="B101" s="42"/>
      <c r="C101" s="277" t="s">
        <v>302</v>
      </c>
      <c r="D101" s="277" t="s">
        <v>605</v>
      </c>
      <c r="E101" s="278" t="s">
        <v>4170</v>
      </c>
      <c r="F101" s="279" t="s">
        <v>4171</v>
      </c>
      <c r="G101" s="280" t="s">
        <v>369</v>
      </c>
      <c r="H101" s="281">
        <v>1</v>
      </c>
      <c r="I101" s="282"/>
      <c r="J101" s="283">
        <f>ROUND(I101*H101,2)</f>
        <v>0</v>
      </c>
      <c r="K101" s="279" t="s">
        <v>19</v>
      </c>
      <c r="L101" s="284"/>
      <c r="M101" s="285" t="s">
        <v>19</v>
      </c>
      <c r="N101" s="286" t="s">
        <v>47</v>
      </c>
      <c r="O101" s="87"/>
      <c r="P101" s="224">
        <f>O101*H101</f>
        <v>0</v>
      </c>
      <c r="Q101" s="224">
        <v>0.00040000000000000002</v>
      </c>
      <c r="R101" s="224">
        <f>Q101*H101</f>
        <v>0.00040000000000000002</v>
      </c>
      <c r="S101" s="224">
        <v>0</v>
      </c>
      <c r="T101" s="225">
        <f>S101*H101</f>
        <v>0</v>
      </c>
      <c r="U101" s="41"/>
      <c r="V101" s="41"/>
      <c r="W101" s="41"/>
      <c r="X101" s="41"/>
      <c r="Y101" s="41"/>
      <c r="Z101" s="41"/>
      <c r="AA101" s="41"/>
      <c r="AB101" s="41"/>
      <c r="AC101" s="41"/>
      <c r="AD101" s="41"/>
      <c r="AE101" s="41"/>
      <c r="AR101" s="226" t="s">
        <v>277</v>
      </c>
      <c r="AT101" s="226" t="s">
        <v>605</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4172</v>
      </c>
    </row>
    <row r="102" s="2" customFormat="1" ht="16.5" customHeight="1">
      <c r="A102" s="41"/>
      <c r="B102" s="42"/>
      <c r="C102" s="277" t="s">
        <v>307</v>
      </c>
      <c r="D102" s="277" t="s">
        <v>605</v>
      </c>
      <c r="E102" s="278" t="s">
        <v>4173</v>
      </c>
      <c r="F102" s="279" t="s">
        <v>4174</v>
      </c>
      <c r="G102" s="280" t="s">
        <v>4175</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277</v>
      </c>
      <c r="AT102" s="226" t="s">
        <v>605</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4176</v>
      </c>
    </row>
    <row r="103" s="2" customFormat="1" ht="24.15" customHeight="1">
      <c r="A103" s="41"/>
      <c r="B103" s="42"/>
      <c r="C103" s="277" t="s">
        <v>313</v>
      </c>
      <c r="D103" s="277" t="s">
        <v>605</v>
      </c>
      <c r="E103" s="278" t="s">
        <v>4177</v>
      </c>
      <c r="F103" s="279" t="s">
        <v>4178</v>
      </c>
      <c r="G103" s="280" t="s">
        <v>369</v>
      </c>
      <c r="H103" s="281">
        <v>7</v>
      </c>
      <c r="I103" s="282"/>
      <c r="J103" s="283">
        <f>ROUND(I103*H103,2)</f>
        <v>0</v>
      </c>
      <c r="K103" s="279" t="s">
        <v>19</v>
      </c>
      <c r="L103" s="284"/>
      <c r="M103" s="285" t="s">
        <v>19</v>
      </c>
      <c r="N103" s="286" t="s">
        <v>47</v>
      </c>
      <c r="O103" s="87"/>
      <c r="P103" s="224">
        <f>O103*H103</f>
        <v>0</v>
      </c>
      <c r="Q103" s="224">
        <v>0.00040000000000000002</v>
      </c>
      <c r="R103" s="224">
        <f>Q103*H103</f>
        <v>0.0028</v>
      </c>
      <c r="S103" s="224">
        <v>0</v>
      </c>
      <c r="T103" s="225">
        <f>S103*H103</f>
        <v>0</v>
      </c>
      <c r="U103" s="41"/>
      <c r="V103" s="41"/>
      <c r="W103" s="41"/>
      <c r="X103" s="41"/>
      <c r="Y103" s="41"/>
      <c r="Z103" s="41"/>
      <c r="AA103" s="41"/>
      <c r="AB103" s="41"/>
      <c r="AC103" s="41"/>
      <c r="AD103" s="41"/>
      <c r="AE103" s="41"/>
      <c r="AR103" s="226" t="s">
        <v>277</v>
      </c>
      <c r="AT103" s="226" t="s">
        <v>605</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4179</v>
      </c>
    </row>
    <row r="104" s="2" customFormat="1" ht="24.15" customHeight="1">
      <c r="A104" s="41"/>
      <c r="B104" s="42"/>
      <c r="C104" s="277" t="s">
        <v>8</v>
      </c>
      <c r="D104" s="277" t="s">
        <v>605</v>
      </c>
      <c r="E104" s="278" t="s">
        <v>4180</v>
      </c>
      <c r="F104" s="279" t="s">
        <v>4181</v>
      </c>
      <c r="G104" s="280" t="s">
        <v>369</v>
      </c>
      <c r="H104" s="281">
        <v>7</v>
      </c>
      <c r="I104" s="282"/>
      <c r="J104" s="283">
        <f>ROUND(I104*H104,2)</f>
        <v>0</v>
      </c>
      <c r="K104" s="279" t="s">
        <v>19</v>
      </c>
      <c r="L104" s="284"/>
      <c r="M104" s="285" t="s">
        <v>19</v>
      </c>
      <c r="N104" s="286" t="s">
        <v>47</v>
      </c>
      <c r="O104" s="87"/>
      <c r="P104" s="224">
        <f>O104*H104</f>
        <v>0</v>
      </c>
      <c r="Q104" s="224">
        <v>0.00040000000000000002</v>
      </c>
      <c r="R104" s="224">
        <f>Q104*H104</f>
        <v>0.0028</v>
      </c>
      <c r="S104" s="224">
        <v>0</v>
      </c>
      <c r="T104" s="225">
        <f>S104*H104</f>
        <v>0</v>
      </c>
      <c r="U104" s="41"/>
      <c r="V104" s="41"/>
      <c r="W104" s="41"/>
      <c r="X104" s="41"/>
      <c r="Y104" s="41"/>
      <c r="Z104" s="41"/>
      <c r="AA104" s="41"/>
      <c r="AB104" s="41"/>
      <c r="AC104" s="41"/>
      <c r="AD104" s="41"/>
      <c r="AE104" s="41"/>
      <c r="AR104" s="226" t="s">
        <v>277</v>
      </c>
      <c r="AT104" s="226" t="s">
        <v>605</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4182</v>
      </c>
    </row>
    <row r="105" s="2" customFormat="1" ht="24.15" customHeight="1">
      <c r="A105" s="41"/>
      <c r="B105" s="42"/>
      <c r="C105" s="277" t="s">
        <v>336</v>
      </c>
      <c r="D105" s="277" t="s">
        <v>605</v>
      </c>
      <c r="E105" s="278" t="s">
        <v>4183</v>
      </c>
      <c r="F105" s="279" t="s">
        <v>4184</v>
      </c>
      <c r="G105" s="280" t="s">
        <v>369</v>
      </c>
      <c r="H105" s="281">
        <v>2</v>
      </c>
      <c r="I105" s="282"/>
      <c r="J105" s="283">
        <f>ROUND(I105*H105,2)</f>
        <v>0</v>
      </c>
      <c r="K105" s="279" t="s">
        <v>19</v>
      </c>
      <c r="L105" s="284"/>
      <c r="M105" s="285" t="s">
        <v>19</v>
      </c>
      <c r="N105" s="286" t="s">
        <v>47</v>
      </c>
      <c r="O105" s="87"/>
      <c r="P105" s="224">
        <f>O105*H105</f>
        <v>0</v>
      </c>
      <c r="Q105" s="224">
        <v>0.0010499999999999999</v>
      </c>
      <c r="R105" s="224">
        <f>Q105*H105</f>
        <v>0.0020999999999999999</v>
      </c>
      <c r="S105" s="224">
        <v>0</v>
      </c>
      <c r="T105" s="225">
        <f>S105*H105</f>
        <v>0</v>
      </c>
      <c r="U105" s="41"/>
      <c r="V105" s="41"/>
      <c r="W105" s="41"/>
      <c r="X105" s="41"/>
      <c r="Y105" s="41"/>
      <c r="Z105" s="41"/>
      <c r="AA105" s="41"/>
      <c r="AB105" s="41"/>
      <c r="AC105" s="41"/>
      <c r="AD105" s="41"/>
      <c r="AE105" s="41"/>
      <c r="AR105" s="226" t="s">
        <v>277</v>
      </c>
      <c r="AT105" s="226" t="s">
        <v>605</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4185</v>
      </c>
    </row>
    <row r="106" s="2" customFormat="1" ht="24.15" customHeight="1">
      <c r="A106" s="41"/>
      <c r="B106" s="42"/>
      <c r="C106" s="277" t="s">
        <v>343</v>
      </c>
      <c r="D106" s="277" t="s">
        <v>605</v>
      </c>
      <c r="E106" s="278" t="s">
        <v>4186</v>
      </c>
      <c r="F106" s="279" t="s">
        <v>4187</v>
      </c>
      <c r="G106" s="280" t="s">
        <v>369</v>
      </c>
      <c r="H106" s="281">
        <v>1</v>
      </c>
      <c r="I106" s="282"/>
      <c r="J106" s="283">
        <f>ROUND(I106*H106,2)</f>
        <v>0</v>
      </c>
      <c r="K106" s="279" t="s">
        <v>19</v>
      </c>
      <c r="L106" s="284"/>
      <c r="M106" s="285" t="s">
        <v>19</v>
      </c>
      <c r="N106" s="286" t="s">
        <v>47</v>
      </c>
      <c r="O106" s="87"/>
      <c r="P106" s="224">
        <f>O106*H106</f>
        <v>0</v>
      </c>
      <c r="Q106" s="224">
        <v>0.0010499999999999999</v>
      </c>
      <c r="R106" s="224">
        <f>Q106*H106</f>
        <v>0.0010499999999999999</v>
      </c>
      <c r="S106" s="224">
        <v>0</v>
      </c>
      <c r="T106" s="225">
        <f>S106*H106</f>
        <v>0</v>
      </c>
      <c r="U106" s="41"/>
      <c r="V106" s="41"/>
      <c r="W106" s="41"/>
      <c r="X106" s="41"/>
      <c r="Y106" s="41"/>
      <c r="Z106" s="41"/>
      <c r="AA106" s="41"/>
      <c r="AB106" s="41"/>
      <c r="AC106" s="41"/>
      <c r="AD106" s="41"/>
      <c r="AE106" s="41"/>
      <c r="AR106" s="226" t="s">
        <v>277</v>
      </c>
      <c r="AT106" s="226" t="s">
        <v>605</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4188</v>
      </c>
    </row>
    <row r="107" s="2" customFormat="1" ht="24.15" customHeight="1">
      <c r="A107" s="41"/>
      <c r="B107" s="42"/>
      <c r="C107" s="277" t="s">
        <v>350</v>
      </c>
      <c r="D107" s="277" t="s">
        <v>605</v>
      </c>
      <c r="E107" s="278" t="s">
        <v>4189</v>
      </c>
      <c r="F107" s="279" t="s">
        <v>4190</v>
      </c>
      <c r="G107" s="280" t="s">
        <v>369</v>
      </c>
      <c r="H107" s="281">
        <v>1</v>
      </c>
      <c r="I107" s="282"/>
      <c r="J107" s="283">
        <f>ROUND(I107*H107,2)</f>
        <v>0</v>
      </c>
      <c r="K107" s="279" t="s">
        <v>19</v>
      </c>
      <c r="L107" s="284"/>
      <c r="M107" s="285" t="s">
        <v>19</v>
      </c>
      <c r="N107" s="286" t="s">
        <v>47</v>
      </c>
      <c r="O107" s="87"/>
      <c r="P107" s="224">
        <f>O107*H107</f>
        <v>0</v>
      </c>
      <c r="Q107" s="224">
        <v>0.0010499999999999999</v>
      </c>
      <c r="R107" s="224">
        <f>Q107*H107</f>
        <v>0.0010499999999999999</v>
      </c>
      <c r="S107" s="224">
        <v>0</v>
      </c>
      <c r="T107" s="225">
        <f>S107*H107</f>
        <v>0</v>
      </c>
      <c r="U107" s="41"/>
      <c r="V107" s="41"/>
      <c r="W107" s="41"/>
      <c r="X107" s="41"/>
      <c r="Y107" s="41"/>
      <c r="Z107" s="41"/>
      <c r="AA107" s="41"/>
      <c r="AB107" s="41"/>
      <c r="AC107" s="41"/>
      <c r="AD107" s="41"/>
      <c r="AE107" s="41"/>
      <c r="AR107" s="226" t="s">
        <v>277</v>
      </c>
      <c r="AT107" s="226" t="s">
        <v>605</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4191</v>
      </c>
    </row>
    <row r="108" s="2" customFormat="1" ht="24.15" customHeight="1">
      <c r="A108" s="41"/>
      <c r="B108" s="42"/>
      <c r="C108" s="277" t="s">
        <v>355</v>
      </c>
      <c r="D108" s="277" t="s">
        <v>605</v>
      </c>
      <c r="E108" s="278" t="s">
        <v>4192</v>
      </c>
      <c r="F108" s="279" t="s">
        <v>4193</v>
      </c>
      <c r="G108" s="280" t="s">
        <v>369</v>
      </c>
      <c r="H108" s="281">
        <v>4</v>
      </c>
      <c r="I108" s="282"/>
      <c r="J108" s="283">
        <f>ROUND(I108*H108,2)</f>
        <v>0</v>
      </c>
      <c r="K108" s="279" t="s">
        <v>19</v>
      </c>
      <c r="L108" s="284"/>
      <c r="M108" s="285" t="s">
        <v>19</v>
      </c>
      <c r="N108" s="286" t="s">
        <v>47</v>
      </c>
      <c r="O108" s="87"/>
      <c r="P108" s="224">
        <f>O108*H108</f>
        <v>0</v>
      </c>
      <c r="Q108" s="224">
        <v>0.0010499999999999999</v>
      </c>
      <c r="R108" s="224">
        <f>Q108*H108</f>
        <v>0.0041999999999999997</v>
      </c>
      <c r="S108" s="224">
        <v>0</v>
      </c>
      <c r="T108" s="225">
        <f>S108*H108</f>
        <v>0</v>
      </c>
      <c r="U108" s="41"/>
      <c r="V108" s="41"/>
      <c r="W108" s="41"/>
      <c r="X108" s="41"/>
      <c r="Y108" s="41"/>
      <c r="Z108" s="41"/>
      <c r="AA108" s="41"/>
      <c r="AB108" s="41"/>
      <c r="AC108" s="41"/>
      <c r="AD108" s="41"/>
      <c r="AE108" s="41"/>
      <c r="AR108" s="226" t="s">
        <v>277</v>
      </c>
      <c r="AT108" s="226" t="s">
        <v>605</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4194</v>
      </c>
    </row>
    <row r="109" s="2" customFormat="1" ht="24.15" customHeight="1">
      <c r="A109" s="41"/>
      <c r="B109" s="42"/>
      <c r="C109" s="277" t="s">
        <v>366</v>
      </c>
      <c r="D109" s="277" t="s">
        <v>605</v>
      </c>
      <c r="E109" s="278" t="s">
        <v>4195</v>
      </c>
      <c r="F109" s="279" t="s">
        <v>4196</v>
      </c>
      <c r="G109" s="280" t="s">
        <v>369</v>
      </c>
      <c r="H109" s="281">
        <v>1</v>
      </c>
      <c r="I109" s="282"/>
      <c r="J109" s="283">
        <f>ROUND(I109*H109,2)</f>
        <v>0</v>
      </c>
      <c r="K109" s="279" t="s">
        <v>19</v>
      </c>
      <c r="L109" s="284"/>
      <c r="M109" s="285" t="s">
        <v>19</v>
      </c>
      <c r="N109" s="286" t="s">
        <v>47</v>
      </c>
      <c r="O109" s="87"/>
      <c r="P109" s="224">
        <f>O109*H109</f>
        <v>0</v>
      </c>
      <c r="Q109" s="224">
        <v>0.0010499999999999999</v>
      </c>
      <c r="R109" s="224">
        <f>Q109*H109</f>
        <v>0.0010499999999999999</v>
      </c>
      <c r="S109" s="224">
        <v>0</v>
      </c>
      <c r="T109" s="225">
        <f>S109*H109</f>
        <v>0</v>
      </c>
      <c r="U109" s="41"/>
      <c r="V109" s="41"/>
      <c r="W109" s="41"/>
      <c r="X109" s="41"/>
      <c r="Y109" s="41"/>
      <c r="Z109" s="41"/>
      <c r="AA109" s="41"/>
      <c r="AB109" s="41"/>
      <c r="AC109" s="41"/>
      <c r="AD109" s="41"/>
      <c r="AE109" s="41"/>
      <c r="AR109" s="226" t="s">
        <v>277</v>
      </c>
      <c r="AT109" s="226" t="s">
        <v>605</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4197</v>
      </c>
    </row>
    <row r="110" s="2" customFormat="1" ht="24.15" customHeight="1">
      <c r="A110" s="41"/>
      <c r="B110" s="42"/>
      <c r="C110" s="277" t="s">
        <v>7</v>
      </c>
      <c r="D110" s="277" t="s">
        <v>605</v>
      </c>
      <c r="E110" s="278" t="s">
        <v>4198</v>
      </c>
      <c r="F110" s="279" t="s">
        <v>4199</v>
      </c>
      <c r="G110" s="280" t="s">
        <v>369</v>
      </c>
      <c r="H110" s="281">
        <v>1</v>
      </c>
      <c r="I110" s="282"/>
      <c r="J110" s="283">
        <f>ROUND(I110*H110,2)</f>
        <v>0</v>
      </c>
      <c r="K110" s="279" t="s">
        <v>19</v>
      </c>
      <c r="L110" s="284"/>
      <c r="M110" s="285" t="s">
        <v>19</v>
      </c>
      <c r="N110" s="286" t="s">
        <v>47</v>
      </c>
      <c r="O110" s="87"/>
      <c r="P110" s="224">
        <f>O110*H110</f>
        <v>0</v>
      </c>
      <c r="Q110" s="224">
        <v>0.0010499999999999999</v>
      </c>
      <c r="R110" s="224">
        <f>Q110*H110</f>
        <v>0.0010499999999999999</v>
      </c>
      <c r="S110" s="224">
        <v>0</v>
      </c>
      <c r="T110" s="225">
        <f>S110*H110</f>
        <v>0</v>
      </c>
      <c r="U110" s="41"/>
      <c r="V110" s="41"/>
      <c r="W110" s="41"/>
      <c r="X110" s="41"/>
      <c r="Y110" s="41"/>
      <c r="Z110" s="41"/>
      <c r="AA110" s="41"/>
      <c r="AB110" s="41"/>
      <c r="AC110" s="41"/>
      <c r="AD110" s="41"/>
      <c r="AE110" s="41"/>
      <c r="AR110" s="226" t="s">
        <v>277</v>
      </c>
      <c r="AT110" s="226" t="s">
        <v>605</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4200</v>
      </c>
    </row>
    <row r="111" s="2" customFormat="1" ht="24.15" customHeight="1">
      <c r="A111" s="41"/>
      <c r="B111" s="42"/>
      <c r="C111" s="277" t="s">
        <v>379</v>
      </c>
      <c r="D111" s="277" t="s">
        <v>605</v>
      </c>
      <c r="E111" s="278" t="s">
        <v>3947</v>
      </c>
      <c r="F111" s="279" t="s">
        <v>4201</v>
      </c>
      <c r="G111" s="280" t="s">
        <v>369</v>
      </c>
      <c r="H111" s="281">
        <v>12</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442</v>
      </c>
      <c r="AT111" s="226" t="s">
        <v>605</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336</v>
      </c>
      <c r="BM111" s="226" t="s">
        <v>4202</v>
      </c>
    </row>
    <row r="112" s="2" customFormat="1" ht="21.75" customHeight="1">
      <c r="A112" s="41"/>
      <c r="B112" s="42"/>
      <c r="C112" s="277" t="s">
        <v>387</v>
      </c>
      <c r="D112" s="277" t="s">
        <v>605</v>
      </c>
      <c r="E112" s="278" t="s">
        <v>4203</v>
      </c>
      <c r="F112" s="279" t="s">
        <v>4204</v>
      </c>
      <c r="G112" s="280" t="s">
        <v>369</v>
      </c>
      <c r="H112" s="281">
        <v>1</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442</v>
      </c>
      <c r="AT112" s="226" t="s">
        <v>605</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336</v>
      </c>
      <c r="BM112" s="226" t="s">
        <v>4205</v>
      </c>
    </row>
    <row r="113" s="2" customFormat="1" ht="24.15" customHeight="1">
      <c r="A113" s="41"/>
      <c r="B113" s="42"/>
      <c r="C113" s="277" t="s">
        <v>394</v>
      </c>
      <c r="D113" s="277" t="s">
        <v>605</v>
      </c>
      <c r="E113" s="278" t="s">
        <v>3932</v>
      </c>
      <c r="F113" s="279" t="s">
        <v>4206</v>
      </c>
      <c r="G113" s="280" t="s">
        <v>369</v>
      </c>
      <c r="H113" s="281">
        <v>5</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442</v>
      </c>
      <c r="AT113" s="226" t="s">
        <v>605</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336</v>
      </c>
      <c r="BM113" s="226" t="s">
        <v>4207</v>
      </c>
    </row>
    <row r="114" s="2" customFormat="1" ht="24.15" customHeight="1">
      <c r="A114" s="41"/>
      <c r="B114" s="42"/>
      <c r="C114" s="215" t="s">
        <v>400</v>
      </c>
      <c r="D114" s="215" t="s">
        <v>233</v>
      </c>
      <c r="E114" s="216" t="s">
        <v>3923</v>
      </c>
      <c r="F114" s="217" t="s">
        <v>4208</v>
      </c>
      <c r="G114" s="218" t="s">
        <v>369</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336</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336</v>
      </c>
      <c r="BM114" s="226" t="s">
        <v>4209</v>
      </c>
    </row>
    <row r="115" s="2" customFormat="1" ht="16.5" customHeight="1">
      <c r="A115" s="41"/>
      <c r="B115" s="42"/>
      <c r="C115" s="215" t="s">
        <v>406</v>
      </c>
      <c r="D115" s="215" t="s">
        <v>233</v>
      </c>
      <c r="E115" s="216" t="s">
        <v>3926</v>
      </c>
      <c r="F115" s="217" t="s">
        <v>4210</v>
      </c>
      <c r="G115" s="218" t="s">
        <v>369</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336</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336</v>
      </c>
      <c r="BM115" s="226" t="s">
        <v>4211</v>
      </c>
    </row>
    <row r="116" s="2" customFormat="1" ht="16.5" customHeight="1">
      <c r="A116" s="41"/>
      <c r="B116" s="42"/>
      <c r="C116" s="277" t="s">
        <v>412</v>
      </c>
      <c r="D116" s="277" t="s">
        <v>605</v>
      </c>
      <c r="E116" s="278" t="s">
        <v>3914</v>
      </c>
      <c r="F116" s="279" t="s">
        <v>4212</v>
      </c>
      <c r="G116" s="280" t="s">
        <v>369</v>
      </c>
      <c r="H116" s="281">
        <v>1</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442</v>
      </c>
      <c r="AT116" s="226" t="s">
        <v>605</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336</v>
      </c>
      <c r="BM116" s="226" t="s">
        <v>4213</v>
      </c>
    </row>
    <row r="117" s="2" customFormat="1" ht="16.5" customHeight="1">
      <c r="A117" s="41"/>
      <c r="B117" s="42"/>
      <c r="C117" s="277" t="s">
        <v>418</v>
      </c>
      <c r="D117" s="277" t="s">
        <v>605</v>
      </c>
      <c r="E117" s="278" t="s">
        <v>3908</v>
      </c>
      <c r="F117" s="279" t="s">
        <v>4214</v>
      </c>
      <c r="G117" s="280" t="s">
        <v>369</v>
      </c>
      <c r="H117" s="281">
        <v>1</v>
      </c>
      <c r="I117" s="282"/>
      <c r="J117" s="283">
        <f>ROUND(I117*H117,2)</f>
        <v>0</v>
      </c>
      <c r="K117" s="279" t="s">
        <v>19</v>
      </c>
      <c r="L117" s="284"/>
      <c r="M117" s="285" t="s">
        <v>19</v>
      </c>
      <c r="N117" s="286"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442</v>
      </c>
      <c r="AT117" s="226" t="s">
        <v>605</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336</v>
      </c>
      <c r="BM117" s="226" t="s">
        <v>4215</v>
      </c>
    </row>
    <row r="118" s="2" customFormat="1" ht="24.15" customHeight="1">
      <c r="A118" s="41"/>
      <c r="B118" s="42"/>
      <c r="C118" s="277" t="s">
        <v>424</v>
      </c>
      <c r="D118" s="277" t="s">
        <v>605</v>
      </c>
      <c r="E118" s="278" t="s">
        <v>4114</v>
      </c>
      <c r="F118" s="279" t="s">
        <v>4216</v>
      </c>
      <c r="G118" s="280" t="s">
        <v>369</v>
      </c>
      <c r="H118" s="281">
        <v>20</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442</v>
      </c>
      <c r="AT118" s="226" t="s">
        <v>605</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336</v>
      </c>
      <c r="BM118" s="226" t="s">
        <v>4217</v>
      </c>
    </row>
    <row r="119" s="2" customFormat="1" ht="16.5" customHeight="1">
      <c r="A119" s="41"/>
      <c r="B119" s="42"/>
      <c r="C119" s="277" t="s">
        <v>430</v>
      </c>
      <c r="D119" s="277" t="s">
        <v>605</v>
      </c>
      <c r="E119" s="278" t="s">
        <v>4126</v>
      </c>
      <c r="F119" s="279" t="s">
        <v>4218</v>
      </c>
      <c r="G119" s="280" t="s">
        <v>369</v>
      </c>
      <c r="H119" s="281">
        <v>7</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442</v>
      </c>
      <c r="AT119" s="226" t="s">
        <v>605</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336</v>
      </c>
      <c r="BM119" s="226" t="s">
        <v>4219</v>
      </c>
    </row>
    <row r="120" s="2" customFormat="1" ht="16.5" customHeight="1">
      <c r="A120" s="41"/>
      <c r="B120" s="42"/>
      <c r="C120" s="277" t="s">
        <v>436</v>
      </c>
      <c r="D120" s="277" t="s">
        <v>605</v>
      </c>
      <c r="E120" s="278" t="s">
        <v>4129</v>
      </c>
      <c r="F120" s="279" t="s">
        <v>4220</v>
      </c>
      <c r="G120" s="280" t="s">
        <v>369</v>
      </c>
      <c r="H120" s="281">
        <v>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442</v>
      </c>
      <c r="AT120" s="226" t="s">
        <v>605</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336</v>
      </c>
      <c r="BM120" s="226" t="s">
        <v>4221</v>
      </c>
    </row>
    <row r="121" s="2" customFormat="1" ht="24.15" customHeight="1">
      <c r="A121" s="41"/>
      <c r="B121" s="42"/>
      <c r="C121" s="277" t="s">
        <v>442</v>
      </c>
      <c r="D121" s="277" t="s">
        <v>605</v>
      </c>
      <c r="E121" s="278" t="s">
        <v>4132</v>
      </c>
      <c r="F121" s="279" t="s">
        <v>4222</v>
      </c>
      <c r="G121" s="280" t="s">
        <v>369</v>
      </c>
      <c r="H121" s="281">
        <v>13</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442</v>
      </c>
      <c r="AT121" s="226" t="s">
        <v>605</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336</v>
      </c>
      <c r="BM121" s="226" t="s">
        <v>4223</v>
      </c>
    </row>
    <row r="122" s="2" customFormat="1" ht="24.15" customHeight="1">
      <c r="A122" s="41"/>
      <c r="B122" s="42"/>
      <c r="C122" s="215" t="s">
        <v>448</v>
      </c>
      <c r="D122" s="215" t="s">
        <v>233</v>
      </c>
      <c r="E122" s="216" t="s">
        <v>4224</v>
      </c>
      <c r="F122" s="217" t="s">
        <v>4225</v>
      </c>
      <c r="G122" s="218" t="s">
        <v>4175</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336</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336</v>
      </c>
      <c r="BM122" s="226" t="s">
        <v>4226</v>
      </c>
    </row>
    <row r="123" s="2" customFormat="1" ht="16.5" customHeight="1">
      <c r="A123" s="41"/>
      <c r="B123" s="42"/>
      <c r="C123" s="277" t="s">
        <v>451</v>
      </c>
      <c r="D123" s="277" t="s">
        <v>605</v>
      </c>
      <c r="E123" s="278" t="s">
        <v>4227</v>
      </c>
      <c r="F123" s="279" t="s">
        <v>4228</v>
      </c>
      <c r="G123" s="280" t="s">
        <v>4175</v>
      </c>
      <c r="H123" s="281">
        <v>1</v>
      </c>
      <c r="I123" s="282"/>
      <c r="J123" s="283">
        <f>ROUND(I123*H123,2)</f>
        <v>0</v>
      </c>
      <c r="K123" s="279" t="s">
        <v>19</v>
      </c>
      <c r="L123" s="284"/>
      <c r="M123" s="285" t="s">
        <v>19</v>
      </c>
      <c r="N123" s="286"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442</v>
      </c>
      <c r="AT123" s="226" t="s">
        <v>605</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336</v>
      </c>
      <c r="BM123" s="226" t="s">
        <v>4229</v>
      </c>
    </row>
    <row r="124" s="2" customFormat="1" ht="16.5" customHeight="1">
      <c r="A124" s="41"/>
      <c r="B124" s="42"/>
      <c r="C124" s="277" t="s">
        <v>457</v>
      </c>
      <c r="D124" s="277" t="s">
        <v>605</v>
      </c>
      <c r="E124" s="278" t="s">
        <v>4020</v>
      </c>
      <c r="F124" s="279" t="s">
        <v>4230</v>
      </c>
      <c r="G124" s="280" t="s">
        <v>4175</v>
      </c>
      <c r="H124" s="281">
        <v>1</v>
      </c>
      <c r="I124" s="282"/>
      <c r="J124" s="283">
        <f>ROUND(I124*H124,2)</f>
        <v>0</v>
      </c>
      <c r="K124" s="279" t="s">
        <v>19</v>
      </c>
      <c r="L124" s="284"/>
      <c r="M124" s="300" t="s">
        <v>19</v>
      </c>
      <c r="N124" s="301" t="s">
        <v>47</v>
      </c>
      <c r="O124" s="293"/>
      <c r="P124" s="297">
        <f>O124*H124</f>
        <v>0</v>
      </c>
      <c r="Q124" s="297">
        <v>0</v>
      </c>
      <c r="R124" s="297">
        <f>Q124*H124</f>
        <v>0</v>
      </c>
      <c r="S124" s="297">
        <v>0</v>
      </c>
      <c r="T124" s="298">
        <f>S124*H124</f>
        <v>0</v>
      </c>
      <c r="U124" s="41"/>
      <c r="V124" s="41"/>
      <c r="W124" s="41"/>
      <c r="X124" s="41"/>
      <c r="Y124" s="41"/>
      <c r="Z124" s="41"/>
      <c r="AA124" s="41"/>
      <c r="AB124" s="41"/>
      <c r="AC124" s="41"/>
      <c r="AD124" s="41"/>
      <c r="AE124" s="41"/>
      <c r="AR124" s="226" t="s">
        <v>442</v>
      </c>
      <c r="AT124" s="226" t="s">
        <v>605</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336</v>
      </c>
      <c r="BM124" s="226" t="s">
        <v>4231</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7ZVYPUAU20JH37jduV/6bX68Veheg49JtTTmw3ewuwS914P+LzvH5LqrQKSKzdy9qt9mPpGbqdyd9WHtsP79bA==" hashValue="3/SKDZVTomz2W0wl9meOtG/bngk3OB64liLknMFbE1GVmjz7elVNiRz0XTRDEcLO7LY8DWZQBYyJpzDiFsa4Dg==" algorithmName="SHA-512" password="C763"/>
  <autoFilter ref="C86:K12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4232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ROUND((SUM(BE87:BE109)),  2)</f>
        <v>0</v>
      </c>
      <c r="G35" s="41"/>
      <c r="H35" s="41"/>
      <c r="I35" s="160">
        <v>0.20999999999999999</v>
      </c>
      <c r="J35" s="159">
        <f>ROUND(((SUM(BE87:BE109))*I35),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ROUND((SUM(BF87:BF109)),  2)</f>
        <v>0</v>
      </c>
      <c r="G36" s="41"/>
      <c r="H36" s="41"/>
      <c r="I36" s="160">
        <v>0.14999999999999999</v>
      </c>
      <c r="J36" s="159">
        <f>ROUND(((SUM(BF87:BF109))*I36),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ROUND((SUM(BH87:BH109)),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03.5 - Rozváděč RK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4145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4146</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3670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2596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03.5 - Rozváděč RK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0.018149999999999999</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3676</v>
      </c>
      <c r="F88" s="202" t="s">
        <v>3677</v>
      </c>
      <c r="G88" s="200"/>
      <c r="H88" s="200"/>
      <c r="I88" s="203"/>
      <c r="J88" s="204">
        <f>BK88</f>
        <v>0</v>
      </c>
      <c r="K88" s="200"/>
      <c r="L88" s="205"/>
      <c r="M88" s="206"/>
      <c r="N88" s="207"/>
      <c r="O88" s="207"/>
      <c r="P88" s="208">
        <f>P89</f>
        <v>0</v>
      </c>
      <c r="Q88" s="207"/>
      <c r="R88" s="208">
        <f>R89</f>
        <v>0.018149999999999999</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1177</v>
      </c>
      <c r="F89" s="213" t="s">
        <v>1178</v>
      </c>
      <c r="G89" s="200"/>
      <c r="H89" s="200"/>
      <c r="I89" s="203"/>
      <c r="J89" s="214">
        <f>BK89</f>
        <v>0</v>
      </c>
      <c r="K89" s="200"/>
      <c r="L89" s="205"/>
      <c r="M89" s="206"/>
      <c r="N89" s="207"/>
      <c r="O89" s="207"/>
      <c r="P89" s="208">
        <f>SUM(P90:P109)</f>
        <v>0</v>
      </c>
      <c r="Q89" s="207"/>
      <c r="R89" s="208">
        <f>SUM(R90:R109)</f>
        <v>0.018149999999999999</v>
      </c>
      <c r="S89" s="207"/>
      <c r="T89" s="209">
        <f>SUM(T90:T109)</f>
        <v>0</v>
      </c>
      <c r="U89" s="12"/>
      <c r="V89" s="12"/>
      <c r="W89" s="12"/>
      <c r="X89" s="12"/>
      <c r="Y89" s="12"/>
      <c r="Z89" s="12"/>
      <c r="AA89" s="12"/>
      <c r="AB89" s="12"/>
      <c r="AC89" s="12"/>
      <c r="AD89" s="12"/>
      <c r="AE89" s="12"/>
      <c r="AR89" s="210" t="s">
        <v>86</v>
      </c>
      <c r="AT89" s="211" t="s">
        <v>75</v>
      </c>
      <c r="AU89" s="211" t="s">
        <v>84</v>
      </c>
      <c r="AY89" s="210" t="s">
        <v>231</v>
      </c>
      <c r="BK89" s="212">
        <f>SUM(BK90:BK109)</f>
        <v>0</v>
      </c>
    </row>
    <row r="90" s="2" customFormat="1" ht="24.15" customHeight="1">
      <c r="A90" s="41"/>
      <c r="B90" s="42"/>
      <c r="C90" s="215" t="s">
        <v>84</v>
      </c>
      <c r="D90" s="215" t="s">
        <v>233</v>
      </c>
      <c r="E90" s="216" t="s">
        <v>4233</v>
      </c>
      <c r="F90" s="217" t="s">
        <v>4234</v>
      </c>
      <c r="G90" s="218" t="s">
        <v>369</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336</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4235</v>
      </c>
    </row>
    <row r="91" s="2" customFormat="1" ht="24.15" customHeight="1">
      <c r="A91" s="41"/>
      <c r="B91" s="42"/>
      <c r="C91" s="277" t="s">
        <v>86</v>
      </c>
      <c r="D91" s="277" t="s">
        <v>605</v>
      </c>
      <c r="E91" s="278" t="s">
        <v>3986</v>
      </c>
      <c r="F91" s="279" t="s">
        <v>4236</v>
      </c>
      <c r="G91" s="280" t="s">
        <v>369</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277</v>
      </c>
      <c r="AT91" s="226" t="s">
        <v>605</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4237</v>
      </c>
    </row>
    <row r="92" s="2" customFormat="1" ht="16.5" customHeight="1">
      <c r="A92" s="41"/>
      <c r="B92" s="42"/>
      <c r="C92" s="277" t="s">
        <v>248</v>
      </c>
      <c r="D92" s="277" t="s">
        <v>605</v>
      </c>
      <c r="E92" s="278" t="s">
        <v>3962</v>
      </c>
      <c r="F92" s="279" t="s">
        <v>4166</v>
      </c>
      <c r="G92" s="280" t="s">
        <v>369</v>
      </c>
      <c r="H92" s="281">
        <v>4</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4238</v>
      </c>
    </row>
    <row r="93" s="2" customFormat="1" ht="16.5" customHeight="1">
      <c r="A93" s="41"/>
      <c r="B93" s="42"/>
      <c r="C93" s="277" t="s">
        <v>238</v>
      </c>
      <c r="D93" s="277" t="s">
        <v>605</v>
      </c>
      <c r="E93" s="278" t="s">
        <v>3965</v>
      </c>
      <c r="F93" s="279" t="s">
        <v>4168</v>
      </c>
      <c r="G93" s="280" t="s">
        <v>369</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4239</v>
      </c>
    </row>
    <row r="94" s="2" customFormat="1" ht="16.5" customHeight="1">
      <c r="A94" s="41"/>
      <c r="B94" s="42"/>
      <c r="C94" s="277" t="s">
        <v>260</v>
      </c>
      <c r="D94" s="277" t="s">
        <v>605</v>
      </c>
      <c r="E94" s="278" t="s">
        <v>4173</v>
      </c>
      <c r="F94" s="279" t="s">
        <v>4240</v>
      </c>
      <c r="G94" s="280" t="s">
        <v>4175</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277</v>
      </c>
      <c r="AT94" s="226" t="s">
        <v>605</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4241</v>
      </c>
    </row>
    <row r="95" s="2" customFormat="1" ht="24.15" customHeight="1">
      <c r="A95" s="41"/>
      <c r="B95" s="42"/>
      <c r="C95" s="277" t="s">
        <v>265</v>
      </c>
      <c r="D95" s="277" t="s">
        <v>605</v>
      </c>
      <c r="E95" s="278" t="s">
        <v>4177</v>
      </c>
      <c r="F95" s="279" t="s">
        <v>4178</v>
      </c>
      <c r="G95" s="280" t="s">
        <v>369</v>
      </c>
      <c r="H95" s="281">
        <v>3</v>
      </c>
      <c r="I95" s="282"/>
      <c r="J95" s="283">
        <f>ROUND(I95*H95,2)</f>
        <v>0</v>
      </c>
      <c r="K95" s="279" t="s">
        <v>19</v>
      </c>
      <c r="L95" s="284"/>
      <c r="M95" s="285" t="s">
        <v>19</v>
      </c>
      <c r="N95" s="286" t="s">
        <v>47</v>
      </c>
      <c r="O95" s="87"/>
      <c r="P95" s="224">
        <f>O95*H95</f>
        <v>0</v>
      </c>
      <c r="Q95" s="224">
        <v>0.00040000000000000002</v>
      </c>
      <c r="R95" s="224">
        <f>Q95*H95</f>
        <v>0.0012000000000000001</v>
      </c>
      <c r="S95" s="224">
        <v>0</v>
      </c>
      <c r="T95" s="225">
        <f>S95*H95</f>
        <v>0</v>
      </c>
      <c r="U95" s="41"/>
      <c r="V95" s="41"/>
      <c r="W95" s="41"/>
      <c r="X95" s="41"/>
      <c r="Y95" s="41"/>
      <c r="Z95" s="41"/>
      <c r="AA95" s="41"/>
      <c r="AB95" s="41"/>
      <c r="AC95" s="41"/>
      <c r="AD95" s="41"/>
      <c r="AE95" s="41"/>
      <c r="AR95" s="226" t="s">
        <v>277</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4242</v>
      </c>
    </row>
    <row r="96" s="2" customFormat="1" ht="24.15" customHeight="1">
      <c r="A96" s="41"/>
      <c r="B96" s="42"/>
      <c r="C96" s="277" t="s">
        <v>271</v>
      </c>
      <c r="D96" s="277" t="s">
        <v>605</v>
      </c>
      <c r="E96" s="278" t="s">
        <v>4180</v>
      </c>
      <c r="F96" s="279" t="s">
        <v>4181</v>
      </c>
      <c r="G96" s="280" t="s">
        <v>369</v>
      </c>
      <c r="H96" s="281">
        <v>18</v>
      </c>
      <c r="I96" s="282"/>
      <c r="J96" s="283">
        <f>ROUND(I96*H96,2)</f>
        <v>0</v>
      </c>
      <c r="K96" s="279" t="s">
        <v>19</v>
      </c>
      <c r="L96" s="284"/>
      <c r="M96" s="285" t="s">
        <v>19</v>
      </c>
      <c r="N96" s="286" t="s">
        <v>47</v>
      </c>
      <c r="O96" s="87"/>
      <c r="P96" s="224">
        <f>O96*H96</f>
        <v>0</v>
      </c>
      <c r="Q96" s="224">
        <v>0.00040000000000000002</v>
      </c>
      <c r="R96" s="224">
        <f>Q96*H96</f>
        <v>0.0072000000000000007</v>
      </c>
      <c r="S96" s="224">
        <v>0</v>
      </c>
      <c r="T96" s="225">
        <f>S96*H96</f>
        <v>0</v>
      </c>
      <c r="U96" s="41"/>
      <c r="V96" s="41"/>
      <c r="W96" s="41"/>
      <c r="X96" s="41"/>
      <c r="Y96" s="41"/>
      <c r="Z96" s="41"/>
      <c r="AA96" s="41"/>
      <c r="AB96" s="41"/>
      <c r="AC96" s="41"/>
      <c r="AD96" s="41"/>
      <c r="AE96" s="41"/>
      <c r="AR96" s="226" t="s">
        <v>277</v>
      </c>
      <c r="AT96" s="226" t="s">
        <v>605</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4243</v>
      </c>
    </row>
    <row r="97" s="2" customFormat="1" ht="24.15" customHeight="1">
      <c r="A97" s="41"/>
      <c r="B97" s="42"/>
      <c r="C97" s="277" t="s">
        <v>277</v>
      </c>
      <c r="D97" s="277" t="s">
        <v>605</v>
      </c>
      <c r="E97" s="278" t="s">
        <v>4186</v>
      </c>
      <c r="F97" s="279" t="s">
        <v>4187</v>
      </c>
      <c r="G97" s="280" t="s">
        <v>369</v>
      </c>
      <c r="H97" s="281">
        <v>2</v>
      </c>
      <c r="I97" s="282"/>
      <c r="J97" s="283">
        <f>ROUND(I97*H97,2)</f>
        <v>0</v>
      </c>
      <c r="K97" s="279" t="s">
        <v>19</v>
      </c>
      <c r="L97" s="284"/>
      <c r="M97" s="285" t="s">
        <v>19</v>
      </c>
      <c r="N97" s="286" t="s">
        <v>47</v>
      </c>
      <c r="O97" s="87"/>
      <c r="P97" s="224">
        <f>O97*H97</f>
        <v>0</v>
      </c>
      <c r="Q97" s="224">
        <v>0.0010499999999999999</v>
      </c>
      <c r="R97" s="224">
        <f>Q97*H97</f>
        <v>0.0020999999999999999</v>
      </c>
      <c r="S97" s="224">
        <v>0</v>
      </c>
      <c r="T97" s="225">
        <f>S97*H97</f>
        <v>0</v>
      </c>
      <c r="U97" s="41"/>
      <c r="V97" s="41"/>
      <c r="W97" s="41"/>
      <c r="X97" s="41"/>
      <c r="Y97" s="41"/>
      <c r="Z97" s="41"/>
      <c r="AA97" s="41"/>
      <c r="AB97" s="41"/>
      <c r="AC97" s="41"/>
      <c r="AD97" s="41"/>
      <c r="AE97" s="41"/>
      <c r="AR97" s="226" t="s">
        <v>277</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4244</v>
      </c>
    </row>
    <row r="98" s="2" customFormat="1" ht="24.15" customHeight="1">
      <c r="A98" s="41"/>
      <c r="B98" s="42"/>
      <c r="C98" s="277" t="s">
        <v>284</v>
      </c>
      <c r="D98" s="277" t="s">
        <v>605</v>
      </c>
      <c r="E98" s="278" t="s">
        <v>4189</v>
      </c>
      <c r="F98" s="279" t="s">
        <v>4190</v>
      </c>
      <c r="G98" s="280" t="s">
        <v>369</v>
      </c>
      <c r="H98" s="281">
        <v>3</v>
      </c>
      <c r="I98" s="282"/>
      <c r="J98" s="283">
        <f>ROUND(I98*H98,2)</f>
        <v>0</v>
      </c>
      <c r="K98" s="279" t="s">
        <v>19</v>
      </c>
      <c r="L98" s="284"/>
      <c r="M98" s="285" t="s">
        <v>19</v>
      </c>
      <c r="N98" s="286" t="s">
        <v>47</v>
      </c>
      <c r="O98" s="87"/>
      <c r="P98" s="224">
        <f>O98*H98</f>
        <v>0</v>
      </c>
      <c r="Q98" s="224">
        <v>0.0010499999999999999</v>
      </c>
      <c r="R98" s="224">
        <f>Q98*H98</f>
        <v>0.00315</v>
      </c>
      <c r="S98" s="224">
        <v>0</v>
      </c>
      <c r="T98" s="225">
        <f>S98*H98</f>
        <v>0</v>
      </c>
      <c r="U98" s="41"/>
      <c r="V98" s="41"/>
      <c r="W98" s="41"/>
      <c r="X98" s="41"/>
      <c r="Y98" s="41"/>
      <c r="Z98" s="41"/>
      <c r="AA98" s="41"/>
      <c r="AB98" s="41"/>
      <c r="AC98" s="41"/>
      <c r="AD98" s="41"/>
      <c r="AE98" s="41"/>
      <c r="AR98" s="226" t="s">
        <v>277</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4245</v>
      </c>
    </row>
    <row r="99" s="2" customFormat="1" ht="24.15" customHeight="1">
      <c r="A99" s="41"/>
      <c r="B99" s="42"/>
      <c r="C99" s="277" t="s">
        <v>290</v>
      </c>
      <c r="D99" s="277" t="s">
        <v>605</v>
      </c>
      <c r="E99" s="278" t="s">
        <v>4246</v>
      </c>
      <c r="F99" s="279" t="s">
        <v>4247</v>
      </c>
      <c r="G99" s="280" t="s">
        <v>369</v>
      </c>
      <c r="H99" s="281">
        <v>2</v>
      </c>
      <c r="I99" s="282"/>
      <c r="J99" s="283">
        <f>ROUND(I99*H99,2)</f>
        <v>0</v>
      </c>
      <c r="K99" s="279" t="s">
        <v>19</v>
      </c>
      <c r="L99" s="284"/>
      <c r="M99" s="285" t="s">
        <v>19</v>
      </c>
      <c r="N99" s="286" t="s">
        <v>47</v>
      </c>
      <c r="O99" s="87"/>
      <c r="P99" s="224">
        <f>O99*H99</f>
        <v>0</v>
      </c>
      <c r="Q99" s="224">
        <v>0.0010499999999999999</v>
      </c>
      <c r="R99" s="224">
        <f>Q99*H99</f>
        <v>0.0020999999999999999</v>
      </c>
      <c r="S99" s="224">
        <v>0</v>
      </c>
      <c r="T99" s="225">
        <f>S99*H99</f>
        <v>0</v>
      </c>
      <c r="U99" s="41"/>
      <c r="V99" s="41"/>
      <c r="W99" s="41"/>
      <c r="X99" s="41"/>
      <c r="Y99" s="41"/>
      <c r="Z99" s="41"/>
      <c r="AA99" s="41"/>
      <c r="AB99" s="41"/>
      <c r="AC99" s="41"/>
      <c r="AD99" s="41"/>
      <c r="AE99" s="41"/>
      <c r="AR99" s="226" t="s">
        <v>277</v>
      </c>
      <c r="AT99" s="226" t="s">
        <v>605</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4248</v>
      </c>
    </row>
    <row r="100" s="2" customFormat="1" ht="24.15" customHeight="1">
      <c r="A100" s="41"/>
      <c r="B100" s="42"/>
      <c r="C100" s="277" t="s">
        <v>296</v>
      </c>
      <c r="D100" s="277" t="s">
        <v>605</v>
      </c>
      <c r="E100" s="278" t="s">
        <v>4249</v>
      </c>
      <c r="F100" s="279" t="s">
        <v>4250</v>
      </c>
      <c r="G100" s="280" t="s">
        <v>369</v>
      </c>
      <c r="H100" s="281">
        <v>6</v>
      </c>
      <c r="I100" s="282"/>
      <c r="J100" s="283">
        <f>ROUND(I100*H100,2)</f>
        <v>0</v>
      </c>
      <c r="K100" s="279" t="s">
        <v>19</v>
      </c>
      <c r="L100" s="284"/>
      <c r="M100" s="285" t="s">
        <v>19</v>
      </c>
      <c r="N100" s="286" t="s">
        <v>47</v>
      </c>
      <c r="O100" s="87"/>
      <c r="P100" s="224">
        <f>O100*H100</f>
        <v>0</v>
      </c>
      <c r="Q100" s="224">
        <v>0.00040000000000000002</v>
      </c>
      <c r="R100" s="224">
        <f>Q100*H100</f>
        <v>0.0024000000000000002</v>
      </c>
      <c r="S100" s="224">
        <v>0</v>
      </c>
      <c r="T100" s="225">
        <f>S100*H100</f>
        <v>0</v>
      </c>
      <c r="U100" s="41"/>
      <c r="V100" s="41"/>
      <c r="W100" s="41"/>
      <c r="X100" s="41"/>
      <c r="Y100" s="41"/>
      <c r="Z100" s="41"/>
      <c r="AA100" s="41"/>
      <c r="AB100" s="41"/>
      <c r="AC100" s="41"/>
      <c r="AD100" s="41"/>
      <c r="AE100" s="41"/>
      <c r="AR100" s="226" t="s">
        <v>277</v>
      </c>
      <c r="AT100" s="226" t="s">
        <v>605</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4251</v>
      </c>
    </row>
    <row r="101" s="2" customFormat="1" ht="24.15" customHeight="1">
      <c r="A101" s="41"/>
      <c r="B101" s="42"/>
      <c r="C101" s="277" t="s">
        <v>302</v>
      </c>
      <c r="D101" s="277" t="s">
        <v>605</v>
      </c>
      <c r="E101" s="278" t="s">
        <v>3947</v>
      </c>
      <c r="F101" s="279" t="s">
        <v>4201</v>
      </c>
      <c r="G101" s="280" t="s">
        <v>369</v>
      </c>
      <c r="H101" s="281">
        <v>7</v>
      </c>
      <c r="I101" s="282"/>
      <c r="J101" s="283">
        <f>ROUND(I101*H101,2)</f>
        <v>0</v>
      </c>
      <c r="K101" s="279" t="s">
        <v>19</v>
      </c>
      <c r="L101" s="284"/>
      <c r="M101" s="285" t="s">
        <v>19</v>
      </c>
      <c r="N101" s="286"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442</v>
      </c>
      <c r="AT101" s="226" t="s">
        <v>605</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336</v>
      </c>
      <c r="BM101" s="226" t="s">
        <v>4252</v>
      </c>
    </row>
    <row r="102" s="2" customFormat="1" ht="21.75" customHeight="1">
      <c r="A102" s="41"/>
      <c r="B102" s="42"/>
      <c r="C102" s="277" t="s">
        <v>307</v>
      </c>
      <c r="D102" s="277" t="s">
        <v>605</v>
      </c>
      <c r="E102" s="278" t="s">
        <v>4203</v>
      </c>
      <c r="F102" s="279" t="s">
        <v>4253</v>
      </c>
      <c r="G102" s="280" t="s">
        <v>369</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442</v>
      </c>
      <c r="AT102" s="226" t="s">
        <v>605</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336</v>
      </c>
      <c r="BM102" s="226" t="s">
        <v>4254</v>
      </c>
    </row>
    <row r="103" s="2" customFormat="1" ht="24.15" customHeight="1">
      <c r="A103" s="41"/>
      <c r="B103" s="42"/>
      <c r="C103" s="277" t="s">
        <v>313</v>
      </c>
      <c r="D103" s="277" t="s">
        <v>605</v>
      </c>
      <c r="E103" s="278" t="s">
        <v>3932</v>
      </c>
      <c r="F103" s="279" t="s">
        <v>4206</v>
      </c>
      <c r="G103" s="280" t="s">
        <v>369</v>
      </c>
      <c r="H103" s="281">
        <v>4</v>
      </c>
      <c r="I103" s="282"/>
      <c r="J103" s="283">
        <f>ROUND(I103*H103,2)</f>
        <v>0</v>
      </c>
      <c r="K103" s="279" t="s">
        <v>19</v>
      </c>
      <c r="L103" s="284"/>
      <c r="M103" s="285" t="s">
        <v>19</v>
      </c>
      <c r="N103" s="286"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442</v>
      </c>
      <c r="AT103" s="226" t="s">
        <v>605</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336</v>
      </c>
      <c r="BM103" s="226" t="s">
        <v>4255</v>
      </c>
    </row>
    <row r="104" s="2" customFormat="1" ht="24.15" customHeight="1">
      <c r="A104" s="41"/>
      <c r="B104" s="42"/>
      <c r="C104" s="277" t="s">
        <v>8</v>
      </c>
      <c r="D104" s="277" t="s">
        <v>605</v>
      </c>
      <c r="E104" s="278" t="s">
        <v>4256</v>
      </c>
      <c r="F104" s="279" t="s">
        <v>4257</v>
      </c>
      <c r="G104" s="280" t="s">
        <v>369</v>
      </c>
      <c r="H104" s="281">
        <v>6</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442</v>
      </c>
      <c r="AT104" s="226" t="s">
        <v>605</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336</v>
      </c>
      <c r="BM104" s="226" t="s">
        <v>4258</v>
      </c>
    </row>
    <row r="105" s="2" customFormat="1" ht="24.15" customHeight="1">
      <c r="A105" s="41"/>
      <c r="B105" s="42"/>
      <c r="C105" s="277" t="s">
        <v>336</v>
      </c>
      <c r="D105" s="277" t="s">
        <v>605</v>
      </c>
      <c r="E105" s="278" t="s">
        <v>4259</v>
      </c>
      <c r="F105" s="279" t="s">
        <v>4260</v>
      </c>
      <c r="G105" s="280" t="s">
        <v>369</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442</v>
      </c>
      <c r="AT105" s="226" t="s">
        <v>605</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336</v>
      </c>
      <c r="BM105" s="226" t="s">
        <v>4261</v>
      </c>
    </row>
    <row r="106" s="2" customFormat="1" ht="24.15" customHeight="1">
      <c r="A106" s="41"/>
      <c r="B106" s="42"/>
      <c r="C106" s="215" t="s">
        <v>343</v>
      </c>
      <c r="D106" s="215" t="s">
        <v>233</v>
      </c>
      <c r="E106" s="216" t="s">
        <v>4224</v>
      </c>
      <c r="F106" s="217" t="s">
        <v>4225</v>
      </c>
      <c r="G106" s="218" t="s">
        <v>4175</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336</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336</v>
      </c>
      <c r="BM106" s="226" t="s">
        <v>4262</v>
      </c>
    </row>
    <row r="107" s="2" customFormat="1" ht="16.5" customHeight="1">
      <c r="A107" s="41"/>
      <c r="B107" s="42"/>
      <c r="C107" s="277" t="s">
        <v>350</v>
      </c>
      <c r="D107" s="277" t="s">
        <v>605</v>
      </c>
      <c r="E107" s="278" t="s">
        <v>4227</v>
      </c>
      <c r="F107" s="279" t="s">
        <v>4228</v>
      </c>
      <c r="G107" s="280" t="s">
        <v>4175</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442</v>
      </c>
      <c r="AT107" s="226" t="s">
        <v>605</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336</v>
      </c>
      <c r="BM107" s="226" t="s">
        <v>4263</v>
      </c>
    </row>
    <row r="108" s="2" customFormat="1" ht="33" customHeight="1">
      <c r="A108" s="41"/>
      <c r="B108" s="42"/>
      <c r="C108" s="277" t="s">
        <v>355</v>
      </c>
      <c r="D108" s="277" t="s">
        <v>605</v>
      </c>
      <c r="E108" s="278" t="s">
        <v>4264</v>
      </c>
      <c r="F108" s="279" t="s">
        <v>4265</v>
      </c>
      <c r="G108" s="280" t="s">
        <v>369</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442</v>
      </c>
      <c r="AT108" s="226" t="s">
        <v>605</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336</v>
      </c>
      <c r="BM108" s="226" t="s">
        <v>4266</v>
      </c>
    </row>
    <row r="109" s="2" customFormat="1" ht="33" customHeight="1">
      <c r="A109" s="41"/>
      <c r="B109" s="42"/>
      <c r="C109" s="277" t="s">
        <v>366</v>
      </c>
      <c r="D109" s="277" t="s">
        <v>605</v>
      </c>
      <c r="E109" s="278" t="s">
        <v>4267</v>
      </c>
      <c r="F109" s="279" t="s">
        <v>4268</v>
      </c>
      <c r="G109" s="280" t="s">
        <v>4175</v>
      </c>
      <c r="H109" s="281">
        <v>1</v>
      </c>
      <c r="I109" s="282"/>
      <c r="J109" s="283">
        <f>ROUND(I109*H109,2)</f>
        <v>0</v>
      </c>
      <c r="K109" s="279" t="s">
        <v>19</v>
      </c>
      <c r="L109" s="284"/>
      <c r="M109" s="300" t="s">
        <v>19</v>
      </c>
      <c r="N109" s="301" t="s">
        <v>47</v>
      </c>
      <c r="O109" s="293"/>
      <c r="P109" s="297">
        <f>O109*H109</f>
        <v>0</v>
      </c>
      <c r="Q109" s="297">
        <v>0</v>
      </c>
      <c r="R109" s="297">
        <f>Q109*H109</f>
        <v>0</v>
      </c>
      <c r="S109" s="297">
        <v>0</v>
      </c>
      <c r="T109" s="298">
        <f>S109*H109</f>
        <v>0</v>
      </c>
      <c r="U109" s="41"/>
      <c r="V109" s="41"/>
      <c r="W109" s="41"/>
      <c r="X109" s="41"/>
      <c r="Y109" s="41"/>
      <c r="Z109" s="41"/>
      <c r="AA109" s="41"/>
      <c r="AB109" s="41"/>
      <c r="AC109" s="41"/>
      <c r="AD109" s="41"/>
      <c r="AE109" s="41"/>
      <c r="AR109" s="226" t="s">
        <v>442</v>
      </c>
      <c r="AT109" s="226" t="s">
        <v>605</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336</v>
      </c>
      <c r="BM109" s="226" t="s">
        <v>4269</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tu7dBgW33mRC+Y/OxCPBh5edTyB7Bd8BZvC9Vw9UjYUYbiHaa0Bx0WOiahsSsAsCzl1ocf9JFa6r1FOpB+M0HQ==" hashValue="5CUaWZvtvnJj3zYrKmxe+DMU/gDuDJfqAvp4615XHnA5giGDkWrYDgIgSvln5LYMDvB4QIMr116BeeSyUb8VhA==" algorithmName="SHA-512" password="C763"/>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131</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4270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03.6 - Rozváděč R_VYTÁPĚNÍ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3675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3670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2596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03.6 - Rozváděč R_VYTÁPĚNÍ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0.0045999999999999999</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1177</v>
      </c>
      <c r="F88" s="202" t="s">
        <v>1178</v>
      </c>
      <c r="G88" s="200"/>
      <c r="H88" s="200"/>
      <c r="I88" s="203"/>
      <c r="J88" s="204">
        <f>BK88</f>
        <v>0</v>
      </c>
      <c r="K88" s="200"/>
      <c r="L88" s="205"/>
      <c r="M88" s="206"/>
      <c r="N88" s="207"/>
      <c r="O88" s="207"/>
      <c r="P88" s="208">
        <f>P89</f>
        <v>0</v>
      </c>
      <c r="Q88" s="207"/>
      <c r="R88" s="208">
        <f>R89</f>
        <v>0.0045999999999999999</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3676</v>
      </c>
      <c r="F89" s="213" t="s">
        <v>3677</v>
      </c>
      <c r="G89" s="200"/>
      <c r="H89" s="200"/>
      <c r="I89" s="203"/>
      <c r="J89" s="214">
        <f>BK89</f>
        <v>0</v>
      </c>
      <c r="K89" s="200"/>
      <c r="L89" s="205"/>
      <c r="M89" s="206"/>
      <c r="N89" s="207"/>
      <c r="O89" s="207"/>
      <c r="P89" s="208">
        <f>SUM(P90:P100)</f>
        <v>0</v>
      </c>
      <c r="Q89" s="207"/>
      <c r="R89" s="208">
        <f>SUM(R90:R100)</f>
        <v>0.0045999999999999999</v>
      </c>
      <c r="S89" s="207"/>
      <c r="T89" s="209">
        <f>SUM(T90:T100)</f>
        <v>0</v>
      </c>
      <c r="U89" s="12"/>
      <c r="V89" s="12"/>
      <c r="W89" s="12"/>
      <c r="X89" s="12"/>
      <c r="Y89" s="12"/>
      <c r="Z89" s="12"/>
      <c r="AA89" s="12"/>
      <c r="AB89" s="12"/>
      <c r="AC89" s="12"/>
      <c r="AD89" s="12"/>
      <c r="AE89" s="12"/>
      <c r="AR89" s="210" t="s">
        <v>86</v>
      </c>
      <c r="AT89" s="211" t="s">
        <v>75</v>
      </c>
      <c r="AU89" s="211" t="s">
        <v>84</v>
      </c>
      <c r="AY89" s="210" t="s">
        <v>231</v>
      </c>
      <c r="BK89" s="212">
        <f>SUM(BK90:BK100)</f>
        <v>0</v>
      </c>
    </row>
    <row r="90" s="2" customFormat="1" ht="24.15" customHeight="1">
      <c r="A90" s="41"/>
      <c r="B90" s="42"/>
      <c r="C90" s="215" t="s">
        <v>84</v>
      </c>
      <c r="D90" s="215" t="s">
        <v>233</v>
      </c>
      <c r="E90" s="216" t="s">
        <v>4271</v>
      </c>
      <c r="F90" s="217" t="s">
        <v>4272</v>
      </c>
      <c r="G90" s="218" t="s">
        <v>369</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336</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4273</v>
      </c>
    </row>
    <row r="91" s="2" customFormat="1" ht="24.15" customHeight="1">
      <c r="A91" s="41"/>
      <c r="B91" s="42"/>
      <c r="C91" s="277" t="s">
        <v>86</v>
      </c>
      <c r="D91" s="277" t="s">
        <v>605</v>
      </c>
      <c r="E91" s="278" t="s">
        <v>3986</v>
      </c>
      <c r="F91" s="279" t="s">
        <v>4158</v>
      </c>
      <c r="G91" s="280" t="s">
        <v>369</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277</v>
      </c>
      <c r="AT91" s="226" t="s">
        <v>605</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4274</v>
      </c>
    </row>
    <row r="92" s="2" customFormat="1" ht="16.5" customHeight="1">
      <c r="A92" s="41"/>
      <c r="B92" s="42"/>
      <c r="C92" s="277" t="s">
        <v>248</v>
      </c>
      <c r="D92" s="277" t="s">
        <v>605</v>
      </c>
      <c r="E92" s="278" t="s">
        <v>4173</v>
      </c>
      <c r="F92" s="279" t="s">
        <v>4275</v>
      </c>
      <c r="G92" s="280" t="s">
        <v>4175</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277</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4276</v>
      </c>
    </row>
    <row r="93" s="2" customFormat="1" ht="24.15" customHeight="1">
      <c r="A93" s="41"/>
      <c r="B93" s="42"/>
      <c r="C93" s="277" t="s">
        <v>238</v>
      </c>
      <c r="D93" s="277" t="s">
        <v>605</v>
      </c>
      <c r="E93" s="278" t="s">
        <v>4246</v>
      </c>
      <c r="F93" s="279" t="s">
        <v>4247</v>
      </c>
      <c r="G93" s="280" t="s">
        <v>369</v>
      </c>
      <c r="H93" s="281">
        <v>4</v>
      </c>
      <c r="I93" s="282"/>
      <c r="J93" s="283">
        <f>ROUND(I93*H93,2)</f>
        <v>0</v>
      </c>
      <c r="K93" s="279" t="s">
        <v>19</v>
      </c>
      <c r="L93" s="284"/>
      <c r="M93" s="285" t="s">
        <v>19</v>
      </c>
      <c r="N93" s="286" t="s">
        <v>47</v>
      </c>
      <c r="O93" s="87"/>
      <c r="P93" s="224">
        <f>O93*H93</f>
        <v>0</v>
      </c>
      <c r="Q93" s="224">
        <v>0.0010499999999999999</v>
      </c>
      <c r="R93" s="224">
        <f>Q93*H93</f>
        <v>0.0041999999999999997</v>
      </c>
      <c r="S93" s="224">
        <v>0</v>
      </c>
      <c r="T93" s="225">
        <f>S93*H93</f>
        <v>0</v>
      </c>
      <c r="U93" s="41"/>
      <c r="V93" s="41"/>
      <c r="W93" s="41"/>
      <c r="X93" s="41"/>
      <c r="Y93" s="41"/>
      <c r="Z93" s="41"/>
      <c r="AA93" s="41"/>
      <c r="AB93" s="41"/>
      <c r="AC93" s="41"/>
      <c r="AD93" s="41"/>
      <c r="AE93" s="41"/>
      <c r="AR93" s="226" t="s">
        <v>277</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4277</v>
      </c>
    </row>
    <row r="94" s="2" customFormat="1" ht="24.15" customHeight="1">
      <c r="A94" s="41"/>
      <c r="B94" s="42"/>
      <c r="C94" s="277" t="s">
        <v>260</v>
      </c>
      <c r="D94" s="277" t="s">
        <v>605</v>
      </c>
      <c r="E94" s="278" t="s">
        <v>4256</v>
      </c>
      <c r="F94" s="279" t="s">
        <v>4257</v>
      </c>
      <c r="G94" s="280" t="s">
        <v>369</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442</v>
      </c>
      <c r="AT94" s="226" t="s">
        <v>605</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4278</v>
      </c>
    </row>
    <row r="95" s="2" customFormat="1" ht="16.5" customHeight="1">
      <c r="A95" s="41"/>
      <c r="B95" s="42"/>
      <c r="C95" s="277" t="s">
        <v>265</v>
      </c>
      <c r="D95" s="277" t="s">
        <v>605</v>
      </c>
      <c r="E95" s="278" t="s">
        <v>4227</v>
      </c>
      <c r="F95" s="279" t="s">
        <v>4228</v>
      </c>
      <c r="G95" s="280" t="s">
        <v>4175</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442</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4279</v>
      </c>
    </row>
    <row r="96" s="2" customFormat="1" ht="16.5" customHeight="1">
      <c r="A96" s="41"/>
      <c r="B96" s="42"/>
      <c r="C96" s="277" t="s">
        <v>271</v>
      </c>
      <c r="D96" s="277" t="s">
        <v>605</v>
      </c>
      <c r="E96" s="278" t="s">
        <v>4264</v>
      </c>
      <c r="F96" s="279" t="s">
        <v>4280</v>
      </c>
      <c r="G96" s="280" t="s">
        <v>369</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442</v>
      </c>
      <c r="AT96" s="226" t="s">
        <v>605</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4281</v>
      </c>
    </row>
    <row r="97" s="2" customFormat="1" ht="21.75" customHeight="1">
      <c r="A97" s="41"/>
      <c r="B97" s="42"/>
      <c r="C97" s="277" t="s">
        <v>277</v>
      </c>
      <c r="D97" s="277" t="s">
        <v>605</v>
      </c>
      <c r="E97" s="278" t="s">
        <v>4203</v>
      </c>
      <c r="F97" s="279" t="s">
        <v>4204</v>
      </c>
      <c r="G97" s="280" t="s">
        <v>369</v>
      </c>
      <c r="H97" s="281">
        <v>1</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4282</v>
      </c>
    </row>
    <row r="98" s="2" customFormat="1" ht="24.15" customHeight="1">
      <c r="A98" s="41"/>
      <c r="B98" s="42"/>
      <c r="C98" s="277" t="s">
        <v>284</v>
      </c>
      <c r="D98" s="277" t="s">
        <v>605</v>
      </c>
      <c r="E98" s="278" t="s">
        <v>4170</v>
      </c>
      <c r="F98" s="279" t="s">
        <v>4171</v>
      </c>
      <c r="G98" s="280" t="s">
        <v>369</v>
      </c>
      <c r="H98" s="281">
        <v>1</v>
      </c>
      <c r="I98" s="282"/>
      <c r="J98" s="283">
        <f>ROUND(I98*H98,2)</f>
        <v>0</v>
      </c>
      <c r="K98" s="279" t="s">
        <v>19</v>
      </c>
      <c r="L98" s="284"/>
      <c r="M98" s="285" t="s">
        <v>19</v>
      </c>
      <c r="N98" s="286" t="s">
        <v>47</v>
      </c>
      <c r="O98" s="87"/>
      <c r="P98" s="224">
        <f>O98*H98</f>
        <v>0</v>
      </c>
      <c r="Q98" s="224">
        <v>0.00040000000000000002</v>
      </c>
      <c r="R98" s="224">
        <f>Q98*H98</f>
        <v>0.00040000000000000002</v>
      </c>
      <c r="S98" s="224">
        <v>0</v>
      </c>
      <c r="T98" s="225">
        <f>S98*H98</f>
        <v>0</v>
      </c>
      <c r="U98" s="41"/>
      <c r="V98" s="41"/>
      <c r="W98" s="41"/>
      <c r="X98" s="41"/>
      <c r="Y98" s="41"/>
      <c r="Z98" s="41"/>
      <c r="AA98" s="41"/>
      <c r="AB98" s="41"/>
      <c r="AC98" s="41"/>
      <c r="AD98" s="41"/>
      <c r="AE98" s="41"/>
      <c r="AR98" s="226" t="s">
        <v>277</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4283</v>
      </c>
    </row>
    <row r="99" s="2" customFormat="1" ht="33" customHeight="1">
      <c r="A99" s="41"/>
      <c r="B99" s="42"/>
      <c r="C99" s="277" t="s">
        <v>290</v>
      </c>
      <c r="D99" s="277" t="s">
        <v>605</v>
      </c>
      <c r="E99" s="278" t="s">
        <v>4267</v>
      </c>
      <c r="F99" s="279" t="s">
        <v>4268</v>
      </c>
      <c r="G99" s="280" t="s">
        <v>4175</v>
      </c>
      <c r="H99" s="281">
        <v>1</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442</v>
      </c>
      <c r="AT99" s="226" t="s">
        <v>605</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4284</v>
      </c>
    </row>
    <row r="100" s="2" customFormat="1" ht="24.15" customHeight="1">
      <c r="A100" s="41"/>
      <c r="B100" s="42"/>
      <c r="C100" s="215" t="s">
        <v>296</v>
      </c>
      <c r="D100" s="215" t="s">
        <v>233</v>
      </c>
      <c r="E100" s="216" t="s">
        <v>4224</v>
      </c>
      <c r="F100" s="217" t="s">
        <v>4225</v>
      </c>
      <c r="G100" s="218" t="s">
        <v>4175</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336</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4285</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klT+ecouhF66CL9ijSbmfCUgVcN+38NuhWFE8ejZ1HDUNaoJ5lEKBz9wQE0cpb8ValEp9OSv9wxkwoWaNrkvcw==" hashValue="LCGz/QZQuIVjE9dExpJHdbwnIemM8kS7WZe4sEgj227YeTdc9gIrpxoMGyt3dE4eS48YPWwQ5Ps71WqEE3TV2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4286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03.7 - Ochrana před bleskem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201</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3675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186</v>
      </c>
      <c r="D76" s="25"/>
      <c r="E76" s="25"/>
      <c r="F76" s="25"/>
      <c r="G76" s="25"/>
      <c r="H76" s="25"/>
      <c r="I76" s="25"/>
      <c r="J76" s="25"/>
      <c r="K76" s="25"/>
      <c r="L76" s="23"/>
    </row>
    <row r="77" s="2" customFormat="1" ht="16.5" customHeight="1">
      <c r="A77" s="41"/>
      <c r="B77" s="42"/>
      <c r="C77" s="43"/>
      <c r="D77" s="43"/>
      <c r="E77" s="172" t="s">
        <v>3670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2596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03.7 - Ochrana před bleskem</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0.0055999999999999991</v>
      </c>
      <c r="S87" s="99"/>
      <c r="T87" s="197">
        <f>T88</f>
        <v>0</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1177</v>
      </c>
      <c r="F88" s="202" t="s">
        <v>1178</v>
      </c>
      <c r="G88" s="200"/>
      <c r="H88" s="200"/>
      <c r="I88" s="203"/>
      <c r="J88" s="204">
        <f>BK88</f>
        <v>0</v>
      </c>
      <c r="K88" s="200"/>
      <c r="L88" s="205"/>
      <c r="M88" s="206"/>
      <c r="N88" s="207"/>
      <c r="O88" s="207"/>
      <c r="P88" s="208">
        <f>P89</f>
        <v>0</v>
      </c>
      <c r="Q88" s="207"/>
      <c r="R88" s="208">
        <f>R89</f>
        <v>0.0055999999999999991</v>
      </c>
      <c r="S88" s="207"/>
      <c r="T88" s="209">
        <f>T89</f>
        <v>0</v>
      </c>
      <c r="U88" s="12"/>
      <c r="V88" s="12"/>
      <c r="W88" s="12"/>
      <c r="X88" s="12"/>
      <c r="Y88" s="12"/>
      <c r="Z88" s="12"/>
      <c r="AA88" s="12"/>
      <c r="AB88" s="12"/>
      <c r="AC88" s="12"/>
      <c r="AD88" s="12"/>
      <c r="AE88" s="12"/>
      <c r="AR88" s="210" t="s">
        <v>86</v>
      </c>
      <c r="AT88" s="211" t="s">
        <v>75</v>
      </c>
      <c r="AU88" s="211" t="s">
        <v>76</v>
      </c>
      <c r="AY88" s="210" t="s">
        <v>231</v>
      </c>
      <c r="BK88" s="212">
        <f>BK89</f>
        <v>0</v>
      </c>
    </row>
    <row r="89" s="12" customFormat="1" ht="22.8" customHeight="1">
      <c r="A89" s="12"/>
      <c r="B89" s="199"/>
      <c r="C89" s="200"/>
      <c r="D89" s="201" t="s">
        <v>75</v>
      </c>
      <c r="E89" s="213" t="s">
        <v>3676</v>
      </c>
      <c r="F89" s="213" t="s">
        <v>3677</v>
      </c>
      <c r="G89" s="200"/>
      <c r="H89" s="200"/>
      <c r="I89" s="203"/>
      <c r="J89" s="214">
        <f>BK89</f>
        <v>0</v>
      </c>
      <c r="K89" s="200"/>
      <c r="L89" s="205"/>
      <c r="M89" s="206"/>
      <c r="N89" s="207"/>
      <c r="O89" s="207"/>
      <c r="P89" s="208">
        <f>SUM(P90:P100)</f>
        <v>0</v>
      </c>
      <c r="Q89" s="207"/>
      <c r="R89" s="208">
        <f>SUM(R90:R100)</f>
        <v>0.0055999999999999991</v>
      </c>
      <c r="S89" s="207"/>
      <c r="T89" s="209">
        <f>SUM(T90:T100)</f>
        <v>0</v>
      </c>
      <c r="U89" s="12"/>
      <c r="V89" s="12"/>
      <c r="W89" s="12"/>
      <c r="X89" s="12"/>
      <c r="Y89" s="12"/>
      <c r="Z89" s="12"/>
      <c r="AA89" s="12"/>
      <c r="AB89" s="12"/>
      <c r="AC89" s="12"/>
      <c r="AD89" s="12"/>
      <c r="AE89" s="12"/>
      <c r="AR89" s="210" t="s">
        <v>86</v>
      </c>
      <c r="AT89" s="211" t="s">
        <v>75</v>
      </c>
      <c r="AU89" s="211" t="s">
        <v>84</v>
      </c>
      <c r="AY89" s="210" t="s">
        <v>231</v>
      </c>
      <c r="BK89" s="212">
        <f>SUM(BK90:BK100)</f>
        <v>0</v>
      </c>
    </row>
    <row r="90" s="2" customFormat="1" ht="24.15" customHeight="1">
      <c r="A90" s="41"/>
      <c r="B90" s="42"/>
      <c r="C90" s="277" t="s">
        <v>84</v>
      </c>
      <c r="D90" s="277" t="s">
        <v>605</v>
      </c>
      <c r="E90" s="278" t="s">
        <v>4287</v>
      </c>
      <c r="F90" s="279" t="s">
        <v>4288</v>
      </c>
      <c r="G90" s="280" t="s">
        <v>310</v>
      </c>
      <c r="H90" s="281">
        <v>60</v>
      </c>
      <c r="I90" s="282"/>
      <c r="J90" s="283">
        <f>ROUND(I90*H90,2)</f>
        <v>0</v>
      </c>
      <c r="K90" s="279" t="s">
        <v>19</v>
      </c>
      <c r="L90" s="284"/>
      <c r="M90" s="285" t="s">
        <v>19</v>
      </c>
      <c r="N90" s="286"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442</v>
      </c>
      <c r="AT90" s="226" t="s">
        <v>605</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4289</v>
      </c>
    </row>
    <row r="91" s="2" customFormat="1" ht="24.15" customHeight="1">
      <c r="A91" s="41"/>
      <c r="B91" s="42"/>
      <c r="C91" s="277" t="s">
        <v>86</v>
      </c>
      <c r="D91" s="277" t="s">
        <v>605</v>
      </c>
      <c r="E91" s="278" t="s">
        <v>4290</v>
      </c>
      <c r="F91" s="279" t="s">
        <v>4291</v>
      </c>
      <c r="G91" s="280" t="s">
        <v>310</v>
      </c>
      <c r="H91" s="281">
        <v>80</v>
      </c>
      <c r="I91" s="282"/>
      <c r="J91" s="283">
        <f>ROUND(I91*H91,2)</f>
        <v>0</v>
      </c>
      <c r="K91" s="279" t="s">
        <v>19</v>
      </c>
      <c r="L91" s="284"/>
      <c r="M91" s="285" t="s">
        <v>19</v>
      </c>
      <c r="N91" s="286" t="s">
        <v>47</v>
      </c>
      <c r="O91" s="87"/>
      <c r="P91" s="224">
        <f>O91*H91</f>
        <v>0</v>
      </c>
      <c r="Q91" s="224">
        <v>6.9999999999999994E-05</v>
      </c>
      <c r="R91" s="224">
        <f>Q91*H91</f>
        <v>0.0055999999999999991</v>
      </c>
      <c r="S91" s="224">
        <v>0</v>
      </c>
      <c r="T91" s="225">
        <f>S91*H91</f>
        <v>0</v>
      </c>
      <c r="U91" s="41"/>
      <c r="V91" s="41"/>
      <c r="W91" s="41"/>
      <c r="X91" s="41"/>
      <c r="Y91" s="41"/>
      <c r="Z91" s="41"/>
      <c r="AA91" s="41"/>
      <c r="AB91" s="41"/>
      <c r="AC91" s="41"/>
      <c r="AD91" s="41"/>
      <c r="AE91" s="41"/>
      <c r="AR91" s="226" t="s">
        <v>442</v>
      </c>
      <c r="AT91" s="226" t="s">
        <v>605</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4292</v>
      </c>
    </row>
    <row r="92" s="2" customFormat="1" ht="24.15" customHeight="1">
      <c r="A92" s="41"/>
      <c r="B92" s="42"/>
      <c r="C92" s="277" t="s">
        <v>248</v>
      </c>
      <c r="D92" s="277" t="s">
        <v>605</v>
      </c>
      <c r="E92" s="278" t="s">
        <v>4293</v>
      </c>
      <c r="F92" s="279" t="s">
        <v>4294</v>
      </c>
      <c r="G92" s="280" t="s">
        <v>369</v>
      </c>
      <c r="H92" s="281">
        <v>5</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4295</v>
      </c>
    </row>
    <row r="93" s="2" customFormat="1" ht="21.75" customHeight="1">
      <c r="A93" s="41"/>
      <c r="B93" s="42"/>
      <c r="C93" s="277" t="s">
        <v>238</v>
      </c>
      <c r="D93" s="277" t="s">
        <v>605</v>
      </c>
      <c r="E93" s="278" t="s">
        <v>4296</v>
      </c>
      <c r="F93" s="279" t="s">
        <v>4297</v>
      </c>
      <c r="G93" s="280" t="s">
        <v>369</v>
      </c>
      <c r="H93" s="281">
        <v>10</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4298</v>
      </c>
    </row>
    <row r="94" s="2" customFormat="1" ht="33" customHeight="1">
      <c r="A94" s="41"/>
      <c r="B94" s="42"/>
      <c r="C94" s="277" t="s">
        <v>260</v>
      </c>
      <c r="D94" s="277" t="s">
        <v>605</v>
      </c>
      <c r="E94" s="278" t="s">
        <v>4299</v>
      </c>
      <c r="F94" s="279" t="s">
        <v>4300</v>
      </c>
      <c r="G94" s="280" t="s">
        <v>369</v>
      </c>
      <c r="H94" s="281">
        <v>5</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442</v>
      </c>
      <c r="AT94" s="226" t="s">
        <v>605</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4301</v>
      </c>
    </row>
    <row r="95" s="2" customFormat="1" ht="24.15" customHeight="1">
      <c r="A95" s="41"/>
      <c r="B95" s="42"/>
      <c r="C95" s="277" t="s">
        <v>265</v>
      </c>
      <c r="D95" s="277" t="s">
        <v>605</v>
      </c>
      <c r="E95" s="278" t="s">
        <v>4302</v>
      </c>
      <c r="F95" s="279" t="s">
        <v>4303</v>
      </c>
      <c r="G95" s="280" t="s">
        <v>369</v>
      </c>
      <c r="H95" s="281">
        <v>5</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442</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4304</v>
      </c>
    </row>
    <row r="96" s="2" customFormat="1" ht="24.15" customHeight="1">
      <c r="A96" s="41"/>
      <c r="B96" s="42"/>
      <c r="C96" s="277" t="s">
        <v>271</v>
      </c>
      <c r="D96" s="277" t="s">
        <v>605</v>
      </c>
      <c r="E96" s="278" t="s">
        <v>4305</v>
      </c>
      <c r="F96" s="279" t="s">
        <v>4306</v>
      </c>
      <c r="G96" s="280" t="s">
        <v>369</v>
      </c>
      <c r="H96" s="281">
        <v>50</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442</v>
      </c>
      <c r="AT96" s="226" t="s">
        <v>605</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4307</v>
      </c>
    </row>
    <row r="97" s="2" customFormat="1" ht="33" customHeight="1">
      <c r="A97" s="41"/>
      <c r="B97" s="42"/>
      <c r="C97" s="277" t="s">
        <v>277</v>
      </c>
      <c r="D97" s="277" t="s">
        <v>605</v>
      </c>
      <c r="E97" s="278" t="s">
        <v>4308</v>
      </c>
      <c r="F97" s="279" t="s">
        <v>4309</v>
      </c>
      <c r="G97" s="280" t="s">
        <v>369</v>
      </c>
      <c r="H97" s="281">
        <v>5</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4310</v>
      </c>
    </row>
    <row r="98" s="2" customFormat="1" ht="16.5" customHeight="1">
      <c r="A98" s="41"/>
      <c r="B98" s="42"/>
      <c r="C98" s="277" t="s">
        <v>284</v>
      </c>
      <c r="D98" s="277" t="s">
        <v>605</v>
      </c>
      <c r="E98" s="278" t="s">
        <v>4311</v>
      </c>
      <c r="F98" s="279" t="s">
        <v>4312</v>
      </c>
      <c r="G98" s="280" t="s">
        <v>369</v>
      </c>
      <c r="H98" s="281">
        <v>2</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442</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336</v>
      </c>
      <c r="BM98" s="226" t="s">
        <v>4313</v>
      </c>
    </row>
    <row r="99" s="2" customFormat="1" ht="24.15" customHeight="1">
      <c r="A99" s="41"/>
      <c r="B99" s="42"/>
      <c r="C99" s="215" t="s">
        <v>290</v>
      </c>
      <c r="D99" s="215" t="s">
        <v>233</v>
      </c>
      <c r="E99" s="216" t="s">
        <v>4314</v>
      </c>
      <c r="F99" s="217" t="s">
        <v>4315</v>
      </c>
      <c r="G99" s="218" t="s">
        <v>369</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336</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4316</v>
      </c>
    </row>
    <row r="100" s="2" customFormat="1" ht="16.5" customHeight="1">
      <c r="A100" s="41"/>
      <c r="B100" s="42"/>
      <c r="C100" s="215" t="s">
        <v>296</v>
      </c>
      <c r="D100" s="215" t="s">
        <v>233</v>
      </c>
      <c r="E100" s="216" t="s">
        <v>4317</v>
      </c>
      <c r="F100" s="217" t="s">
        <v>4318</v>
      </c>
      <c r="G100" s="218" t="s">
        <v>4175</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336</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4319</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Z1+Wb1nKmz6AqftG2g7WQm6abh+DbuRKNqE0fVW4TKURUrLyOVNVRTgo2IvPrqJfhaIiDHjXuA/rdRFoV335eQ==" hashValue="jc1KeP4+Z2Rt8TWmJvlu7quHgjMLGABJHZea3ZQIdB5sW+nYEiQxNTB7Z+Gyd6rFCLzHMUG9K7E039O/xq0jdw=="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3670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4320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3672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3673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3674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3674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ROUND((SUM(BE85:BE88)),  2)</f>
        <v>0</v>
      </c>
      <c r="G35" s="41"/>
      <c r="H35" s="41"/>
      <c r="I35" s="160">
        <v>0.20999999999999999</v>
      </c>
      <c r="J35" s="159">
        <f>ROUND(((SUM(BE85:BE88))*I35),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ROUND((SUM(BF85:BF88)),  2)</f>
        <v>0</v>
      </c>
      <c r="G36" s="41"/>
      <c r="H36" s="41"/>
      <c r="I36" s="160">
        <v>0.14999999999999999</v>
      </c>
      <c r="J36" s="159">
        <f>ROUND(((SUM(BF85:BF88))*I36),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ROUND((SUM(BG85:BG88)),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ROUND((SUM(BH85:BH88)),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ROUND((SUM(BI85:BI88)),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3670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03.8 - Dieselagregát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J85</f>
        <v>0</v>
      </c>
      <c r="K63" s="43"/>
      <c r="L63" s="147"/>
      <c r="S63" s="41"/>
      <c r="T63" s="41"/>
      <c r="U63" s="41"/>
      <c r="V63" s="41"/>
      <c r="W63" s="41"/>
      <c r="X63" s="41"/>
      <c r="Y63" s="41"/>
      <c r="Z63" s="41"/>
      <c r="AA63" s="41"/>
      <c r="AB63" s="41"/>
      <c r="AC63" s="41"/>
      <c r="AD63" s="41"/>
      <c r="AE63" s="41"/>
      <c r="AU63" s="20" t="s">
        <v>192</v>
      </c>
    </row>
    <row r="64" s="2" customFormat="1" ht="21.84"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7"/>
      <c r="S69" s="41"/>
      <c r="T69" s="41"/>
      <c r="U69" s="41"/>
      <c r="V69" s="41"/>
      <c r="W69" s="41"/>
      <c r="X69" s="41"/>
      <c r="Y69" s="41"/>
      <c r="Z69" s="41"/>
      <c r="AA69" s="41"/>
      <c r="AB69" s="41"/>
      <c r="AC69" s="41"/>
      <c r="AD69" s="41"/>
      <c r="AE69" s="41"/>
    </row>
    <row r="70" s="2" customFormat="1" ht="24.96" customHeight="1">
      <c r="A70" s="41"/>
      <c r="B70" s="42"/>
      <c r="C70" s="26" t="s">
        <v>216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172" t="str">
        <f>E7</f>
        <v>ZSS KHK Jičín - oprava</v>
      </c>
      <c r="F73" s="35"/>
      <c r="G73" s="35"/>
      <c r="H73" s="35"/>
      <c r="I73" s="43"/>
      <c r="J73" s="43"/>
      <c r="K73" s="43"/>
      <c r="L73" s="147"/>
      <c r="S73" s="41"/>
      <c r="T73" s="41"/>
      <c r="U73" s="41"/>
      <c r="V73" s="41"/>
      <c r="W73" s="41"/>
      <c r="X73" s="41"/>
      <c r="Y73" s="41"/>
      <c r="Z73" s="41"/>
      <c r="AA73" s="41"/>
      <c r="AB73" s="41"/>
      <c r="AC73" s="41"/>
      <c r="AD73" s="41"/>
      <c r="AE73" s="41"/>
    </row>
    <row r="74" s="1" customFormat="1" ht="12" customHeight="1">
      <c r="B74" s="24"/>
      <c r="C74" s="35" t="s">
        <v>186</v>
      </c>
      <c r="D74" s="25"/>
      <c r="E74" s="25"/>
      <c r="F74" s="25"/>
      <c r="G74" s="25"/>
      <c r="H74" s="25"/>
      <c r="I74" s="25"/>
      <c r="J74" s="25"/>
      <c r="K74" s="25"/>
      <c r="L74" s="23"/>
    </row>
    <row r="75" s="2" customFormat="1" ht="16.5" customHeight="1">
      <c r="A75" s="41"/>
      <c r="B75" s="42"/>
      <c r="C75" s="43"/>
      <c r="D75" s="43"/>
      <c r="E75" s="172" t="s">
        <v>3670</v>
      </c>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2596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E11</f>
        <v>IO 03.8 - Dieselagregát</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F14</f>
        <v xml:space="preserve">p.p.č 864/5 a 864/10 </v>
      </c>
      <c r="G79" s="43"/>
      <c r="H79" s="43"/>
      <c r="I79" s="35" t="s">
        <v>23</v>
      </c>
      <c r="J79" s="75" t="str">
        <f>IF(J14="","",J14)</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E17</f>
        <v>Královehradecký kraj, Pivovarské náměstí 1245</v>
      </c>
      <c r="G81" s="43"/>
      <c r="H81" s="43"/>
      <c r="I81" s="35" t="s">
        <v>33</v>
      </c>
      <c r="J81" s="39" t="str">
        <f>E23</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IF(E20="","",E20)</f>
        <v>Vyplň údaj</v>
      </c>
      <c r="G82" s="43"/>
      <c r="H82" s="43"/>
      <c r="I82" s="35" t="s">
        <v>38</v>
      </c>
      <c r="J82" s="39" t="str">
        <f>E26</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SUM(P86:P88)</f>
        <v>0</v>
      </c>
      <c r="Q85" s="99"/>
      <c r="R85" s="196">
        <f>SUM(R86:R88)</f>
        <v>0</v>
      </c>
      <c r="S85" s="99"/>
      <c r="T85" s="197">
        <f>SUM(T86:T88)</f>
        <v>0</v>
      </c>
      <c r="U85" s="41"/>
      <c r="V85" s="41"/>
      <c r="W85" s="41"/>
      <c r="X85" s="41"/>
      <c r="Y85" s="41"/>
      <c r="Z85" s="41"/>
      <c r="AA85" s="41"/>
      <c r="AB85" s="41"/>
      <c r="AC85" s="41"/>
      <c r="AD85" s="41"/>
      <c r="AE85" s="41"/>
      <c r="AT85" s="20" t="s">
        <v>75</v>
      </c>
      <c r="AU85" s="20" t="s">
        <v>192</v>
      </c>
      <c r="BK85" s="198">
        <f>SUM(BK86:BK88)</f>
        <v>0</v>
      </c>
    </row>
    <row r="86" s="2" customFormat="1" ht="24.15" customHeight="1">
      <c r="A86" s="41"/>
      <c r="B86" s="42"/>
      <c r="C86" s="277" t="s">
        <v>84</v>
      </c>
      <c r="D86" s="277" t="s">
        <v>605</v>
      </c>
      <c r="E86" s="278" t="s">
        <v>4321</v>
      </c>
      <c r="F86" s="279" t="s">
        <v>4322</v>
      </c>
      <c r="G86" s="280" t="s">
        <v>4175</v>
      </c>
      <c r="H86" s="281">
        <v>1</v>
      </c>
      <c r="I86" s="282"/>
      <c r="J86" s="283">
        <f>ROUND(I86*H86,2)</f>
        <v>0</v>
      </c>
      <c r="K86" s="279" t="s">
        <v>19</v>
      </c>
      <c r="L86" s="284"/>
      <c r="M86" s="285" t="s">
        <v>19</v>
      </c>
      <c r="N86" s="286" t="s">
        <v>47</v>
      </c>
      <c r="O86" s="87"/>
      <c r="P86" s="224">
        <f>O86*H86</f>
        <v>0</v>
      </c>
      <c r="Q86" s="224">
        <v>0</v>
      </c>
      <c r="R86" s="224">
        <f>Q86*H86</f>
        <v>0</v>
      </c>
      <c r="S86" s="224">
        <v>0</v>
      </c>
      <c r="T86" s="225">
        <f>S86*H86</f>
        <v>0</v>
      </c>
      <c r="U86" s="41"/>
      <c r="V86" s="41"/>
      <c r="W86" s="41"/>
      <c r="X86" s="41"/>
      <c r="Y86" s="41"/>
      <c r="Z86" s="41"/>
      <c r="AA86" s="41"/>
      <c r="AB86" s="41"/>
      <c r="AC86" s="41"/>
      <c r="AD86" s="41"/>
      <c r="AE86" s="41"/>
      <c r="AR86" s="226" t="s">
        <v>277</v>
      </c>
      <c r="AT86" s="226" t="s">
        <v>605</v>
      </c>
      <c r="AU86" s="226" t="s">
        <v>76</v>
      </c>
      <c r="AY86" s="20" t="s">
        <v>231</v>
      </c>
      <c r="BE86" s="227">
        <f>IF(N86="základní",J86,0)</f>
        <v>0</v>
      </c>
      <c r="BF86" s="227">
        <f>IF(N86="snížená",J86,0)</f>
        <v>0</v>
      </c>
      <c r="BG86" s="227">
        <f>IF(N86="zákl. přenesená",J86,0)</f>
        <v>0</v>
      </c>
      <c r="BH86" s="227">
        <f>IF(N86="sníž. přenesená",J86,0)</f>
        <v>0</v>
      </c>
      <c r="BI86" s="227">
        <f>IF(N86="nulová",J86,0)</f>
        <v>0</v>
      </c>
      <c r="BJ86" s="20" t="s">
        <v>84</v>
      </c>
      <c r="BK86" s="227">
        <f>ROUND(I86*H86,2)</f>
        <v>0</v>
      </c>
      <c r="BL86" s="20" t="s">
        <v>238</v>
      </c>
      <c r="BM86" s="226" t="s">
        <v>4323</v>
      </c>
    </row>
    <row r="87" s="2" customFormat="1" ht="16.5" customHeight="1">
      <c r="A87" s="41"/>
      <c r="B87" s="42"/>
      <c r="C87" s="277" t="s">
        <v>86</v>
      </c>
      <c r="D87" s="277" t="s">
        <v>605</v>
      </c>
      <c r="E87" s="278" t="s">
        <v>4324</v>
      </c>
      <c r="F87" s="279" t="s">
        <v>4325</v>
      </c>
      <c r="G87" s="280" t="s">
        <v>369</v>
      </c>
      <c r="H87" s="281">
        <v>2</v>
      </c>
      <c r="I87" s="282"/>
      <c r="J87" s="283">
        <f>ROUND(I87*H87,2)</f>
        <v>0</v>
      </c>
      <c r="K87" s="279" t="s">
        <v>19</v>
      </c>
      <c r="L87" s="284"/>
      <c r="M87" s="285" t="s">
        <v>19</v>
      </c>
      <c r="N87" s="286"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277</v>
      </c>
      <c r="AT87" s="226" t="s">
        <v>605</v>
      </c>
      <c r="AU87" s="226" t="s">
        <v>76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4326</v>
      </c>
    </row>
    <row r="88" s="2" customFormat="1" ht="16.5" customHeight="1">
      <c r="A88" s="41"/>
      <c r="B88" s="42"/>
      <c r="C88" s="215" t="s">
        <v>248</v>
      </c>
      <c r="D88" s="215" t="s">
        <v>233</v>
      </c>
      <c r="E88" s="216" t="s">
        <v>4327</v>
      </c>
      <c r="F88" s="217" t="s">
        <v>4328</v>
      </c>
      <c r="G88" s="218" t="s">
        <v>591</v>
      </c>
      <c r="H88" s="219">
        <v>1</v>
      </c>
      <c r="I88" s="220"/>
      <c r="J88" s="221">
        <f>ROUND(I88*H88,2)</f>
        <v>0</v>
      </c>
      <c r="K88" s="217" t="s">
        <v>19</v>
      </c>
      <c r="L88" s="47"/>
      <c r="M88" s="295" t="s">
        <v>19</v>
      </c>
      <c r="N88" s="296" t="s">
        <v>47</v>
      </c>
      <c r="O88" s="293"/>
      <c r="P88" s="297">
        <f>O88*H88</f>
        <v>0</v>
      </c>
      <c r="Q88" s="297">
        <v>0</v>
      </c>
      <c r="R88" s="297">
        <f>Q88*H88</f>
        <v>0</v>
      </c>
      <c r="S88" s="297">
        <v>0</v>
      </c>
      <c r="T88" s="298">
        <f>S88*H88</f>
        <v>0</v>
      </c>
      <c r="U88" s="41"/>
      <c r="V88" s="41"/>
      <c r="W88" s="41"/>
      <c r="X88" s="41"/>
      <c r="Y88" s="41"/>
      <c r="Z88" s="41"/>
      <c r="AA88" s="41"/>
      <c r="AB88" s="41"/>
      <c r="AC88" s="41"/>
      <c r="AD88" s="41"/>
      <c r="AE88" s="41"/>
      <c r="AR88" s="226" t="s">
        <v>238</v>
      </c>
      <c r="AT88" s="226" t="s">
        <v>233</v>
      </c>
      <c r="AU88" s="226" t="s">
        <v>76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238</v>
      </c>
      <c r="BM88" s="226" t="s">
        <v>4329</v>
      </c>
    </row>
    <row r="89" s="2" customFormat="1" ht="6.96" customHeight="1">
      <c r="A89" s="41"/>
      <c r="B89" s="62"/>
      <c r="C89" s="63"/>
      <c r="D89" s="63"/>
      <c r="E89" s="63"/>
      <c r="F89" s="63"/>
      <c r="G89" s="63"/>
      <c r="H89" s="63"/>
      <c r="I89" s="63"/>
      <c r="J89" s="63"/>
      <c r="K89" s="63"/>
      <c r="L89" s="47"/>
      <c r="M89" s="41"/>
      <c r="O89" s="41"/>
      <c r="P89" s="41"/>
      <c r="Q89" s="41"/>
      <c r="R89" s="41"/>
      <c r="S89" s="41"/>
      <c r="T89" s="41"/>
      <c r="U89" s="41"/>
      <c r="V89" s="41"/>
      <c r="W89" s="41"/>
      <c r="X89" s="41"/>
      <c r="Y89" s="41"/>
      <c r="Z89" s="41"/>
      <c r="AA89" s="41"/>
      <c r="AB89" s="41"/>
      <c r="AC89" s="41"/>
      <c r="AD89" s="41"/>
      <c r="AE89" s="41"/>
    </row>
  </sheetData>
  <sheetProtection sheet="1" autoFilter="0" formatColumns="0" formatRows="0" objects="1" scenarios="1" spinCount="100000" saltValue="B8fDn8uaUpGprRT7cnAKP0GgRcsrvMIWe+R1cjH0jmpK7XVvppZeWJmg9ahVabswQBTij1YursiKtNXlM3dhnA==" hashValue="MXBBstBVZIe/x+UNef5fYxVbMTJnedZS0AAsVhSihHstR8KJBZeu4Louqn/t6XwZpozDyIUcYXFL9H7EwGBqeg==" algorithmName="SHA-512" password="C763"/>
  <autoFilter ref="C84:K8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143</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4330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4331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ROUND((SUM(BE89:BE126)),  2)</f>
        <v>0</v>
      </c>
      <c r="G35" s="41"/>
      <c r="H35" s="41"/>
      <c r="I35" s="160">
        <v>0.20999999999999999</v>
      </c>
      <c r="J35" s="159">
        <f>ROUND(((SUM(BE89:BE126))*I35),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ROUND((SUM(BF89:BF126)),  2)</f>
        <v>0</v>
      </c>
      <c r="G36" s="41"/>
      <c r="H36" s="41"/>
      <c r="I36" s="160">
        <v>0.14999999999999999</v>
      </c>
      <c r="J36" s="159">
        <f>ROUND(((SUM(BF89:BF126))*I36),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ROUND((SUM(BG89:BG126)),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ROUND((SUM(BH89:BH126)),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ROUND((SUM(BI89:BI126)),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4330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04.1 - Přípojky na SEK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4332</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4333</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4334</v>
      </c>
      <c r="E66" s="180"/>
      <c r="F66" s="180"/>
      <c r="G66" s="180"/>
      <c r="H66" s="180"/>
      <c r="I66" s="180"/>
      <c r="J66" s="181">
        <f>J104</f>
        <v>0</v>
      </c>
      <c r="K66" s="178"/>
      <c r="L66" s="182"/>
      <c r="S66" s="9"/>
      <c r="T66" s="9"/>
      <c r="U66" s="9"/>
      <c r="V66" s="9"/>
      <c r="W66" s="9"/>
      <c r="X66" s="9"/>
      <c r="Y66" s="9"/>
      <c r="Z66" s="9"/>
      <c r="AA66" s="9"/>
      <c r="AB66" s="9"/>
      <c r="AC66" s="9"/>
      <c r="AD66" s="9"/>
      <c r="AE66" s="9"/>
    </row>
    <row r="67" s="9" customFormat="1" ht="24.96" customHeight="1">
      <c r="A67" s="9"/>
      <c r="B67" s="177"/>
      <c r="C67" s="178"/>
      <c r="D67" s="179" t="s">
        <v>4335</v>
      </c>
      <c r="E67" s="180"/>
      <c r="F67" s="180"/>
      <c r="G67" s="180"/>
      <c r="H67" s="180"/>
      <c r="I67" s="180"/>
      <c r="J67" s="181">
        <f>J114</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186</v>
      </c>
      <c r="D78" s="25"/>
      <c r="E78" s="25"/>
      <c r="F78" s="25"/>
      <c r="G78" s="25"/>
      <c r="H78" s="25"/>
      <c r="I78" s="25"/>
      <c r="J78" s="25"/>
      <c r="K78" s="25"/>
      <c r="L78" s="23"/>
    </row>
    <row r="79" s="2" customFormat="1" ht="16.5" customHeight="1">
      <c r="A79" s="41"/>
      <c r="B79" s="42"/>
      <c r="C79" s="43"/>
      <c r="D79" s="43"/>
      <c r="E79" s="172" t="s">
        <v>4330</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2596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04.1 - Přípojky na SEK</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217</v>
      </c>
      <c r="D88" s="191" t="s">
        <v>61</v>
      </c>
      <c r="E88" s="191" t="s">
        <v>57</v>
      </c>
      <c r="F88" s="191" t="s">
        <v>58</v>
      </c>
      <c r="G88" s="191" t="s">
        <v>218</v>
      </c>
      <c r="H88" s="191" t="s">
        <v>219</v>
      </c>
      <c r="I88" s="191" t="s">
        <v>220</v>
      </c>
      <c r="J88" s="191" t="s">
        <v>191</v>
      </c>
      <c r="K88" s="192" t="s">
        <v>221</v>
      </c>
      <c r="L88" s="193"/>
      <c r="M88" s="95" t="s">
        <v>19</v>
      </c>
      <c r="N88" s="96" t="s">
        <v>46</v>
      </c>
      <c r="O88" s="96" t="s">
        <v>222</v>
      </c>
      <c r="P88" s="96" t="s">
        <v>223</v>
      </c>
      <c r="Q88" s="96" t="s">
        <v>224</v>
      </c>
      <c r="R88" s="96" t="s">
        <v>225</v>
      </c>
      <c r="S88" s="96" t="s">
        <v>226</v>
      </c>
      <c r="T88" s="97" t="s">
        <v>227</v>
      </c>
      <c r="U88" s="188"/>
      <c r="V88" s="188"/>
      <c r="W88" s="188"/>
      <c r="X88" s="188"/>
      <c r="Y88" s="188"/>
      <c r="Z88" s="188"/>
      <c r="AA88" s="188"/>
      <c r="AB88" s="188"/>
      <c r="AC88" s="188"/>
      <c r="AD88" s="188"/>
      <c r="AE88" s="188"/>
    </row>
    <row r="89" s="2" customFormat="1" ht="22.8" customHeight="1">
      <c r="A89" s="41"/>
      <c r="B89" s="42"/>
      <c r="C89" s="102" t="s">
        <v>228</v>
      </c>
      <c r="D89" s="43"/>
      <c r="E89" s="43"/>
      <c r="F89" s="43"/>
      <c r="G89" s="43"/>
      <c r="H89" s="43"/>
      <c r="I89" s="43"/>
      <c r="J89" s="194">
        <f>BK89</f>
        <v>0</v>
      </c>
      <c r="K89" s="43"/>
      <c r="L89" s="47"/>
      <c r="M89" s="98"/>
      <c r="N89" s="195"/>
      <c r="O89" s="99"/>
      <c r="P89" s="196">
        <f>P90+P100+P104+P114</f>
        <v>0</v>
      </c>
      <c r="Q89" s="99"/>
      <c r="R89" s="196">
        <f>R90+R100+R104+R114</f>
        <v>0</v>
      </c>
      <c r="S89" s="99"/>
      <c r="T89" s="197">
        <f>T90+T100+T104+T114</f>
        <v>0</v>
      </c>
      <c r="U89" s="41"/>
      <c r="V89" s="41"/>
      <c r="W89" s="41"/>
      <c r="X89" s="41"/>
      <c r="Y89" s="41"/>
      <c r="Z89" s="41"/>
      <c r="AA89" s="41"/>
      <c r="AB89" s="41"/>
      <c r="AC89" s="41"/>
      <c r="AD89" s="41"/>
      <c r="AE89" s="41"/>
      <c r="AT89" s="20" t="s">
        <v>75</v>
      </c>
      <c r="AU89" s="20" t="s">
        <v>192</v>
      </c>
      <c r="BK89" s="198">
        <f>BK90+BK100+BK104+BK114</f>
        <v>0</v>
      </c>
    </row>
    <row r="90" s="12" customFormat="1" ht="25.92" customHeight="1">
      <c r="A90" s="12"/>
      <c r="B90" s="199"/>
      <c r="C90" s="200"/>
      <c r="D90" s="201" t="s">
        <v>75</v>
      </c>
      <c r="E90" s="202" t="s">
        <v>1796</v>
      </c>
      <c r="F90" s="202" t="s">
        <v>4336</v>
      </c>
      <c r="G90" s="200"/>
      <c r="H90" s="200"/>
      <c r="I90" s="203"/>
      <c r="J90" s="20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84</v>
      </c>
      <c r="AT90" s="211" t="s">
        <v>75</v>
      </c>
      <c r="AU90" s="211" t="s">
        <v>76</v>
      </c>
      <c r="AY90" s="210" t="s">
        <v>231</v>
      </c>
      <c r="BK90" s="212">
        <f>SUM(BK91:BK99)</f>
        <v>0</v>
      </c>
    </row>
    <row r="91" s="2" customFormat="1" ht="44.25" customHeight="1">
      <c r="A91" s="41"/>
      <c r="B91" s="42"/>
      <c r="C91" s="215" t="s">
        <v>84</v>
      </c>
      <c r="D91" s="215" t="s">
        <v>233</v>
      </c>
      <c r="E91" s="216" t="s">
        <v>4337</v>
      </c>
      <c r="F91" s="217" t="s">
        <v>4338</v>
      </c>
      <c r="G91" s="218" t="s">
        <v>2611</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84</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86</v>
      </c>
    </row>
    <row r="92" s="2" customFormat="1" ht="16.5" customHeight="1">
      <c r="A92" s="41"/>
      <c r="B92" s="42"/>
      <c r="C92" s="215" t="s">
        <v>86</v>
      </c>
      <c r="D92" s="215" t="s">
        <v>233</v>
      </c>
      <c r="E92" s="216" t="s">
        <v>4339</v>
      </c>
      <c r="F92" s="217" t="s">
        <v>4340</v>
      </c>
      <c r="G92" s="218" t="s">
        <v>2611</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238</v>
      </c>
    </row>
    <row r="93" s="2" customFormat="1" ht="33" customHeight="1">
      <c r="A93" s="41"/>
      <c r="B93" s="42"/>
      <c r="C93" s="215" t="s">
        <v>248</v>
      </c>
      <c r="D93" s="215" t="s">
        <v>233</v>
      </c>
      <c r="E93" s="216" t="s">
        <v>4341</v>
      </c>
      <c r="F93" s="217" t="s">
        <v>4342</v>
      </c>
      <c r="G93" s="218" t="s">
        <v>310</v>
      </c>
      <c r="H93" s="219">
        <v>5</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265</v>
      </c>
    </row>
    <row r="94" s="2" customFormat="1" ht="16.5" customHeight="1">
      <c r="A94" s="41"/>
      <c r="B94" s="42"/>
      <c r="C94" s="215" t="s">
        <v>238</v>
      </c>
      <c r="D94" s="215" t="s">
        <v>233</v>
      </c>
      <c r="E94" s="216" t="s">
        <v>4343</v>
      </c>
      <c r="F94" s="217" t="s">
        <v>4344</v>
      </c>
      <c r="G94" s="218" t="s">
        <v>310</v>
      </c>
      <c r="H94" s="219">
        <v>5</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277</v>
      </c>
    </row>
    <row r="95" s="2" customFormat="1" ht="49.05" customHeight="1">
      <c r="A95" s="41"/>
      <c r="B95" s="42"/>
      <c r="C95" s="215" t="s">
        <v>260</v>
      </c>
      <c r="D95" s="215" t="s">
        <v>233</v>
      </c>
      <c r="E95" s="216" t="s">
        <v>4345</v>
      </c>
      <c r="F95" s="217" t="s">
        <v>4346</v>
      </c>
      <c r="G95" s="218" t="s">
        <v>310</v>
      </c>
      <c r="H95" s="219">
        <v>48</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290</v>
      </c>
    </row>
    <row r="96" s="2" customFormat="1" ht="16.5" customHeight="1">
      <c r="A96" s="41"/>
      <c r="B96" s="42"/>
      <c r="C96" s="215" t="s">
        <v>265</v>
      </c>
      <c r="D96" s="215" t="s">
        <v>233</v>
      </c>
      <c r="E96" s="216" t="s">
        <v>4347</v>
      </c>
      <c r="F96" s="217" t="s">
        <v>4348</v>
      </c>
      <c r="G96" s="218" t="s">
        <v>310</v>
      </c>
      <c r="H96" s="219">
        <v>48</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302</v>
      </c>
    </row>
    <row r="97" s="2" customFormat="1" ht="37.8" customHeight="1">
      <c r="A97" s="41"/>
      <c r="B97" s="42"/>
      <c r="C97" s="215" t="s">
        <v>271</v>
      </c>
      <c r="D97" s="215" t="s">
        <v>233</v>
      </c>
      <c r="E97" s="216" t="s">
        <v>4349</v>
      </c>
      <c r="F97" s="217" t="s">
        <v>4350</v>
      </c>
      <c r="G97" s="218" t="s">
        <v>2611</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313</v>
      </c>
    </row>
    <row r="98" s="2" customFormat="1" ht="55.5" customHeight="1">
      <c r="A98" s="41"/>
      <c r="B98" s="42"/>
      <c r="C98" s="215" t="s">
        <v>277</v>
      </c>
      <c r="D98" s="215" t="s">
        <v>233</v>
      </c>
      <c r="E98" s="216" t="s">
        <v>4351</v>
      </c>
      <c r="F98" s="217" t="s">
        <v>4352</v>
      </c>
      <c r="G98" s="218" t="s">
        <v>2611</v>
      </c>
      <c r="H98" s="219">
        <v>4</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336</v>
      </c>
    </row>
    <row r="99" s="2" customFormat="1" ht="44.25" customHeight="1">
      <c r="A99" s="41"/>
      <c r="B99" s="42"/>
      <c r="C99" s="215" t="s">
        <v>284</v>
      </c>
      <c r="D99" s="215" t="s">
        <v>233</v>
      </c>
      <c r="E99" s="216" t="s">
        <v>4353</v>
      </c>
      <c r="F99" s="217" t="s">
        <v>4354</v>
      </c>
      <c r="G99" s="218" t="s">
        <v>2611</v>
      </c>
      <c r="H99" s="219">
        <v>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350</v>
      </c>
    </row>
    <row r="100" s="12" customFormat="1" ht="25.92" customHeight="1">
      <c r="A100" s="12"/>
      <c r="B100" s="199"/>
      <c r="C100" s="200"/>
      <c r="D100" s="201" t="s">
        <v>75</v>
      </c>
      <c r="E100" s="202" t="s">
        <v>2662</v>
      </c>
      <c r="F100" s="202" t="s">
        <v>4355</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84</v>
      </c>
      <c r="AT100" s="211" t="s">
        <v>75</v>
      </c>
      <c r="AU100" s="211" t="s">
        <v>76</v>
      </c>
      <c r="AY100" s="210" t="s">
        <v>231</v>
      </c>
      <c r="BK100" s="212">
        <f>SUM(BK101:BK103)</f>
        <v>0</v>
      </c>
    </row>
    <row r="101" s="2" customFormat="1" ht="24.15" customHeight="1">
      <c r="A101" s="41"/>
      <c r="B101" s="42"/>
      <c r="C101" s="215" t="s">
        <v>290</v>
      </c>
      <c r="D101" s="215" t="s">
        <v>233</v>
      </c>
      <c r="E101" s="216" t="s">
        <v>4356</v>
      </c>
      <c r="F101" s="217" t="s">
        <v>4357</v>
      </c>
      <c r="G101" s="218" t="s">
        <v>2611</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366</v>
      </c>
    </row>
    <row r="102" s="2" customFormat="1" ht="16.5" customHeight="1">
      <c r="A102" s="41"/>
      <c r="B102" s="42"/>
      <c r="C102" s="215" t="s">
        <v>296</v>
      </c>
      <c r="D102" s="215" t="s">
        <v>233</v>
      </c>
      <c r="E102" s="216" t="s">
        <v>4358</v>
      </c>
      <c r="F102" s="217" t="s">
        <v>4359</v>
      </c>
      <c r="G102" s="218" t="s">
        <v>2611</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379</v>
      </c>
    </row>
    <row r="103" s="2" customFormat="1" ht="78" customHeight="1">
      <c r="A103" s="41"/>
      <c r="B103" s="42"/>
      <c r="C103" s="215" t="s">
        <v>302</v>
      </c>
      <c r="D103" s="215" t="s">
        <v>233</v>
      </c>
      <c r="E103" s="216" t="s">
        <v>4360</v>
      </c>
      <c r="F103" s="217" t="s">
        <v>4361</v>
      </c>
      <c r="G103" s="218" t="s">
        <v>2611</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394</v>
      </c>
    </row>
    <row r="104" s="12" customFormat="1" ht="25.92" customHeight="1">
      <c r="A104" s="12"/>
      <c r="B104" s="199"/>
      <c r="C104" s="200"/>
      <c r="D104" s="201" t="s">
        <v>75</v>
      </c>
      <c r="E104" s="202" t="s">
        <v>2676</v>
      </c>
      <c r="F104" s="202" t="s">
        <v>4362</v>
      </c>
      <c r="G104" s="200"/>
      <c r="H104" s="200"/>
      <c r="I104" s="203"/>
      <c r="J104" s="204">
        <f>BK104</f>
        <v>0</v>
      </c>
      <c r="K104" s="200"/>
      <c r="L104" s="205"/>
      <c r="M104" s="206"/>
      <c r="N104" s="207"/>
      <c r="O104" s="207"/>
      <c r="P104" s="208">
        <f>SUM(P105:P113)</f>
        <v>0</v>
      </c>
      <c r="Q104" s="207"/>
      <c r="R104" s="208">
        <f>SUM(R105:R113)</f>
        <v>0</v>
      </c>
      <c r="S104" s="207"/>
      <c r="T104" s="209">
        <f>SUM(T105:T113)</f>
        <v>0</v>
      </c>
      <c r="U104" s="12"/>
      <c r="V104" s="12"/>
      <c r="W104" s="12"/>
      <c r="X104" s="12"/>
      <c r="Y104" s="12"/>
      <c r="Z104" s="12"/>
      <c r="AA104" s="12"/>
      <c r="AB104" s="12"/>
      <c r="AC104" s="12"/>
      <c r="AD104" s="12"/>
      <c r="AE104" s="12"/>
      <c r="AR104" s="210" t="s">
        <v>84</v>
      </c>
      <c r="AT104" s="211" t="s">
        <v>75</v>
      </c>
      <c r="AU104" s="211" t="s">
        <v>76</v>
      </c>
      <c r="AY104" s="210" t="s">
        <v>231</v>
      </c>
      <c r="BK104" s="212">
        <f>SUM(BK105:BK113)</f>
        <v>0</v>
      </c>
    </row>
    <row r="105" s="2" customFormat="1" ht="16.5" customHeight="1">
      <c r="A105" s="41"/>
      <c r="B105" s="42"/>
      <c r="C105" s="215" t="s">
        <v>307</v>
      </c>
      <c r="D105" s="215" t="s">
        <v>233</v>
      </c>
      <c r="E105" s="216" t="s">
        <v>4363</v>
      </c>
      <c r="F105" s="217" t="s">
        <v>4364</v>
      </c>
      <c r="G105" s="218" t="s">
        <v>2611</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418</v>
      </c>
    </row>
    <row r="106" s="2" customFormat="1" ht="16.5" customHeight="1">
      <c r="A106" s="41"/>
      <c r="B106" s="42"/>
      <c r="C106" s="215" t="s">
        <v>313</v>
      </c>
      <c r="D106" s="215" t="s">
        <v>233</v>
      </c>
      <c r="E106" s="216" t="s">
        <v>4365</v>
      </c>
      <c r="F106" s="217" t="s">
        <v>4366</v>
      </c>
      <c r="G106" s="218" t="s">
        <v>2611</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430</v>
      </c>
    </row>
    <row r="107" s="2" customFormat="1" ht="16.5" customHeight="1">
      <c r="A107" s="41"/>
      <c r="B107" s="42"/>
      <c r="C107" s="215" t="s">
        <v>8</v>
      </c>
      <c r="D107" s="215" t="s">
        <v>233</v>
      </c>
      <c r="E107" s="216" t="s">
        <v>4367</v>
      </c>
      <c r="F107" s="217" t="s">
        <v>4368</v>
      </c>
      <c r="G107" s="218" t="s">
        <v>2611</v>
      </c>
      <c r="H107" s="219">
        <v>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442</v>
      </c>
    </row>
    <row r="108" s="2" customFormat="1" ht="16.5" customHeight="1">
      <c r="A108" s="41"/>
      <c r="B108" s="42"/>
      <c r="C108" s="215" t="s">
        <v>336</v>
      </c>
      <c r="D108" s="215" t="s">
        <v>233</v>
      </c>
      <c r="E108" s="216" t="s">
        <v>4369</v>
      </c>
      <c r="F108" s="217" t="s">
        <v>4370</v>
      </c>
      <c r="G108" s="218" t="s">
        <v>2611</v>
      </c>
      <c r="H108" s="219">
        <v>6</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451</v>
      </c>
    </row>
    <row r="109" s="2" customFormat="1" ht="16.5" customHeight="1">
      <c r="A109" s="41"/>
      <c r="B109" s="42"/>
      <c r="C109" s="215" t="s">
        <v>343</v>
      </c>
      <c r="D109" s="215" t="s">
        <v>233</v>
      </c>
      <c r="E109" s="216" t="s">
        <v>4371</v>
      </c>
      <c r="F109" s="217" t="s">
        <v>4372</v>
      </c>
      <c r="G109" s="218" t="s">
        <v>2611</v>
      </c>
      <c r="H109" s="219">
        <v>6</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463</v>
      </c>
    </row>
    <row r="110" s="2" customFormat="1" ht="123" customHeight="1">
      <c r="A110" s="41"/>
      <c r="B110" s="42"/>
      <c r="C110" s="215" t="s">
        <v>350</v>
      </c>
      <c r="D110" s="215" t="s">
        <v>233</v>
      </c>
      <c r="E110" s="216" t="s">
        <v>4373</v>
      </c>
      <c r="F110" s="217" t="s">
        <v>4374</v>
      </c>
      <c r="G110" s="218" t="s">
        <v>310</v>
      </c>
      <c r="H110" s="219">
        <v>38</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475</v>
      </c>
    </row>
    <row r="111" s="2" customFormat="1" ht="21.75" customHeight="1">
      <c r="A111" s="41"/>
      <c r="B111" s="42"/>
      <c r="C111" s="215" t="s">
        <v>355</v>
      </c>
      <c r="D111" s="215" t="s">
        <v>233</v>
      </c>
      <c r="E111" s="216" t="s">
        <v>4375</v>
      </c>
      <c r="F111" s="217" t="s">
        <v>4376</v>
      </c>
      <c r="G111" s="218" t="s">
        <v>310</v>
      </c>
      <c r="H111" s="219">
        <v>14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488</v>
      </c>
    </row>
    <row r="112" s="2" customFormat="1" ht="16.5" customHeight="1">
      <c r="A112" s="41"/>
      <c r="B112" s="42"/>
      <c r="C112" s="215" t="s">
        <v>366</v>
      </c>
      <c r="D112" s="215" t="s">
        <v>233</v>
      </c>
      <c r="E112" s="216" t="s">
        <v>4377</v>
      </c>
      <c r="F112" s="217" t="s">
        <v>4378</v>
      </c>
      <c r="G112" s="218" t="s">
        <v>2611</v>
      </c>
      <c r="H112" s="219">
        <v>8</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499</v>
      </c>
    </row>
    <row r="113" s="2" customFormat="1" ht="101.25" customHeight="1">
      <c r="A113" s="41"/>
      <c r="B113" s="42"/>
      <c r="C113" s="215" t="s">
        <v>7</v>
      </c>
      <c r="D113" s="215" t="s">
        <v>233</v>
      </c>
      <c r="E113" s="216" t="s">
        <v>4379</v>
      </c>
      <c r="F113" s="217" t="s">
        <v>4380</v>
      </c>
      <c r="G113" s="218" t="s">
        <v>2611</v>
      </c>
      <c r="H113" s="219">
        <v>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513</v>
      </c>
    </row>
    <row r="114" s="12" customFormat="1" ht="25.92" customHeight="1">
      <c r="A114" s="12"/>
      <c r="B114" s="199"/>
      <c r="C114" s="200"/>
      <c r="D114" s="201" t="s">
        <v>75</v>
      </c>
      <c r="E114" s="202" t="s">
        <v>2690</v>
      </c>
      <c r="F114" s="202" t="s">
        <v>4381</v>
      </c>
      <c r="G114" s="200"/>
      <c r="H114" s="200"/>
      <c r="I114" s="203"/>
      <c r="J114" s="204">
        <f>BK114</f>
        <v>0</v>
      </c>
      <c r="K114" s="200"/>
      <c r="L114" s="205"/>
      <c r="M114" s="206"/>
      <c r="N114" s="207"/>
      <c r="O114" s="207"/>
      <c r="P114" s="208">
        <f>SUM(P115:P126)</f>
        <v>0</v>
      </c>
      <c r="Q114" s="207"/>
      <c r="R114" s="208">
        <f>SUM(R115:R126)</f>
        <v>0</v>
      </c>
      <c r="S114" s="207"/>
      <c r="T114" s="209">
        <f>SUM(T115:T126)</f>
        <v>0</v>
      </c>
      <c r="U114" s="12"/>
      <c r="V114" s="12"/>
      <c r="W114" s="12"/>
      <c r="X114" s="12"/>
      <c r="Y114" s="12"/>
      <c r="Z114" s="12"/>
      <c r="AA114" s="12"/>
      <c r="AB114" s="12"/>
      <c r="AC114" s="12"/>
      <c r="AD114" s="12"/>
      <c r="AE114" s="12"/>
      <c r="AR114" s="210" t="s">
        <v>84</v>
      </c>
      <c r="AT114" s="211" t="s">
        <v>75</v>
      </c>
      <c r="AU114" s="211" t="s">
        <v>76</v>
      </c>
      <c r="AY114" s="210" t="s">
        <v>231</v>
      </c>
      <c r="BK114" s="212">
        <f>SUM(BK115:BK126)</f>
        <v>0</v>
      </c>
    </row>
    <row r="115" s="2" customFormat="1" ht="16.5" customHeight="1">
      <c r="A115" s="41"/>
      <c r="B115" s="42"/>
      <c r="C115" s="215" t="s">
        <v>379</v>
      </c>
      <c r="D115" s="215" t="s">
        <v>233</v>
      </c>
      <c r="E115" s="216" t="s">
        <v>4382</v>
      </c>
      <c r="F115" s="217" t="s">
        <v>4228</v>
      </c>
      <c r="G115" s="218" t="s">
        <v>2611</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532</v>
      </c>
    </row>
    <row r="116" s="2" customFormat="1" ht="33" customHeight="1">
      <c r="A116" s="41"/>
      <c r="B116" s="42"/>
      <c r="C116" s="215" t="s">
        <v>387</v>
      </c>
      <c r="D116" s="215" t="s">
        <v>233</v>
      </c>
      <c r="E116" s="216" t="s">
        <v>4383</v>
      </c>
      <c r="F116" s="217" t="s">
        <v>4384</v>
      </c>
      <c r="G116" s="218" t="s">
        <v>2611</v>
      </c>
      <c r="H116" s="219">
        <v>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550</v>
      </c>
    </row>
    <row r="117" s="2" customFormat="1" ht="16.5" customHeight="1">
      <c r="A117" s="41"/>
      <c r="B117" s="42"/>
      <c r="C117" s="215" t="s">
        <v>394</v>
      </c>
      <c r="D117" s="215" t="s">
        <v>233</v>
      </c>
      <c r="E117" s="216" t="s">
        <v>4385</v>
      </c>
      <c r="F117" s="217" t="s">
        <v>4386</v>
      </c>
      <c r="G117" s="218" t="s">
        <v>2802</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566</v>
      </c>
    </row>
    <row r="118" s="2" customFormat="1" ht="16.5" customHeight="1">
      <c r="A118" s="41"/>
      <c r="B118" s="42"/>
      <c r="C118" s="215" t="s">
        <v>400</v>
      </c>
      <c r="D118" s="215" t="s">
        <v>233</v>
      </c>
      <c r="E118" s="216" t="s">
        <v>4387</v>
      </c>
      <c r="F118" s="217" t="s">
        <v>4388</v>
      </c>
      <c r="G118" s="218" t="s">
        <v>2802</v>
      </c>
      <c r="H118" s="219">
        <v>5</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577</v>
      </c>
    </row>
    <row r="119" s="2" customFormat="1" ht="16.5" customHeight="1">
      <c r="A119" s="41"/>
      <c r="B119" s="42"/>
      <c r="C119" s="215" t="s">
        <v>406</v>
      </c>
      <c r="D119" s="215" t="s">
        <v>233</v>
      </c>
      <c r="E119" s="216" t="s">
        <v>4389</v>
      </c>
      <c r="F119" s="217" t="s">
        <v>4390</v>
      </c>
      <c r="G119" s="218" t="s">
        <v>2611</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588</v>
      </c>
    </row>
    <row r="120" s="2" customFormat="1" ht="16.5" customHeight="1">
      <c r="A120" s="41"/>
      <c r="B120" s="42"/>
      <c r="C120" s="215" t="s">
        <v>412</v>
      </c>
      <c r="D120" s="215" t="s">
        <v>233</v>
      </c>
      <c r="E120" s="216" t="s">
        <v>4391</v>
      </c>
      <c r="F120" s="217" t="s">
        <v>4392</v>
      </c>
      <c r="G120" s="218" t="s">
        <v>2802</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604</v>
      </c>
    </row>
    <row r="121" s="2" customFormat="1" ht="24.15" customHeight="1">
      <c r="A121" s="41"/>
      <c r="B121" s="42"/>
      <c r="C121" s="215" t="s">
        <v>418</v>
      </c>
      <c r="D121" s="215" t="s">
        <v>233</v>
      </c>
      <c r="E121" s="216" t="s">
        <v>4393</v>
      </c>
      <c r="F121" s="217" t="s">
        <v>4394</v>
      </c>
      <c r="G121" s="218" t="s">
        <v>2802</v>
      </c>
      <c r="H121" s="219">
        <v>5</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613</v>
      </c>
    </row>
    <row r="122" s="2" customFormat="1" ht="16.5" customHeight="1">
      <c r="A122" s="41"/>
      <c r="B122" s="42"/>
      <c r="C122" s="215" t="s">
        <v>424</v>
      </c>
      <c r="D122" s="215" t="s">
        <v>233</v>
      </c>
      <c r="E122" s="216" t="s">
        <v>4395</v>
      </c>
      <c r="F122" s="217" t="s">
        <v>4396</v>
      </c>
      <c r="G122" s="218" t="s">
        <v>2802</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626</v>
      </c>
    </row>
    <row r="123" s="2" customFormat="1" ht="16.5" customHeight="1">
      <c r="A123" s="41"/>
      <c r="B123" s="42"/>
      <c r="C123" s="215" t="s">
        <v>430</v>
      </c>
      <c r="D123" s="215" t="s">
        <v>233</v>
      </c>
      <c r="E123" s="216" t="s">
        <v>4397</v>
      </c>
      <c r="F123" s="217" t="s">
        <v>4398</v>
      </c>
      <c r="G123" s="218" t="s">
        <v>2611</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634</v>
      </c>
    </row>
    <row r="124" s="2" customFormat="1" ht="16.5" customHeight="1">
      <c r="A124" s="41"/>
      <c r="B124" s="42"/>
      <c r="C124" s="215" t="s">
        <v>436</v>
      </c>
      <c r="D124" s="215" t="s">
        <v>233</v>
      </c>
      <c r="E124" s="216" t="s">
        <v>4399</v>
      </c>
      <c r="F124" s="217" t="s">
        <v>4400</v>
      </c>
      <c r="G124" s="218" t="s">
        <v>2611</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643</v>
      </c>
    </row>
    <row r="125" s="2" customFormat="1" ht="16.5" customHeight="1">
      <c r="A125" s="41"/>
      <c r="B125" s="42"/>
      <c r="C125" s="215" t="s">
        <v>442</v>
      </c>
      <c r="D125" s="215" t="s">
        <v>233</v>
      </c>
      <c r="E125" s="216" t="s">
        <v>4401</v>
      </c>
      <c r="F125" s="217" t="s">
        <v>4402</v>
      </c>
      <c r="G125" s="218" t="s">
        <v>2611</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673</v>
      </c>
    </row>
    <row r="126" s="2" customFormat="1" ht="24.15" customHeight="1">
      <c r="A126" s="41"/>
      <c r="B126" s="42"/>
      <c r="C126" s="215" t="s">
        <v>448</v>
      </c>
      <c r="D126" s="215" t="s">
        <v>233</v>
      </c>
      <c r="E126" s="216" t="s">
        <v>4403</v>
      </c>
      <c r="F126" s="217" t="s">
        <v>4404</v>
      </c>
      <c r="G126" s="218" t="s">
        <v>2802</v>
      </c>
      <c r="H126" s="219">
        <v>2</v>
      </c>
      <c r="I126" s="220"/>
      <c r="J126" s="221">
        <f>ROUND(I126*H126,2)</f>
        <v>0</v>
      </c>
      <c r="K126" s="217" t="s">
        <v>19</v>
      </c>
      <c r="L126" s="47"/>
      <c r="M126" s="295" t="s">
        <v>19</v>
      </c>
      <c r="N126" s="296" t="s">
        <v>47</v>
      </c>
      <c r="O126" s="293"/>
      <c r="P126" s="297">
        <f>O126*H126</f>
        <v>0</v>
      </c>
      <c r="Q126" s="297">
        <v>0</v>
      </c>
      <c r="R126" s="297">
        <f>Q126*H126</f>
        <v>0</v>
      </c>
      <c r="S126" s="297">
        <v>0</v>
      </c>
      <c r="T126" s="298">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692</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eKmC4IuWFswFh0UJ5ZuNm2uw+6rwXyz08kanPdrkDQ6NZbZQ3uLKb37HAocoIK5OL2YOBBTxM/yD4caQrd/Auw==" hashValue="PNQ+dTOKp5NtkovubN++V50U6vhohePQGFPdr9Zk9xvjDlctBOeTtU4n2X0SHFbZo4Zzu0tVi87jPCtRDnmxOQ==" algorithmName="SHA-512" password="C763"/>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4330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4405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ROUND((SUM(BE92:BE185)),  2)</f>
        <v>0</v>
      </c>
      <c r="G35" s="41"/>
      <c r="H35" s="41"/>
      <c r="I35" s="160">
        <v>0.20999999999999999</v>
      </c>
      <c r="J35" s="159">
        <f>ROUND(((SUM(BE92:BE185))*I35),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ROUND((SUM(BF92:BF185)),  2)</f>
        <v>0</v>
      </c>
      <c r="G36" s="41"/>
      <c r="H36" s="41"/>
      <c r="I36" s="160">
        <v>0.14999999999999999</v>
      </c>
      <c r="J36" s="159">
        <f>ROUND(((SUM(BF92:BF185))*I36),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ROUND((SUM(BG92:BG185)),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ROUND((SUM(BH92:BH185)),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ROUND((SUM(BI92:BI185)),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4330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04.2 - SK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4406</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4407</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4408</v>
      </c>
      <c r="E66" s="180"/>
      <c r="F66" s="180"/>
      <c r="G66" s="180"/>
      <c r="H66" s="180"/>
      <c r="I66" s="180"/>
      <c r="J66" s="181">
        <f>J126</f>
        <v>0</v>
      </c>
      <c r="K66" s="178"/>
      <c r="L66" s="182"/>
      <c r="S66" s="9"/>
      <c r="T66" s="9"/>
      <c r="U66" s="9"/>
      <c r="V66" s="9"/>
      <c r="W66" s="9"/>
      <c r="X66" s="9"/>
      <c r="Y66" s="9"/>
      <c r="Z66" s="9"/>
      <c r="AA66" s="9"/>
      <c r="AB66" s="9"/>
      <c r="AC66" s="9"/>
      <c r="AD66" s="9"/>
      <c r="AE66" s="9"/>
    </row>
    <row r="67" s="9" customFormat="1" ht="24.96" customHeight="1">
      <c r="A67" s="9"/>
      <c r="B67" s="177"/>
      <c r="C67" s="178"/>
      <c r="D67" s="179" t="s">
        <v>4409</v>
      </c>
      <c r="E67" s="180"/>
      <c r="F67" s="180"/>
      <c r="G67" s="180"/>
      <c r="H67" s="180"/>
      <c r="I67" s="180"/>
      <c r="J67" s="181">
        <f>J136</f>
        <v>0</v>
      </c>
      <c r="K67" s="178"/>
      <c r="L67" s="182"/>
      <c r="S67" s="9"/>
      <c r="T67" s="9"/>
      <c r="U67" s="9"/>
      <c r="V67" s="9"/>
      <c r="W67" s="9"/>
      <c r="X67" s="9"/>
      <c r="Y67" s="9"/>
      <c r="Z67" s="9"/>
      <c r="AA67" s="9"/>
      <c r="AB67" s="9"/>
      <c r="AC67" s="9"/>
      <c r="AD67" s="9"/>
      <c r="AE67" s="9"/>
    </row>
    <row r="68" s="9" customFormat="1" ht="24.96" customHeight="1">
      <c r="A68" s="9"/>
      <c r="B68" s="177"/>
      <c r="C68" s="178"/>
      <c r="D68" s="179" t="s">
        <v>4410</v>
      </c>
      <c r="E68" s="180"/>
      <c r="F68" s="180"/>
      <c r="G68" s="180"/>
      <c r="H68" s="180"/>
      <c r="I68" s="180"/>
      <c r="J68" s="181">
        <f>J160</f>
        <v>0</v>
      </c>
      <c r="K68" s="178"/>
      <c r="L68" s="182"/>
      <c r="S68" s="9"/>
      <c r="T68" s="9"/>
      <c r="U68" s="9"/>
      <c r="V68" s="9"/>
      <c r="W68" s="9"/>
      <c r="X68" s="9"/>
      <c r="Y68" s="9"/>
      <c r="Z68" s="9"/>
      <c r="AA68" s="9"/>
      <c r="AB68" s="9"/>
      <c r="AC68" s="9"/>
      <c r="AD68" s="9"/>
      <c r="AE68" s="9"/>
    </row>
    <row r="69" s="9" customFormat="1" ht="24.96" customHeight="1">
      <c r="A69" s="9"/>
      <c r="B69" s="177"/>
      <c r="C69" s="178"/>
      <c r="D69" s="179" t="s">
        <v>4411</v>
      </c>
      <c r="E69" s="180"/>
      <c r="F69" s="180"/>
      <c r="G69" s="180"/>
      <c r="H69" s="180"/>
      <c r="I69" s="180"/>
      <c r="J69" s="181">
        <f>J168</f>
        <v>0</v>
      </c>
      <c r="K69" s="178"/>
      <c r="L69" s="182"/>
      <c r="S69" s="9"/>
      <c r="T69" s="9"/>
      <c r="U69" s="9"/>
      <c r="V69" s="9"/>
      <c r="W69" s="9"/>
      <c r="X69" s="9"/>
      <c r="Y69" s="9"/>
      <c r="Z69" s="9"/>
      <c r="AA69" s="9"/>
      <c r="AB69" s="9"/>
      <c r="AC69" s="9"/>
      <c r="AD69" s="9"/>
      <c r="AE69" s="9"/>
    </row>
    <row r="70" s="9" customFormat="1" ht="24.96" customHeight="1">
      <c r="A70" s="9"/>
      <c r="B70" s="177"/>
      <c r="C70" s="178"/>
      <c r="D70" s="179" t="s">
        <v>4412</v>
      </c>
      <c r="E70" s="180"/>
      <c r="F70" s="180"/>
      <c r="G70" s="180"/>
      <c r="H70" s="180"/>
      <c r="I70" s="180"/>
      <c r="J70" s="181">
        <f>J172</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 - oprava</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186</v>
      </c>
      <c r="D81" s="25"/>
      <c r="E81" s="25"/>
      <c r="F81" s="25"/>
      <c r="G81" s="25"/>
      <c r="H81" s="25"/>
      <c r="I81" s="25"/>
      <c r="J81" s="25"/>
      <c r="K81" s="25"/>
      <c r="L81" s="23"/>
    </row>
    <row r="82" s="2" customFormat="1" ht="16.5" customHeight="1">
      <c r="A82" s="41"/>
      <c r="B82" s="42"/>
      <c r="C82" s="43"/>
      <c r="D82" s="43"/>
      <c r="E82" s="172" t="s">
        <v>4330</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2596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IO 04.2 - SK</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217</v>
      </c>
      <c r="D91" s="191" t="s">
        <v>61</v>
      </c>
      <c r="E91" s="191" t="s">
        <v>57</v>
      </c>
      <c r="F91" s="191" t="s">
        <v>58</v>
      </c>
      <c r="G91" s="191" t="s">
        <v>218</v>
      </c>
      <c r="H91" s="191" t="s">
        <v>219</v>
      </c>
      <c r="I91" s="191" t="s">
        <v>220</v>
      </c>
      <c r="J91" s="191" t="s">
        <v>191</v>
      </c>
      <c r="K91" s="192" t="s">
        <v>221</v>
      </c>
      <c r="L91" s="193"/>
      <c r="M91" s="95" t="s">
        <v>19</v>
      </c>
      <c r="N91" s="96" t="s">
        <v>46</v>
      </c>
      <c r="O91" s="96" t="s">
        <v>222</v>
      </c>
      <c r="P91" s="96" t="s">
        <v>223</v>
      </c>
      <c r="Q91" s="96" t="s">
        <v>224</v>
      </c>
      <c r="R91" s="96" t="s">
        <v>225</v>
      </c>
      <c r="S91" s="96" t="s">
        <v>226</v>
      </c>
      <c r="T91" s="97" t="s">
        <v>227</v>
      </c>
      <c r="U91" s="188"/>
      <c r="V91" s="188"/>
      <c r="W91" s="188"/>
      <c r="X91" s="188"/>
      <c r="Y91" s="188"/>
      <c r="Z91" s="188"/>
      <c r="AA91" s="188"/>
      <c r="AB91" s="188"/>
      <c r="AC91" s="188"/>
      <c r="AD91" s="188"/>
      <c r="AE91" s="188"/>
    </row>
    <row r="92" s="2" customFormat="1" ht="22.8" customHeight="1">
      <c r="A92" s="41"/>
      <c r="B92" s="42"/>
      <c r="C92" s="102" t="s">
        <v>228</v>
      </c>
      <c r="D92" s="43"/>
      <c r="E92" s="43"/>
      <c r="F92" s="43"/>
      <c r="G92" s="43"/>
      <c r="H92" s="43"/>
      <c r="I92" s="43"/>
      <c r="J92" s="194">
        <f>BK92</f>
        <v>0</v>
      </c>
      <c r="K92" s="43"/>
      <c r="L92" s="47"/>
      <c r="M92" s="98"/>
      <c r="N92" s="195"/>
      <c r="O92" s="99"/>
      <c r="P92" s="196">
        <f>P93+P104+P126+P136+P160+P168+P172</f>
        <v>0</v>
      </c>
      <c r="Q92" s="99"/>
      <c r="R92" s="196">
        <f>R93+R104+R126+R136+R160+R168+R172</f>
        <v>0</v>
      </c>
      <c r="S92" s="99"/>
      <c r="T92" s="197">
        <f>T93+T104+T126+T136+T160+T168+T172</f>
        <v>0</v>
      </c>
      <c r="U92" s="41"/>
      <c r="V92" s="41"/>
      <c r="W92" s="41"/>
      <c r="X92" s="41"/>
      <c r="Y92" s="41"/>
      <c r="Z92" s="41"/>
      <c r="AA92" s="41"/>
      <c r="AB92" s="41"/>
      <c r="AC92" s="41"/>
      <c r="AD92" s="41"/>
      <c r="AE92" s="41"/>
      <c r="AT92" s="20" t="s">
        <v>75</v>
      </c>
      <c r="AU92" s="20" t="s">
        <v>192</v>
      </c>
      <c r="BK92" s="198">
        <f>BK93+BK104+BK126+BK136+BK160+BK168+BK172</f>
        <v>0</v>
      </c>
    </row>
    <row r="93" s="12" customFormat="1" ht="25.92" customHeight="1">
      <c r="A93" s="12"/>
      <c r="B93" s="199"/>
      <c r="C93" s="200"/>
      <c r="D93" s="201" t="s">
        <v>75</v>
      </c>
      <c r="E93" s="202" t="s">
        <v>1796</v>
      </c>
      <c r="F93" s="202" t="s">
        <v>4413</v>
      </c>
      <c r="G93" s="200"/>
      <c r="H93" s="200"/>
      <c r="I93" s="203"/>
      <c r="J93" s="204">
        <f>BK93</f>
        <v>0</v>
      </c>
      <c r="K93" s="200"/>
      <c r="L93" s="205"/>
      <c r="M93" s="206"/>
      <c r="N93" s="207"/>
      <c r="O93" s="207"/>
      <c r="P93" s="208">
        <f>SUM(P94:P103)</f>
        <v>0</v>
      </c>
      <c r="Q93" s="207"/>
      <c r="R93" s="208">
        <f>SUM(R94:R103)</f>
        <v>0</v>
      </c>
      <c r="S93" s="207"/>
      <c r="T93" s="209">
        <f>SUM(T94:T103)</f>
        <v>0</v>
      </c>
      <c r="U93" s="12"/>
      <c r="V93" s="12"/>
      <c r="W93" s="12"/>
      <c r="X93" s="12"/>
      <c r="Y93" s="12"/>
      <c r="Z93" s="12"/>
      <c r="AA93" s="12"/>
      <c r="AB93" s="12"/>
      <c r="AC93" s="12"/>
      <c r="AD93" s="12"/>
      <c r="AE93" s="12"/>
      <c r="AR93" s="210" t="s">
        <v>84</v>
      </c>
      <c r="AT93" s="211" t="s">
        <v>75</v>
      </c>
      <c r="AU93" s="211" t="s">
        <v>76</v>
      </c>
      <c r="AY93" s="210" t="s">
        <v>231</v>
      </c>
      <c r="BK93" s="212">
        <f>SUM(BK94:BK103)</f>
        <v>0</v>
      </c>
    </row>
    <row r="94" s="2" customFormat="1" ht="62.7" customHeight="1">
      <c r="A94" s="41"/>
      <c r="B94" s="42"/>
      <c r="C94" s="215" t="s">
        <v>84</v>
      </c>
      <c r="D94" s="215" t="s">
        <v>233</v>
      </c>
      <c r="E94" s="216" t="s">
        <v>4414</v>
      </c>
      <c r="F94" s="217" t="s">
        <v>4415</v>
      </c>
      <c r="G94" s="218" t="s">
        <v>2611</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86</v>
      </c>
    </row>
    <row r="95" s="2" customFormat="1" ht="24.15" customHeight="1">
      <c r="A95" s="41"/>
      <c r="B95" s="42"/>
      <c r="C95" s="215" t="s">
        <v>86</v>
      </c>
      <c r="D95" s="215" t="s">
        <v>233</v>
      </c>
      <c r="E95" s="216" t="s">
        <v>4416</v>
      </c>
      <c r="F95" s="217" t="s">
        <v>4417</v>
      </c>
      <c r="G95" s="218" t="s">
        <v>2611</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238</v>
      </c>
    </row>
    <row r="96" s="2" customFormat="1" ht="24.15" customHeight="1">
      <c r="A96" s="41"/>
      <c r="B96" s="42"/>
      <c r="C96" s="215" t="s">
        <v>248</v>
      </c>
      <c r="D96" s="215" t="s">
        <v>233</v>
      </c>
      <c r="E96" s="216" t="s">
        <v>4418</v>
      </c>
      <c r="F96" s="217" t="s">
        <v>4419</v>
      </c>
      <c r="G96" s="218" t="s">
        <v>2611</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265</v>
      </c>
    </row>
    <row r="97" s="2" customFormat="1" ht="37.8" customHeight="1">
      <c r="A97" s="41"/>
      <c r="B97" s="42"/>
      <c r="C97" s="215" t="s">
        <v>238</v>
      </c>
      <c r="D97" s="215" t="s">
        <v>233</v>
      </c>
      <c r="E97" s="216" t="s">
        <v>4420</v>
      </c>
      <c r="F97" s="217" t="s">
        <v>4421</v>
      </c>
      <c r="G97" s="218" t="s">
        <v>310</v>
      </c>
      <c r="H97" s="219">
        <v>4</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277</v>
      </c>
    </row>
    <row r="98" s="2" customFormat="1" ht="24.15" customHeight="1">
      <c r="A98" s="41"/>
      <c r="B98" s="42"/>
      <c r="C98" s="215" t="s">
        <v>260</v>
      </c>
      <c r="D98" s="215" t="s">
        <v>233</v>
      </c>
      <c r="E98" s="216" t="s">
        <v>4422</v>
      </c>
      <c r="F98" s="217" t="s">
        <v>4423</v>
      </c>
      <c r="G98" s="218" t="s">
        <v>2611</v>
      </c>
      <c r="H98" s="219">
        <v>16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290</v>
      </c>
    </row>
    <row r="99" s="2" customFormat="1" ht="16.5" customHeight="1">
      <c r="A99" s="41"/>
      <c r="B99" s="42"/>
      <c r="C99" s="215" t="s">
        <v>265</v>
      </c>
      <c r="D99" s="215" t="s">
        <v>233</v>
      </c>
      <c r="E99" s="216" t="s">
        <v>4424</v>
      </c>
      <c r="F99" s="217" t="s">
        <v>4425</v>
      </c>
      <c r="G99" s="218" t="s">
        <v>2611</v>
      </c>
      <c r="H99" s="219">
        <v>24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302</v>
      </c>
    </row>
    <row r="100" s="2" customFormat="1" ht="24.15" customHeight="1">
      <c r="A100" s="41"/>
      <c r="B100" s="42"/>
      <c r="C100" s="215" t="s">
        <v>271</v>
      </c>
      <c r="D100" s="215" t="s">
        <v>233</v>
      </c>
      <c r="E100" s="216" t="s">
        <v>4426</v>
      </c>
      <c r="F100" s="217" t="s">
        <v>4427</v>
      </c>
      <c r="G100" s="218" t="s">
        <v>2611</v>
      </c>
      <c r="H100" s="219">
        <v>2</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313</v>
      </c>
    </row>
    <row r="101" s="2" customFormat="1" ht="24.15" customHeight="1">
      <c r="A101" s="41"/>
      <c r="B101" s="42"/>
      <c r="C101" s="215" t="s">
        <v>277</v>
      </c>
      <c r="D101" s="215" t="s">
        <v>233</v>
      </c>
      <c r="E101" s="216" t="s">
        <v>4428</v>
      </c>
      <c r="F101" s="217" t="s">
        <v>4429</v>
      </c>
      <c r="G101" s="218" t="s">
        <v>2611</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336</v>
      </c>
    </row>
    <row r="102" s="2" customFormat="1" ht="16.5" customHeight="1">
      <c r="A102" s="41"/>
      <c r="B102" s="42"/>
      <c r="C102" s="215" t="s">
        <v>284</v>
      </c>
      <c r="D102" s="215" t="s">
        <v>233</v>
      </c>
      <c r="E102" s="216" t="s">
        <v>4430</v>
      </c>
      <c r="F102" s="217" t="s">
        <v>4431</v>
      </c>
      <c r="G102" s="218" t="s">
        <v>2611</v>
      </c>
      <c r="H102" s="219">
        <v>6</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350</v>
      </c>
    </row>
    <row r="103" s="2" customFormat="1" ht="24.15" customHeight="1">
      <c r="A103" s="41"/>
      <c r="B103" s="42"/>
      <c r="C103" s="215" t="s">
        <v>290</v>
      </c>
      <c r="D103" s="215" t="s">
        <v>233</v>
      </c>
      <c r="E103" s="216" t="s">
        <v>4432</v>
      </c>
      <c r="F103" s="217" t="s">
        <v>4433</v>
      </c>
      <c r="G103" s="218" t="s">
        <v>2611</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366</v>
      </c>
    </row>
    <row r="104" s="12" customFormat="1" ht="25.92" customHeight="1">
      <c r="A104" s="12"/>
      <c r="B104" s="199"/>
      <c r="C104" s="200"/>
      <c r="D104" s="201" t="s">
        <v>75</v>
      </c>
      <c r="E104" s="202" t="s">
        <v>2662</v>
      </c>
      <c r="F104" s="202" t="s">
        <v>4362</v>
      </c>
      <c r="G104" s="200"/>
      <c r="H104" s="200"/>
      <c r="I104" s="203"/>
      <c r="J104" s="204">
        <f>BK104</f>
        <v>0</v>
      </c>
      <c r="K104" s="200"/>
      <c r="L104" s="205"/>
      <c r="M104" s="206"/>
      <c r="N104" s="207"/>
      <c r="O104" s="207"/>
      <c r="P104" s="208">
        <f>SUM(P105:P125)</f>
        <v>0</v>
      </c>
      <c r="Q104" s="207"/>
      <c r="R104" s="208">
        <f>SUM(R105:R125)</f>
        <v>0</v>
      </c>
      <c r="S104" s="207"/>
      <c r="T104" s="209">
        <f>SUM(T105:T125)</f>
        <v>0</v>
      </c>
      <c r="U104" s="12"/>
      <c r="V104" s="12"/>
      <c r="W104" s="12"/>
      <c r="X104" s="12"/>
      <c r="Y104" s="12"/>
      <c r="Z104" s="12"/>
      <c r="AA104" s="12"/>
      <c r="AB104" s="12"/>
      <c r="AC104" s="12"/>
      <c r="AD104" s="12"/>
      <c r="AE104" s="12"/>
      <c r="AR104" s="210" t="s">
        <v>84</v>
      </c>
      <c r="AT104" s="211" t="s">
        <v>75</v>
      </c>
      <c r="AU104" s="211" t="s">
        <v>76</v>
      </c>
      <c r="AY104" s="210" t="s">
        <v>231</v>
      </c>
      <c r="BK104" s="212">
        <f>SUM(BK105:BK125)</f>
        <v>0</v>
      </c>
    </row>
    <row r="105" s="2" customFormat="1" ht="168" customHeight="1">
      <c r="A105" s="41"/>
      <c r="B105" s="42"/>
      <c r="C105" s="215" t="s">
        <v>296</v>
      </c>
      <c r="D105" s="215" t="s">
        <v>233</v>
      </c>
      <c r="E105" s="216" t="s">
        <v>4434</v>
      </c>
      <c r="F105" s="217" t="s">
        <v>4435</v>
      </c>
      <c r="G105" s="218" t="s">
        <v>2611</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379</v>
      </c>
    </row>
    <row r="106" s="2" customFormat="1" ht="16.5" customHeight="1">
      <c r="A106" s="41"/>
      <c r="B106" s="42"/>
      <c r="C106" s="215" t="s">
        <v>302</v>
      </c>
      <c r="D106" s="215" t="s">
        <v>233</v>
      </c>
      <c r="E106" s="216" t="s">
        <v>4363</v>
      </c>
      <c r="F106" s="217" t="s">
        <v>4364</v>
      </c>
      <c r="G106" s="218" t="s">
        <v>2611</v>
      </c>
      <c r="H106" s="219">
        <v>84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394</v>
      </c>
    </row>
    <row r="107" s="2" customFormat="1" ht="16.5" customHeight="1">
      <c r="A107" s="41"/>
      <c r="B107" s="42"/>
      <c r="C107" s="215" t="s">
        <v>307</v>
      </c>
      <c r="D107" s="215" t="s">
        <v>233</v>
      </c>
      <c r="E107" s="216" t="s">
        <v>4365</v>
      </c>
      <c r="F107" s="217" t="s">
        <v>4366</v>
      </c>
      <c r="G107" s="218" t="s">
        <v>2611</v>
      </c>
      <c r="H107" s="219">
        <v>84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406</v>
      </c>
    </row>
    <row r="108" s="2" customFormat="1" ht="16.5" customHeight="1">
      <c r="A108" s="41"/>
      <c r="B108" s="42"/>
      <c r="C108" s="215" t="s">
        <v>313</v>
      </c>
      <c r="D108" s="215" t="s">
        <v>233</v>
      </c>
      <c r="E108" s="216" t="s">
        <v>4367</v>
      </c>
      <c r="F108" s="217" t="s">
        <v>4368</v>
      </c>
      <c r="G108" s="218" t="s">
        <v>2611</v>
      </c>
      <c r="H108" s="219">
        <v>84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418</v>
      </c>
    </row>
    <row r="109" s="2" customFormat="1" ht="16.5" customHeight="1">
      <c r="A109" s="41"/>
      <c r="B109" s="42"/>
      <c r="C109" s="215" t="s">
        <v>8</v>
      </c>
      <c r="D109" s="215" t="s">
        <v>233</v>
      </c>
      <c r="E109" s="216" t="s">
        <v>4369</v>
      </c>
      <c r="F109" s="217" t="s">
        <v>4370</v>
      </c>
      <c r="G109" s="218" t="s">
        <v>2611</v>
      </c>
      <c r="H109" s="219">
        <v>14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430</v>
      </c>
    </row>
    <row r="110" s="2" customFormat="1" ht="16.5" customHeight="1">
      <c r="A110" s="41"/>
      <c r="B110" s="42"/>
      <c r="C110" s="215" t="s">
        <v>336</v>
      </c>
      <c r="D110" s="215" t="s">
        <v>233</v>
      </c>
      <c r="E110" s="216" t="s">
        <v>4371</v>
      </c>
      <c r="F110" s="217" t="s">
        <v>4372</v>
      </c>
      <c r="G110" s="218" t="s">
        <v>2611</v>
      </c>
      <c r="H110" s="219">
        <v>14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442</v>
      </c>
    </row>
    <row r="111" s="2" customFormat="1" ht="168" customHeight="1">
      <c r="A111" s="41"/>
      <c r="B111" s="42"/>
      <c r="C111" s="215" t="s">
        <v>343</v>
      </c>
      <c r="D111" s="215" t="s">
        <v>233</v>
      </c>
      <c r="E111" s="216" t="s">
        <v>4375</v>
      </c>
      <c r="F111" s="217" t="s">
        <v>4436</v>
      </c>
      <c r="G111" s="218" t="s">
        <v>2611</v>
      </c>
      <c r="H111" s="219">
        <v>24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451</v>
      </c>
    </row>
    <row r="112" s="2" customFormat="1" ht="21.75" customHeight="1">
      <c r="A112" s="41"/>
      <c r="B112" s="42"/>
      <c r="C112" s="215" t="s">
        <v>350</v>
      </c>
      <c r="D112" s="215" t="s">
        <v>233</v>
      </c>
      <c r="E112" s="216" t="s">
        <v>4379</v>
      </c>
      <c r="F112" s="217" t="s">
        <v>4437</v>
      </c>
      <c r="G112" s="218" t="s">
        <v>2611</v>
      </c>
      <c r="H112" s="219">
        <v>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463</v>
      </c>
    </row>
    <row r="113" s="2" customFormat="1" ht="37.8" customHeight="1">
      <c r="A113" s="41"/>
      <c r="B113" s="42"/>
      <c r="C113" s="215" t="s">
        <v>355</v>
      </c>
      <c r="D113" s="215" t="s">
        <v>233</v>
      </c>
      <c r="E113" s="216" t="s">
        <v>4438</v>
      </c>
      <c r="F113" s="217" t="s">
        <v>4439</v>
      </c>
      <c r="G113" s="218" t="s">
        <v>2611</v>
      </c>
      <c r="H113" s="219">
        <v>34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475</v>
      </c>
    </row>
    <row r="114" s="2" customFormat="1" ht="24.15" customHeight="1">
      <c r="A114" s="41"/>
      <c r="B114" s="42"/>
      <c r="C114" s="215" t="s">
        <v>366</v>
      </c>
      <c r="D114" s="215" t="s">
        <v>233</v>
      </c>
      <c r="E114" s="216" t="s">
        <v>4440</v>
      </c>
      <c r="F114" s="217" t="s">
        <v>4441</v>
      </c>
      <c r="G114" s="218" t="s">
        <v>2611</v>
      </c>
      <c r="H114" s="219">
        <v>20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488</v>
      </c>
    </row>
    <row r="115" s="2" customFormat="1" ht="24.15" customHeight="1">
      <c r="A115" s="41"/>
      <c r="B115" s="42"/>
      <c r="C115" s="215" t="s">
        <v>7</v>
      </c>
      <c r="D115" s="215" t="s">
        <v>233</v>
      </c>
      <c r="E115" s="216" t="s">
        <v>4442</v>
      </c>
      <c r="F115" s="217" t="s">
        <v>4443</v>
      </c>
      <c r="G115" s="218" t="s">
        <v>2611</v>
      </c>
      <c r="H115" s="219">
        <v>14</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499</v>
      </c>
    </row>
    <row r="116" s="2" customFormat="1" ht="24.15" customHeight="1">
      <c r="A116" s="41"/>
      <c r="B116" s="42"/>
      <c r="C116" s="215" t="s">
        <v>379</v>
      </c>
      <c r="D116" s="215" t="s">
        <v>233</v>
      </c>
      <c r="E116" s="216" t="s">
        <v>4444</v>
      </c>
      <c r="F116" s="217" t="s">
        <v>4445</v>
      </c>
      <c r="G116" s="218" t="s">
        <v>2611</v>
      </c>
      <c r="H116" s="219">
        <v>14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513</v>
      </c>
    </row>
    <row r="117" s="2" customFormat="1" ht="24.15" customHeight="1">
      <c r="A117" s="41"/>
      <c r="B117" s="42"/>
      <c r="C117" s="215" t="s">
        <v>387</v>
      </c>
      <c r="D117" s="215" t="s">
        <v>233</v>
      </c>
      <c r="E117" s="216" t="s">
        <v>4446</v>
      </c>
      <c r="F117" s="217" t="s">
        <v>4447</v>
      </c>
      <c r="G117" s="218" t="s">
        <v>2611</v>
      </c>
      <c r="H117" s="219">
        <v>23</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532</v>
      </c>
    </row>
    <row r="118" s="2" customFormat="1" ht="24.15" customHeight="1">
      <c r="A118" s="41"/>
      <c r="B118" s="42"/>
      <c r="C118" s="215" t="s">
        <v>394</v>
      </c>
      <c r="D118" s="215" t="s">
        <v>233</v>
      </c>
      <c r="E118" s="216" t="s">
        <v>4448</v>
      </c>
      <c r="F118" s="217" t="s">
        <v>4449</v>
      </c>
      <c r="G118" s="218" t="s">
        <v>2611</v>
      </c>
      <c r="H118" s="219">
        <v>11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550</v>
      </c>
    </row>
    <row r="119" s="2" customFormat="1" ht="21.75" customHeight="1">
      <c r="A119" s="41"/>
      <c r="B119" s="42"/>
      <c r="C119" s="215" t="s">
        <v>400</v>
      </c>
      <c r="D119" s="215" t="s">
        <v>233</v>
      </c>
      <c r="E119" s="216" t="s">
        <v>4450</v>
      </c>
      <c r="F119" s="217" t="s">
        <v>4451</v>
      </c>
      <c r="G119" s="218" t="s">
        <v>2611</v>
      </c>
      <c r="H119" s="219">
        <v>2</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566</v>
      </c>
    </row>
    <row r="120" s="2" customFormat="1" ht="123" customHeight="1">
      <c r="A120" s="41"/>
      <c r="B120" s="42"/>
      <c r="C120" s="215" t="s">
        <v>406</v>
      </c>
      <c r="D120" s="215" t="s">
        <v>233</v>
      </c>
      <c r="E120" s="216" t="s">
        <v>4452</v>
      </c>
      <c r="F120" s="217" t="s">
        <v>4453</v>
      </c>
      <c r="G120" s="218" t="s">
        <v>310</v>
      </c>
      <c r="H120" s="219">
        <v>2340</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577</v>
      </c>
    </row>
    <row r="121" s="2" customFormat="1" ht="16.5" customHeight="1">
      <c r="A121" s="41"/>
      <c r="B121" s="42"/>
      <c r="C121" s="215" t="s">
        <v>412</v>
      </c>
      <c r="D121" s="215" t="s">
        <v>233</v>
      </c>
      <c r="E121" s="216" t="s">
        <v>4454</v>
      </c>
      <c r="F121" s="217" t="s">
        <v>4378</v>
      </c>
      <c r="G121" s="218" t="s">
        <v>2611</v>
      </c>
      <c r="H121" s="219">
        <v>168</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588</v>
      </c>
    </row>
    <row r="122" s="2" customFormat="1" ht="101.25" customHeight="1">
      <c r="A122" s="41"/>
      <c r="B122" s="42"/>
      <c r="C122" s="215" t="s">
        <v>418</v>
      </c>
      <c r="D122" s="215" t="s">
        <v>233</v>
      </c>
      <c r="E122" s="216" t="s">
        <v>4455</v>
      </c>
      <c r="F122" s="217" t="s">
        <v>4456</v>
      </c>
      <c r="G122" s="218" t="s">
        <v>2611</v>
      </c>
      <c r="H122" s="219">
        <v>84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604</v>
      </c>
    </row>
    <row r="123" s="2" customFormat="1" ht="101.25" customHeight="1">
      <c r="A123" s="41"/>
      <c r="B123" s="42"/>
      <c r="C123" s="215" t="s">
        <v>424</v>
      </c>
      <c r="D123" s="215" t="s">
        <v>233</v>
      </c>
      <c r="E123" s="216" t="s">
        <v>4457</v>
      </c>
      <c r="F123" s="217" t="s">
        <v>4458</v>
      </c>
      <c r="G123" s="218" t="s">
        <v>2611</v>
      </c>
      <c r="H123" s="219">
        <v>27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613</v>
      </c>
    </row>
    <row r="124" s="2" customFormat="1" ht="101.25" customHeight="1">
      <c r="A124" s="41"/>
      <c r="B124" s="42"/>
      <c r="C124" s="215" t="s">
        <v>430</v>
      </c>
      <c r="D124" s="215" t="s">
        <v>233</v>
      </c>
      <c r="E124" s="216" t="s">
        <v>4459</v>
      </c>
      <c r="F124" s="217" t="s">
        <v>4460</v>
      </c>
      <c r="G124" s="218" t="s">
        <v>2611</v>
      </c>
      <c r="H124" s="219">
        <v>38</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626</v>
      </c>
    </row>
    <row r="125" s="2" customFormat="1" ht="101.25" customHeight="1">
      <c r="A125" s="41"/>
      <c r="B125" s="42"/>
      <c r="C125" s="215" t="s">
        <v>436</v>
      </c>
      <c r="D125" s="215" t="s">
        <v>233</v>
      </c>
      <c r="E125" s="216" t="s">
        <v>4461</v>
      </c>
      <c r="F125" s="217" t="s">
        <v>4462</v>
      </c>
      <c r="G125" s="218" t="s">
        <v>2611</v>
      </c>
      <c r="H125" s="219">
        <v>19</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634</v>
      </c>
    </row>
    <row r="126" s="12" customFormat="1" ht="25.92" customHeight="1">
      <c r="A126" s="12"/>
      <c r="B126" s="199"/>
      <c r="C126" s="200"/>
      <c r="D126" s="201" t="s">
        <v>75</v>
      </c>
      <c r="E126" s="202" t="s">
        <v>2676</v>
      </c>
      <c r="F126" s="202" t="s">
        <v>4463</v>
      </c>
      <c r="G126" s="200"/>
      <c r="H126" s="200"/>
      <c r="I126" s="203"/>
      <c r="J126" s="204">
        <f>BK126</f>
        <v>0</v>
      </c>
      <c r="K126" s="200"/>
      <c r="L126" s="205"/>
      <c r="M126" s="206"/>
      <c r="N126" s="207"/>
      <c r="O126" s="207"/>
      <c r="P126" s="208">
        <f>SUM(P127:P135)</f>
        <v>0</v>
      </c>
      <c r="Q126" s="207"/>
      <c r="R126" s="208">
        <f>SUM(R127:R135)</f>
        <v>0</v>
      </c>
      <c r="S126" s="207"/>
      <c r="T126" s="209">
        <f>SUM(T127:T135)</f>
        <v>0</v>
      </c>
      <c r="U126" s="12"/>
      <c r="V126" s="12"/>
      <c r="W126" s="12"/>
      <c r="X126" s="12"/>
      <c r="Y126" s="12"/>
      <c r="Z126" s="12"/>
      <c r="AA126" s="12"/>
      <c r="AB126" s="12"/>
      <c r="AC126" s="12"/>
      <c r="AD126" s="12"/>
      <c r="AE126" s="12"/>
      <c r="AR126" s="210" t="s">
        <v>84</v>
      </c>
      <c r="AT126" s="211" t="s">
        <v>75</v>
      </c>
      <c r="AU126" s="211" t="s">
        <v>76</v>
      </c>
      <c r="AY126" s="210" t="s">
        <v>231</v>
      </c>
      <c r="BK126" s="212">
        <f>SUM(BK127:BK135)</f>
        <v>0</v>
      </c>
    </row>
    <row r="127" s="2" customFormat="1" ht="66.75" customHeight="1">
      <c r="A127" s="41"/>
      <c r="B127" s="42"/>
      <c r="C127" s="215" t="s">
        <v>442</v>
      </c>
      <c r="D127" s="215" t="s">
        <v>233</v>
      </c>
      <c r="E127" s="216" t="s">
        <v>4464</v>
      </c>
      <c r="F127" s="217" t="s">
        <v>4465</v>
      </c>
      <c r="G127" s="218" t="s">
        <v>2611</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643</v>
      </c>
    </row>
    <row r="128" s="2" customFormat="1" ht="55.5" customHeight="1">
      <c r="A128" s="41"/>
      <c r="B128" s="42"/>
      <c r="C128" s="215" t="s">
        <v>448</v>
      </c>
      <c r="D128" s="215" t="s">
        <v>233</v>
      </c>
      <c r="E128" s="216" t="s">
        <v>4466</v>
      </c>
      <c r="F128" s="217" t="s">
        <v>4467</v>
      </c>
      <c r="G128" s="218" t="s">
        <v>2611</v>
      </c>
      <c r="H128" s="219">
        <v>2</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673</v>
      </c>
    </row>
    <row r="129" s="2" customFormat="1" ht="123" customHeight="1">
      <c r="A129" s="41"/>
      <c r="B129" s="42"/>
      <c r="C129" s="215" t="s">
        <v>451</v>
      </c>
      <c r="D129" s="215" t="s">
        <v>233</v>
      </c>
      <c r="E129" s="216" t="s">
        <v>4468</v>
      </c>
      <c r="F129" s="217" t="s">
        <v>4469</v>
      </c>
      <c r="G129" s="218" t="s">
        <v>2611</v>
      </c>
      <c r="H129" s="219">
        <v>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84</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692</v>
      </c>
    </row>
    <row r="130" s="2" customFormat="1" ht="55.5" customHeight="1">
      <c r="A130" s="41"/>
      <c r="B130" s="42"/>
      <c r="C130" s="215" t="s">
        <v>457</v>
      </c>
      <c r="D130" s="215" t="s">
        <v>233</v>
      </c>
      <c r="E130" s="216" t="s">
        <v>4470</v>
      </c>
      <c r="F130" s="217" t="s">
        <v>4471</v>
      </c>
      <c r="G130" s="218" t="s">
        <v>2611</v>
      </c>
      <c r="H130" s="219">
        <v>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736</v>
      </c>
    </row>
    <row r="131" s="2" customFormat="1" ht="168" customHeight="1">
      <c r="A131" s="41"/>
      <c r="B131" s="42"/>
      <c r="C131" s="215" t="s">
        <v>463</v>
      </c>
      <c r="D131" s="215" t="s">
        <v>233</v>
      </c>
      <c r="E131" s="216" t="s">
        <v>4472</v>
      </c>
      <c r="F131" s="217" t="s">
        <v>4473</v>
      </c>
      <c r="G131" s="218" t="s">
        <v>2611</v>
      </c>
      <c r="H131" s="219">
        <v>8</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238</v>
      </c>
      <c r="AT131" s="226" t="s">
        <v>233</v>
      </c>
      <c r="AU131" s="226" t="s">
        <v>84</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238</v>
      </c>
      <c r="BM131" s="226" t="s">
        <v>749</v>
      </c>
    </row>
    <row r="132" s="2" customFormat="1" ht="37.8" customHeight="1">
      <c r="A132" s="41"/>
      <c r="B132" s="42"/>
      <c r="C132" s="215" t="s">
        <v>469</v>
      </c>
      <c r="D132" s="215" t="s">
        <v>233</v>
      </c>
      <c r="E132" s="216" t="s">
        <v>4474</v>
      </c>
      <c r="F132" s="217" t="s">
        <v>4475</v>
      </c>
      <c r="G132" s="218" t="s">
        <v>310</v>
      </c>
      <c r="H132" s="219">
        <v>94</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84</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763</v>
      </c>
    </row>
    <row r="133" s="2" customFormat="1" ht="24.15" customHeight="1">
      <c r="A133" s="41"/>
      <c r="B133" s="42"/>
      <c r="C133" s="215" t="s">
        <v>475</v>
      </c>
      <c r="D133" s="215" t="s">
        <v>233</v>
      </c>
      <c r="E133" s="216" t="s">
        <v>4476</v>
      </c>
      <c r="F133" s="217" t="s">
        <v>4477</v>
      </c>
      <c r="G133" s="218" t="s">
        <v>2611</v>
      </c>
      <c r="H133" s="219">
        <v>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84</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772</v>
      </c>
    </row>
    <row r="134" s="2" customFormat="1" ht="24.15" customHeight="1">
      <c r="A134" s="41"/>
      <c r="B134" s="42"/>
      <c r="C134" s="215" t="s">
        <v>482</v>
      </c>
      <c r="D134" s="215" t="s">
        <v>233</v>
      </c>
      <c r="E134" s="216" t="s">
        <v>4478</v>
      </c>
      <c r="F134" s="217" t="s">
        <v>4479</v>
      </c>
      <c r="G134" s="218" t="s">
        <v>2611</v>
      </c>
      <c r="H134" s="219">
        <v>8</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238</v>
      </c>
      <c r="AT134" s="226" t="s">
        <v>233</v>
      </c>
      <c r="AU134" s="226" t="s">
        <v>84</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238</v>
      </c>
      <c r="BM134" s="226" t="s">
        <v>783</v>
      </c>
    </row>
    <row r="135" s="2" customFormat="1" ht="24.15" customHeight="1">
      <c r="A135" s="41"/>
      <c r="B135" s="42"/>
      <c r="C135" s="215" t="s">
        <v>488</v>
      </c>
      <c r="D135" s="215" t="s">
        <v>233</v>
      </c>
      <c r="E135" s="216" t="s">
        <v>4480</v>
      </c>
      <c r="F135" s="217" t="s">
        <v>4481</v>
      </c>
      <c r="G135" s="218" t="s">
        <v>310</v>
      </c>
      <c r="H135" s="219">
        <v>94</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84</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794</v>
      </c>
    </row>
    <row r="136" s="12" customFormat="1" ht="25.92" customHeight="1">
      <c r="A136" s="12"/>
      <c r="B136" s="199"/>
      <c r="C136" s="200"/>
      <c r="D136" s="201" t="s">
        <v>75</v>
      </c>
      <c r="E136" s="202" t="s">
        <v>2690</v>
      </c>
      <c r="F136" s="202" t="s">
        <v>4482</v>
      </c>
      <c r="G136" s="200"/>
      <c r="H136" s="200"/>
      <c r="I136" s="203"/>
      <c r="J136" s="204">
        <f>BK136</f>
        <v>0</v>
      </c>
      <c r="K136" s="200"/>
      <c r="L136" s="205"/>
      <c r="M136" s="206"/>
      <c r="N136" s="207"/>
      <c r="O136" s="207"/>
      <c r="P136" s="208">
        <f>SUM(P137:P159)</f>
        <v>0</v>
      </c>
      <c r="Q136" s="207"/>
      <c r="R136" s="208">
        <f>SUM(R137:R159)</f>
        <v>0</v>
      </c>
      <c r="S136" s="207"/>
      <c r="T136" s="209">
        <f>SUM(T137:T159)</f>
        <v>0</v>
      </c>
      <c r="U136" s="12"/>
      <c r="V136" s="12"/>
      <c r="W136" s="12"/>
      <c r="X136" s="12"/>
      <c r="Y136" s="12"/>
      <c r="Z136" s="12"/>
      <c r="AA136" s="12"/>
      <c r="AB136" s="12"/>
      <c r="AC136" s="12"/>
      <c r="AD136" s="12"/>
      <c r="AE136" s="12"/>
      <c r="AR136" s="210" t="s">
        <v>84</v>
      </c>
      <c r="AT136" s="211" t="s">
        <v>75</v>
      </c>
      <c r="AU136" s="211" t="s">
        <v>76</v>
      </c>
      <c r="AY136" s="210" t="s">
        <v>231</v>
      </c>
      <c r="BK136" s="212">
        <f>SUM(BK137:BK159)</f>
        <v>0</v>
      </c>
    </row>
    <row r="137" s="2" customFormat="1" ht="44.25" customHeight="1">
      <c r="A137" s="41"/>
      <c r="B137" s="42"/>
      <c r="C137" s="215" t="s">
        <v>493</v>
      </c>
      <c r="D137" s="215" t="s">
        <v>233</v>
      </c>
      <c r="E137" s="216" t="s">
        <v>4483</v>
      </c>
      <c r="F137" s="217" t="s">
        <v>4484</v>
      </c>
      <c r="G137" s="218" t="s">
        <v>310</v>
      </c>
      <c r="H137" s="219">
        <v>91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238</v>
      </c>
      <c r="AT137" s="226" t="s">
        <v>233</v>
      </c>
      <c r="AU137" s="226" t="s">
        <v>84</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238</v>
      </c>
      <c r="BM137" s="226" t="s">
        <v>851</v>
      </c>
    </row>
    <row r="138" s="2" customFormat="1" ht="24.15" customHeight="1">
      <c r="A138" s="41"/>
      <c r="B138" s="42"/>
      <c r="C138" s="215" t="s">
        <v>499</v>
      </c>
      <c r="D138" s="215" t="s">
        <v>233</v>
      </c>
      <c r="E138" s="216" t="s">
        <v>4485</v>
      </c>
      <c r="F138" s="217" t="s">
        <v>4486</v>
      </c>
      <c r="G138" s="218" t="s">
        <v>310</v>
      </c>
      <c r="H138" s="219">
        <v>91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84</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867</v>
      </c>
    </row>
    <row r="139" s="2" customFormat="1" ht="37.8" customHeight="1">
      <c r="A139" s="41"/>
      <c r="B139" s="42"/>
      <c r="C139" s="215" t="s">
        <v>504</v>
      </c>
      <c r="D139" s="215" t="s">
        <v>233</v>
      </c>
      <c r="E139" s="216" t="s">
        <v>4487</v>
      </c>
      <c r="F139" s="217" t="s">
        <v>4488</v>
      </c>
      <c r="G139" s="218" t="s">
        <v>310</v>
      </c>
      <c r="H139" s="219">
        <v>34</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84</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880</v>
      </c>
    </row>
    <row r="140" s="2" customFormat="1" ht="24.15" customHeight="1">
      <c r="A140" s="41"/>
      <c r="B140" s="42"/>
      <c r="C140" s="215" t="s">
        <v>513</v>
      </c>
      <c r="D140" s="215" t="s">
        <v>233</v>
      </c>
      <c r="E140" s="216" t="s">
        <v>4489</v>
      </c>
      <c r="F140" s="217" t="s">
        <v>4490</v>
      </c>
      <c r="G140" s="218" t="s">
        <v>2611</v>
      </c>
      <c r="H140" s="219">
        <v>20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238</v>
      </c>
      <c r="AT140" s="226" t="s">
        <v>233</v>
      </c>
      <c r="AU140" s="226" t="s">
        <v>84</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890</v>
      </c>
    </row>
    <row r="141" s="2" customFormat="1" ht="33" customHeight="1">
      <c r="A141" s="41"/>
      <c r="B141" s="42"/>
      <c r="C141" s="215" t="s">
        <v>521</v>
      </c>
      <c r="D141" s="215" t="s">
        <v>233</v>
      </c>
      <c r="E141" s="216" t="s">
        <v>4491</v>
      </c>
      <c r="F141" s="217" t="s">
        <v>4492</v>
      </c>
      <c r="G141" s="218" t="s">
        <v>2611</v>
      </c>
      <c r="H141" s="219">
        <v>34</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238</v>
      </c>
      <c r="AT141" s="226" t="s">
        <v>233</v>
      </c>
      <c r="AU141" s="226" t="s">
        <v>84</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902</v>
      </c>
    </row>
    <row r="142" s="2" customFormat="1" ht="24.15" customHeight="1">
      <c r="A142" s="41"/>
      <c r="B142" s="42"/>
      <c r="C142" s="215" t="s">
        <v>532</v>
      </c>
      <c r="D142" s="215" t="s">
        <v>233</v>
      </c>
      <c r="E142" s="216" t="s">
        <v>4493</v>
      </c>
      <c r="F142" s="217" t="s">
        <v>4494</v>
      </c>
      <c r="G142" s="218" t="s">
        <v>310</v>
      </c>
      <c r="H142" s="219">
        <v>34</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84</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915</v>
      </c>
    </row>
    <row r="143" s="2" customFormat="1" ht="33" customHeight="1">
      <c r="A143" s="41"/>
      <c r="B143" s="42"/>
      <c r="C143" s="215" t="s">
        <v>541</v>
      </c>
      <c r="D143" s="215" t="s">
        <v>233</v>
      </c>
      <c r="E143" s="216" t="s">
        <v>4495</v>
      </c>
      <c r="F143" s="217" t="s">
        <v>4496</v>
      </c>
      <c r="G143" s="218" t="s">
        <v>310</v>
      </c>
      <c r="H143" s="219">
        <v>21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84</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943</v>
      </c>
    </row>
    <row r="144" s="2" customFormat="1" ht="33" customHeight="1">
      <c r="A144" s="41"/>
      <c r="B144" s="42"/>
      <c r="C144" s="215" t="s">
        <v>550</v>
      </c>
      <c r="D144" s="215" t="s">
        <v>233</v>
      </c>
      <c r="E144" s="216" t="s">
        <v>4497</v>
      </c>
      <c r="F144" s="217" t="s">
        <v>4498</v>
      </c>
      <c r="G144" s="218" t="s">
        <v>310</v>
      </c>
      <c r="H144" s="219">
        <v>42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238</v>
      </c>
      <c r="AT144" s="226" t="s">
        <v>233</v>
      </c>
      <c r="AU144" s="226" t="s">
        <v>84</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959</v>
      </c>
    </row>
    <row r="145" s="2" customFormat="1" ht="24.15" customHeight="1">
      <c r="A145" s="41"/>
      <c r="B145" s="42"/>
      <c r="C145" s="215" t="s">
        <v>559</v>
      </c>
      <c r="D145" s="215" t="s">
        <v>233</v>
      </c>
      <c r="E145" s="216" t="s">
        <v>4499</v>
      </c>
      <c r="F145" s="217" t="s">
        <v>4500</v>
      </c>
      <c r="G145" s="218" t="s">
        <v>2611</v>
      </c>
      <c r="H145" s="219">
        <v>63</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84</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977</v>
      </c>
    </row>
    <row r="146" s="2" customFormat="1" ht="24.15" customHeight="1">
      <c r="A146" s="41"/>
      <c r="B146" s="42"/>
      <c r="C146" s="215" t="s">
        <v>566</v>
      </c>
      <c r="D146" s="215" t="s">
        <v>233</v>
      </c>
      <c r="E146" s="216" t="s">
        <v>4501</v>
      </c>
      <c r="F146" s="217" t="s">
        <v>4502</v>
      </c>
      <c r="G146" s="218" t="s">
        <v>2611</v>
      </c>
      <c r="H146" s="219">
        <v>62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84</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988</v>
      </c>
    </row>
    <row r="147" s="2" customFormat="1" ht="24.15" customHeight="1">
      <c r="A147" s="41"/>
      <c r="B147" s="42"/>
      <c r="C147" s="215" t="s">
        <v>571</v>
      </c>
      <c r="D147" s="215" t="s">
        <v>233</v>
      </c>
      <c r="E147" s="216" t="s">
        <v>4503</v>
      </c>
      <c r="F147" s="217" t="s">
        <v>4504</v>
      </c>
      <c r="G147" s="218" t="s">
        <v>2611</v>
      </c>
      <c r="H147" s="219">
        <v>7</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238</v>
      </c>
      <c r="AT147" s="226" t="s">
        <v>233</v>
      </c>
      <c r="AU147" s="226" t="s">
        <v>84</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1041</v>
      </c>
    </row>
    <row r="148" s="2" customFormat="1" ht="24.15" customHeight="1">
      <c r="A148" s="41"/>
      <c r="B148" s="42"/>
      <c r="C148" s="215" t="s">
        <v>577</v>
      </c>
      <c r="D148" s="215" t="s">
        <v>233</v>
      </c>
      <c r="E148" s="216" t="s">
        <v>4505</v>
      </c>
      <c r="F148" s="217" t="s">
        <v>4506</v>
      </c>
      <c r="G148" s="218" t="s">
        <v>310</v>
      </c>
      <c r="H148" s="219">
        <v>33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84</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1057</v>
      </c>
    </row>
    <row r="149" s="2" customFormat="1" ht="24.15" customHeight="1">
      <c r="A149" s="41"/>
      <c r="B149" s="42"/>
      <c r="C149" s="215" t="s">
        <v>582</v>
      </c>
      <c r="D149" s="215" t="s">
        <v>233</v>
      </c>
      <c r="E149" s="216" t="s">
        <v>4507</v>
      </c>
      <c r="F149" s="217" t="s">
        <v>4508</v>
      </c>
      <c r="G149" s="218" t="s">
        <v>2611</v>
      </c>
      <c r="H149" s="219">
        <v>62</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84</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1068</v>
      </c>
    </row>
    <row r="150" s="2" customFormat="1" ht="24.15" customHeight="1">
      <c r="A150" s="41"/>
      <c r="B150" s="42"/>
      <c r="C150" s="215" t="s">
        <v>588</v>
      </c>
      <c r="D150" s="215" t="s">
        <v>233</v>
      </c>
      <c r="E150" s="216" t="s">
        <v>4509</v>
      </c>
      <c r="F150" s="217" t="s">
        <v>4510</v>
      </c>
      <c r="G150" s="218" t="s">
        <v>310</v>
      </c>
      <c r="H150" s="219">
        <v>32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238</v>
      </c>
      <c r="AT150" s="226" t="s">
        <v>233</v>
      </c>
      <c r="AU150" s="226" t="s">
        <v>84</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238</v>
      </c>
      <c r="BM150" s="226" t="s">
        <v>1079</v>
      </c>
    </row>
    <row r="151" s="2" customFormat="1" ht="24.15" customHeight="1">
      <c r="A151" s="41"/>
      <c r="B151" s="42"/>
      <c r="C151" s="215" t="s">
        <v>596</v>
      </c>
      <c r="D151" s="215" t="s">
        <v>233</v>
      </c>
      <c r="E151" s="216" t="s">
        <v>4511</v>
      </c>
      <c r="F151" s="217" t="s">
        <v>4512</v>
      </c>
      <c r="G151" s="218" t="s">
        <v>310</v>
      </c>
      <c r="H151" s="219">
        <v>32</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238</v>
      </c>
      <c r="AT151" s="226" t="s">
        <v>233</v>
      </c>
      <c r="AU151" s="226" t="s">
        <v>84</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1090</v>
      </c>
    </row>
    <row r="152" s="2" customFormat="1" ht="21.75" customHeight="1">
      <c r="A152" s="41"/>
      <c r="B152" s="42"/>
      <c r="C152" s="215" t="s">
        <v>604</v>
      </c>
      <c r="D152" s="215" t="s">
        <v>233</v>
      </c>
      <c r="E152" s="216" t="s">
        <v>4513</v>
      </c>
      <c r="F152" s="217" t="s">
        <v>4514</v>
      </c>
      <c r="G152" s="218" t="s">
        <v>2611</v>
      </c>
      <c r="H152" s="219">
        <v>63</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238</v>
      </c>
      <c r="AT152" s="226" t="s">
        <v>233</v>
      </c>
      <c r="AU152" s="226" t="s">
        <v>84</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1100</v>
      </c>
    </row>
    <row r="153" s="2" customFormat="1" ht="37.8" customHeight="1">
      <c r="A153" s="41"/>
      <c r="B153" s="42"/>
      <c r="C153" s="215" t="s">
        <v>609</v>
      </c>
      <c r="D153" s="215" t="s">
        <v>233</v>
      </c>
      <c r="E153" s="216" t="s">
        <v>4515</v>
      </c>
      <c r="F153" s="217" t="s">
        <v>4516</v>
      </c>
      <c r="G153" s="218" t="s">
        <v>2611</v>
      </c>
      <c r="H153" s="219">
        <v>11</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238</v>
      </c>
      <c r="AT153" s="226" t="s">
        <v>233</v>
      </c>
      <c r="AU153" s="226" t="s">
        <v>84</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238</v>
      </c>
      <c r="BM153" s="226" t="s">
        <v>1110</v>
      </c>
    </row>
    <row r="154" s="2" customFormat="1" ht="24.15" customHeight="1">
      <c r="A154" s="41"/>
      <c r="B154" s="42"/>
      <c r="C154" s="215" t="s">
        <v>613</v>
      </c>
      <c r="D154" s="215" t="s">
        <v>233</v>
      </c>
      <c r="E154" s="216" t="s">
        <v>4517</v>
      </c>
      <c r="F154" s="217" t="s">
        <v>4518</v>
      </c>
      <c r="G154" s="218" t="s">
        <v>2611</v>
      </c>
      <c r="H154" s="219">
        <v>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238</v>
      </c>
      <c r="AT154" s="226" t="s">
        <v>233</v>
      </c>
      <c r="AU154" s="226" t="s">
        <v>84</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1118</v>
      </c>
    </row>
    <row r="155" s="2" customFormat="1" ht="37.8" customHeight="1">
      <c r="A155" s="41"/>
      <c r="B155" s="42"/>
      <c r="C155" s="215" t="s">
        <v>622</v>
      </c>
      <c r="D155" s="215" t="s">
        <v>233</v>
      </c>
      <c r="E155" s="216" t="s">
        <v>4519</v>
      </c>
      <c r="F155" s="217" t="s">
        <v>4520</v>
      </c>
      <c r="G155" s="218" t="s">
        <v>2611</v>
      </c>
      <c r="H155" s="219">
        <v>172</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84</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1128</v>
      </c>
    </row>
    <row r="156" s="2" customFormat="1" ht="33" customHeight="1">
      <c r="A156" s="41"/>
      <c r="B156" s="42"/>
      <c r="C156" s="215" t="s">
        <v>626</v>
      </c>
      <c r="D156" s="215" t="s">
        <v>233</v>
      </c>
      <c r="E156" s="216" t="s">
        <v>4521</v>
      </c>
      <c r="F156" s="217" t="s">
        <v>4522</v>
      </c>
      <c r="G156" s="218" t="s">
        <v>2611</v>
      </c>
      <c r="H156" s="219">
        <v>32</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238</v>
      </c>
      <c r="AT156" s="226" t="s">
        <v>233</v>
      </c>
      <c r="AU156" s="226" t="s">
        <v>84</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1136</v>
      </c>
    </row>
    <row r="157" s="2" customFormat="1" ht="24.15" customHeight="1">
      <c r="A157" s="41"/>
      <c r="B157" s="42"/>
      <c r="C157" s="215" t="s">
        <v>630</v>
      </c>
      <c r="D157" s="215" t="s">
        <v>233</v>
      </c>
      <c r="E157" s="216" t="s">
        <v>4523</v>
      </c>
      <c r="F157" s="217" t="s">
        <v>4524</v>
      </c>
      <c r="G157" s="218" t="s">
        <v>2611</v>
      </c>
      <c r="H157" s="219">
        <v>63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238</v>
      </c>
      <c r="AT157" s="226" t="s">
        <v>233</v>
      </c>
      <c r="AU157" s="226" t="s">
        <v>84</v>
      </c>
      <c r="AY157" s="20" t="s">
        <v>231</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238</v>
      </c>
      <c r="BM157" s="226" t="s">
        <v>1146</v>
      </c>
    </row>
    <row r="158" s="2" customFormat="1" ht="33" customHeight="1">
      <c r="A158" s="41"/>
      <c r="B158" s="42"/>
      <c r="C158" s="215" t="s">
        <v>634</v>
      </c>
      <c r="D158" s="215" t="s">
        <v>233</v>
      </c>
      <c r="E158" s="216" t="s">
        <v>4525</v>
      </c>
      <c r="F158" s="217" t="s">
        <v>4526</v>
      </c>
      <c r="G158" s="218" t="s">
        <v>2611</v>
      </c>
      <c r="H158" s="219">
        <v>32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238</v>
      </c>
      <c r="AT158" s="226" t="s">
        <v>233</v>
      </c>
      <c r="AU158" s="226" t="s">
        <v>84</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1158</v>
      </c>
    </row>
    <row r="159" s="2" customFormat="1" ht="21.75" customHeight="1">
      <c r="A159" s="41"/>
      <c r="B159" s="42"/>
      <c r="C159" s="215" t="s">
        <v>638</v>
      </c>
      <c r="D159" s="215" t="s">
        <v>233</v>
      </c>
      <c r="E159" s="216" t="s">
        <v>4527</v>
      </c>
      <c r="F159" s="217" t="s">
        <v>4528</v>
      </c>
      <c r="G159" s="218" t="s">
        <v>2611</v>
      </c>
      <c r="H159" s="219">
        <v>169</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238</v>
      </c>
      <c r="AT159" s="226" t="s">
        <v>233</v>
      </c>
      <c r="AU159" s="226" t="s">
        <v>84</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238</v>
      </c>
      <c r="BM159" s="226" t="s">
        <v>1172</v>
      </c>
    </row>
    <row r="160" s="12" customFormat="1" ht="25.92" customHeight="1">
      <c r="A160" s="12"/>
      <c r="B160" s="199"/>
      <c r="C160" s="200"/>
      <c r="D160" s="201" t="s">
        <v>75</v>
      </c>
      <c r="E160" s="202" t="s">
        <v>2714</v>
      </c>
      <c r="F160" s="202" t="s">
        <v>4529</v>
      </c>
      <c r="G160" s="200"/>
      <c r="H160" s="200"/>
      <c r="I160" s="203"/>
      <c r="J160" s="204">
        <f>BK160</f>
        <v>0</v>
      </c>
      <c r="K160" s="200"/>
      <c r="L160" s="205"/>
      <c r="M160" s="206"/>
      <c r="N160" s="207"/>
      <c r="O160" s="207"/>
      <c r="P160" s="208">
        <f>SUM(P161:P167)</f>
        <v>0</v>
      </c>
      <c r="Q160" s="207"/>
      <c r="R160" s="208">
        <f>SUM(R161:R167)</f>
        <v>0</v>
      </c>
      <c r="S160" s="207"/>
      <c r="T160" s="209">
        <f>SUM(T161:T167)</f>
        <v>0</v>
      </c>
      <c r="U160" s="12"/>
      <c r="V160" s="12"/>
      <c r="W160" s="12"/>
      <c r="X160" s="12"/>
      <c r="Y160" s="12"/>
      <c r="Z160" s="12"/>
      <c r="AA160" s="12"/>
      <c r="AB160" s="12"/>
      <c r="AC160" s="12"/>
      <c r="AD160" s="12"/>
      <c r="AE160" s="12"/>
      <c r="AR160" s="210" t="s">
        <v>84</v>
      </c>
      <c r="AT160" s="211" t="s">
        <v>75</v>
      </c>
      <c r="AU160" s="211" t="s">
        <v>76</v>
      </c>
      <c r="AY160" s="210" t="s">
        <v>231</v>
      </c>
      <c r="BK160" s="212">
        <f>SUM(BK161:BK167)</f>
        <v>0</v>
      </c>
    </row>
    <row r="161" s="2" customFormat="1" ht="16.5" customHeight="1">
      <c r="A161" s="41"/>
      <c r="B161" s="42"/>
      <c r="C161" s="215" t="s">
        <v>643</v>
      </c>
      <c r="D161" s="215" t="s">
        <v>233</v>
      </c>
      <c r="E161" s="216" t="s">
        <v>4530</v>
      </c>
      <c r="F161" s="217" t="s">
        <v>4531</v>
      </c>
      <c r="G161" s="218" t="s">
        <v>2611</v>
      </c>
      <c r="H161" s="219">
        <v>5</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238</v>
      </c>
      <c r="AT161" s="226" t="s">
        <v>233</v>
      </c>
      <c r="AU161" s="226" t="s">
        <v>84</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238</v>
      </c>
      <c r="BM161" s="226" t="s">
        <v>1187</v>
      </c>
    </row>
    <row r="162" s="2" customFormat="1" ht="16.5" customHeight="1">
      <c r="A162" s="41"/>
      <c r="B162" s="42"/>
      <c r="C162" s="215" t="s">
        <v>658</v>
      </c>
      <c r="D162" s="215" t="s">
        <v>233</v>
      </c>
      <c r="E162" s="216" t="s">
        <v>4532</v>
      </c>
      <c r="F162" s="217" t="s">
        <v>4533</v>
      </c>
      <c r="G162" s="218" t="s">
        <v>2611</v>
      </c>
      <c r="H162" s="219">
        <v>5</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238</v>
      </c>
      <c r="AT162" s="226" t="s">
        <v>233</v>
      </c>
      <c r="AU162" s="226" t="s">
        <v>84</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238</v>
      </c>
      <c r="BM162" s="226" t="s">
        <v>1199</v>
      </c>
    </row>
    <row r="163" s="2" customFormat="1" ht="16.5" customHeight="1">
      <c r="A163" s="41"/>
      <c r="B163" s="42"/>
      <c r="C163" s="215" t="s">
        <v>673</v>
      </c>
      <c r="D163" s="215" t="s">
        <v>233</v>
      </c>
      <c r="E163" s="216" t="s">
        <v>4534</v>
      </c>
      <c r="F163" s="217" t="s">
        <v>4535</v>
      </c>
      <c r="G163" s="218" t="s">
        <v>2611</v>
      </c>
      <c r="H163" s="219">
        <v>2</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238</v>
      </c>
      <c r="AT163" s="226" t="s">
        <v>233</v>
      </c>
      <c r="AU163" s="226" t="s">
        <v>84</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1207</v>
      </c>
    </row>
    <row r="164" s="2" customFormat="1" ht="16.5" customHeight="1">
      <c r="A164" s="41"/>
      <c r="B164" s="42"/>
      <c r="C164" s="215" t="s">
        <v>678</v>
      </c>
      <c r="D164" s="215" t="s">
        <v>233</v>
      </c>
      <c r="E164" s="216" t="s">
        <v>4536</v>
      </c>
      <c r="F164" s="217" t="s">
        <v>4537</v>
      </c>
      <c r="G164" s="218" t="s">
        <v>2611</v>
      </c>
      <c r="H164" s="219">
        <v>2</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238</v>
      </c>
      <c r="AT164" s="226" t="s">
        <v>233</v>
      </c>
      <c r="AU164" s="226" t="s">
        <v>84</v>
      </c>
      <c r="AY164" s="20" t="s">
        <v>231</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238</v>
      </c>
      <c r="BM164" s="226" t="s">
        <v>1218</v>
      </c>
    </row>
    <row r="165" s="2" customFormat="1" ht="16.5" customHeight="1">
      <c r="A165" s="41"/>
      <c r="B165" s="42"/>
      <c r="C165" s="215" t="s">
        <v>692</v>
      </c>
      <c r="D165" s="215" t="s">
        <v>233</v>
      </c>
      <c r="E165" s="216" t="s">
        <v>4538</v>
      </c>
      <c r="F165" s="217" t="s">
        <v>4539</v>
      </c>
      <c r="G165" s="218" t="s">
        <v>2611</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238</v>
      </c>
      <c r="AT165" s="226" t="s">
        <v>233</v>
      </c>
      <c r="AU165" s="226" t="s">
        <v>84</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1226</v>
      </c>
    </row>
    <row r="166" s="2" customFormat="1" ht="16.5" customHeight="1">
      <c r="A166" s="41"/>
      <c r="B166" s="42"/>
      <c r="C166" s="215" t="s">
        <v>697</v>
      </c>
      <c r="D166" s="215" t="s">
        <v>233</v>
      </c>
      <c r="E166" s="216" t="s">
        <v>4540</v>
      </c>
      <c r="F166" s="217" t="s">
        <v>4541</v>
      </c>
      <c r="G166" s="218" t="s">
        <v>2611</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238</v>
      </c>
      <c r="AT166" s="226" t="s">
        <v>233</v>
      </c>
      <c r="AU166" s="226" t="s">
        <v>84</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238</v>
      </c>
      <c r="BM166" s="226" t="s">
        <v>1236</v>
      </c>
    </row>
    <row r="167" s="2" customFormat="1" ht="16.5" customHeight="1">
      <c r="A167" s="41"/>
      <c r="B167" s="42"/>
      <c r="C167" s="215" t="s">
        <v>736</v>
      </c>
      <c r="D167" s="215" t="s">
        <v>233</v>
      </c>
      <c r="E167" s="216" t="s">
        <v>4542</v>
      </c>
      <c r="F167" s="217" t="s">
        <v>4543</v>
      </c>
      <c r="G167" s="218" t="s">
        <v>2611</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238</v>
      </c>
      <c r="AT167" s="226" t="s">
        <v>233</v>
      </c>
      <c r="AU167" s="226" t="s">
        <v>84</v>
      </c>
      <c r="AY167" s="20" t="s">
        <v>231</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238</v>
      </c>
      <c r="BM167" s="226" t="s">
        <v>1249</v>
      </c>
    </row>
    <row r="168" s="12" customFormat="1" ht="25.92" customHeight="1">
      <c r="A168" s="12"/>
      <c r="B168" s="199"/>
      <c r="C168" s="200"/>
      <c r="D168" s="201" t="s">
        <v>75</v>
      </c>
      <c r="E168" s="202" t="s">
        <v>2724</v>
      </c>
      <c r="F168" s="202" t="s">
        <v>4544</v>
      </c>
      <c r="G168" s="200"/>
      <c r="H168" s="200"/>
      <c r="I168" s="203"/>
      <c r="J168" s="204">
        <f>BK168</f>
        <v>0</v>
      </c>
      <c r="K168" s="200"/>
      <c r="L168" s="205"/>
      <c r="M168" s="206"/>
      <c r="N168" s="207"/>
      <c r="O168" s="207"/>
      <c r="P168" s="208">
        <f>SUM(P169:P171)</f>
        <v>0</v>
      </c>
      <c r="Q168" s="207"/>
      <c r="R168" s="208">
        <f>SUM(R169:R171)</f>
        <v>0</v>
      </c>
      <c r="S168" s="207"/>
      <c r="T168" s="209">
        <f>SUM(T169:T171)</f>
        <v>0</v>
      </c>
      <c r="U168" s="12"/>
      <c r="V168" s="12"/>
      <c r="W168" s="12"/>
      <c r="X168" s="12"/>
      <c r="Y168" s="12"/>
      <c r="Z168" s="12"/>
      <c r="AA168" s="12"/>
      <c r="AB168" s="12"/>
      <c r="AC168" s="12"/>
      <c r="AD168" s="12"/>
      <c r="AE168" s="12"/>
      <c r="AR168" s="210" t="s">
        <v>84</v>
      </c>
      <c r="AT168" s="211" t="s">
        <v>75</v>
      </c>
      <c r="AU168" s="211" t="s">
        <v>76</v>
      </c>
      <c r="AY168" s="210" t="s">
        <v>231</v>
      </c>
      <c r="BK168" s="212">
        <f>SUM(BK169:BK171)</f>
        <v>0</v>
      </c>
    </row>
    <row r="169" s="2" customFormat="1" ht="16.5" customHeight="1">
      <c r="A169" s="41"/>
      <c r="B169" s="42"/>
      <c r="C169" s="215" t="s">
        <v>743</v>
      </c>
      <c r="D169" s="215" t="s">
        <v>233</v>
      </c>
      <c r="E169" s="216" t="s">
        <v>4545</v>
      </c>
      <c r="F169" s="217" t="s">
        <v>4546</v>
      </c>
      <c r="G169" s="218" t="s">
        <v>2611</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238</v>
      </c>
      <c r="AT169" s="226" t="s">
        <v>233</v>
      </c>
      <c r="AU169" s="226" t="s">
        <v>84</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1259</v>
      </c>
    </row>
    <row r="170" s="2" customFormat="1" ht="21.75" customHeight="1">
      <c r="A170" s="41"/>
      <c r="B170" s="42"/>
      <c r="C170" s="215" t="s">
        <v>749</v>
      </c>
      <c r="D170" s="215" t="s">
        <v>233</v>
      </c>
      <c r="E170" s="216" t="s">
        <v>4547</v>
      </c>
      <c r="F170" s="217" t="s">
        <v>4548</v>
      </c>
      <c r="G170" s="218" t="s">
        <v>2611</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238</v>
      </c>
      <c r="AT170" s="226" t="s">
        <v>233</v>
      </c>
      <c r="AU170" s="226" t="s">
        <v>84</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1269</v>
      </c>
    </row>
    <row r="171" s="2" customFormat="1" ht="16.5" customHeight="1">
      <c r="A171" s="41"/>
      <c r="B171" s="42"/>
      <c r="C171" s="215" t="s">
        <v>754</v>
      </c>
      <c r="D171" s="215" t="s">
        <v>233</v>
      </c>
      <c r="E171" s="216" t="s">
        <v>4549</v>
      </c>
      <c r="F171" s="217" t="s">
        <v>4550</v>
      </c>
      <c r="G171" s="218" t="s">
        <v>2611</v>
      </c>
      <c r="H171" s="219">
        <v>2</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238</v>
      </c>
      <c r="AT171" s="226" t="s">
        <v>233</v>
      </c>
      <c r="AU171" s="226" t="s">
        <v>84</v>
      </c>
      <c r="AY171" s="20" t="s">
        <v>231</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238</v>
      </c>
      <c r="BM171" s="226" t="s">
        <v>1281</v>
      </c>
    </row>
    <row r="172" s="12" customFormat="1" ht="25.92" customHeight="1">
      <c r="A172" s="12"/>
      <c r="B172" s="199"/>
      <c r="C172" s="200"/>
      <c r="D172" s="201" t="s">
        <v>75</v>
      </c>
      <c r="E172" s="202" t="s">
        <v>2746</v>
      </c>
      <c r="F172" s="202" t="s">
        <v>4381</v>
      </c>
      <c r="G172" s="200"/>
      <c r="H172" s="200"/>
      <c r="I172" s="203"/>
      <c r="J172" s="204">
        <f>BK172</f>
        <v>0</v>
      </c>
      <c r="K172" s="200"/>
      <c r="L172" s="205"/>
      <c r="M172" s="206"/>
      <c r="N172" s="207"/>
      <c r="O172" s="207"/>
      <c r="P172" s="208">
        <f>SUM(P173:P185)</f>
        <v>0</v>
      </c>
      <c r="Q172" s="207"/>
      <c r="R172" s="208">
        <f>SUM(R173:R185)</f>
        <v>0</v>
      </c>
      <c r="S172" s="207"/>
      <c r="T172" s="209">
        <f>SUM(T173:T185)</f>
        <v>0</v>
      </c>
      <c r="U172" s="12"/>
      <c r="V172" s="12"/>
      <c r="W172" s="12"/>
      <c r="X172" s="12"/>
      <c r="Y172" s="12"/>
      <c r="Z172" s="12"/>
      <c r="AA172" s="12"/>
      <c r="AB172" s="12"/>
      <c r="AC172" s="12"/>
      <c r="AD172" s="12"/>
      <c r="AE172" s="12"/>
      <c r="AR172" s="210" t="s">
        <v>84</v>
      </c>
      <c r="AT172" s="211" t="s">
        <v>75</v>
      </c>
      <c r="AU172" s="211" t="s">
        <v>76</v>
      </c>
      <c r="AY172" s="210" t="s">
        <v>231</v>
      </c>
      <c r="BK172" s="212">
        <f>SUM(BK173:BK185)</f>
        <v>0</v>
      </c>
    </row>
    <row r="173" s="2" customFormat="1" ht="21.75" customHeight="1">
      <c r="A173" s="41"/>
      <c r="B173" s="42"/>
      <c r="C173" s="215" t="s">
        <v>763</v>
      </c>
      <c r="D173" s="215" t="s">
        <v>233</v>
      </c>
      <c r="E173" s="216" t="s">
        <v>4551</v>
      </c>
      <c r="F173" s="217" t="s">
        <v>4552</v>
      </c>
      <c r="G173" s="218" t="s">
        <v>4553</v>
      </c>
      <c r="H173" s="219">
        <v>4</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238</v>
      </c>
      <c r="AT173" s="226" t="s">
        <v>233</v>
      </c>
      <c r="AU173" s="226" t="s">
        <v>84</v>
      </c>
      <c r="AY173" s="20" t="s">
        <v>231</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238</v>
      </c>
      <c r="BM173" s="226" t="s">
        <v>1290</v>
      </c>
    </row>
    <row r="174" s="2" customFormat="1" ht="16.5" customHeight="1">
      <c r="A174" s="41"/>
      <c r="B174" s="42"/>
      <c r="C174" s="215" t="s">
        <v>768</v>
      </c>
      <c r="D174" s="215" t="s">
        <v>233</v>
      </c>
      <c r="E174" s="216" t="s">
        <v>4554</v>
      </c>
      <c r="F174" s="217" t="s">
        <v>4228</v>
      </c>
      <c r="G174" s="218" t="s">
        <v>2611</v>
      </c>
      <c r="H174" s="219">
        <v>1</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238</v>
      </c>
      <c r="AT174" s="226" t="s">
        <v>233</v>
      </c>
      <c r="AU174" s="226" t="s">
        <v>84</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1299</v>
      </c>
    </row>
    <row r="175" s="2" customFormat="1" ht="33" customHeight="1">
      <c r="A175" s="41"/>
      <c r="B175" s="42"/>
      <c r="C175" s="215" t="s">
        <v>772</v>
      </c>
      <c r="D175" s="215" t="s">
        <v>233</v>
      </c>
      <c r="E175" s="216" t="s">
        <v>4383</v>
      </c>
      <c r="F175" s="217" t="s">
        <v>4384</v>
      </c>
      <c r="G175" s="218" t="s">
        <v>2611</v>
      </c>
      <c r="H175" s="219">
        <v>84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238</v>
      </c>
      <c r="AT175" s="226" t="s">
        <v>233</v>
      </c>
      <c r="AU175" s="226" t="s">
        <v>84</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1309</v>
      </c>
    </row>
    <row r="176" s="2" customFormat="1" ht="16.5" customHeight="1">
      <c r="A176" s="41"/>
      <c r="B176" s="42"/>
      <c r="C176" s="215" t="s">
        <v>778</v>
      </c>
      <c r="D176" s="215" t="s">
        <v>233</v>
      </c>
      <c r="E176" s="216" t="s">
        <v>4385</v>
      </c>
      <c r="F176" s="217" t="s">
        <v>4386</v>
      </c>
      <c r="G176" s="218" t="s">
        <v>2802</v>
      </c>
      <c r="H176" s="219">
        <v>24</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238</v>
      </c>
      <c r="AT176" s="226" t="s">
        <v>233</v>
      </c>
      <c r="AU176" s="226" t="s">
        <v>84</v>
      </c>
      <c r="AY176" s="20" t="s">
        <v>231</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238</v>
      </c>
      <c r="BM176" s="226" t="s">
        <v>1319</v>
      </c>
    </row>
    <row r="177" s="2" customFormat="1" ht="16.5" customHeight="1">
      <c r="A177" s="41"/>
      <c r="B177" s="42"/>
      <c r="C177" s="215" t="s">
        <v>783</v>
      </c>
      <c r="D177" s="215" t="s">
        <v>233</v>
      </c>
      <c r="E177" s="216" t="s">
        <v>4387</v>
      </c>
      <c r="F177" s="217" t="s">
        <v>4388</v>
      </c>
      <c r="G177" s="218" t="s">
        <v>2802</v>
      </c>
      <c r="H177" s="219">
        <v>24</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238</v>
      </c>
      <c r="AT177" s="226" t="s">
        <v>233</v>
      </c>
      <c r="AU177" s="226" t="s">
        <v>84</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1330</v>
      </c>
    </row>
    <row r="178" s="2" customFormat="1" ht="16.5" customHeight="1">
      <c r="A178" s="41"/>
      <c r="B178" s="42"/>
      <c r="C178" s="215" t="s">
        <v>789</v>
      </c>
      <c r="D178" s="215" t="s">
        <v>233</v>
      </c>
      <c r="E178" s="216" t="s">
        <v>4555</v>
      </c>
      <c r="F178" s="217" t="s">
        <v>4390</v>
      </c>
      <c r="G178" s="218" t="s">
        <v>2611</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238</v>
      </c>
      <c r="AT178" s="226" t="s">
        <v>233</v>
      </c>
      <c r="AU178" s="226" t="s">
        <v>84</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238</v>
      </c>
      <c r="BM178" s="226" t="s">
        <v>1341</v>
      </c>
    </row>
    <row r="179" s="2" customFormat="1" ht="16.5" customHeight="1">
      <c r="A179" s="41"/>
      <c r="B179" s="42"/>
      <c r="C179" s="215" t="s">
        <v>794</v>
      </c>
      <c r="D179" s="215" t="s">
        <v>233</v>
      </c>
      <c r="E179" s="216" t="s">
        <v>4391</v>
      </c>
      <c r="F179" s="217" t="s">
        <v>4392</v>
      </c>
      <c r="G179" s="218" t="s">
        <v>2802</v>
      </c>
      <c r="H179" s="219">
        <v>2</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238</v>
      </c>
      <c r="AT179" s="226" t="s">
        <v>233</v>
      </c>
      <c r="AU179" s="226" t="s">
        <v>84</v>
      </c>
      <c r="AY179" s="20" t="s">
        <v>231</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238</v>
      </c>
      <c r="BM179" s="226" t="s">
        <v>1352</v>
      </c>
    </row>
    <row r="180" s="2" customFormat="1" ht="24.15" customHeight="1">
      <c r="A180" s="41"/>
      <c r="B180" s="42"/>
      <c r="C180" s="215" t="s">
        <v>846</v>
      </c>
      <c r="D180" s="215" t="s">
        <v>233</v>
      </c>
      <c r="E180" s="216" t="s">
        <v>4393</v>
      </c>
      <c r="F180" s="217" t="s">
        <v>4394</v>
      </c>
      <c r="G180" s="218" t="s">
        <v>2802</v>
      </c>
      <c r="H180" s="219">
        <v>24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238</v>
      </c>
      <c r="AT180" s="226" t="s">
        <v>233</v>
      </c>
      <c r="AU180" s="226" t="s">
        <v>84</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1364</v>
      </c>
    </row>
    <row r="181" s="2" customFormat="1" ht="16.5" customHeight="1">
      <c r="A181" s="41"/>
      <c r="B181" s="42"/>
      <c r="C181" s="215" t="s">
        <v>851</v>
      </c>
      <c r="D181" s="215" t="s">
        <v>233</v>
      </c>
      <c r="E181" s="216" t="s">
        <v>4395</v>
      </c>
      <c r="F181" s="217" t="s">
        <v>4396</v>
      </c>
      <c r="G181" s="218" t="s">
        <v>2802</v>
      </c>
      <c r="H181" s="219">
        <v>2</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238</v>
      </c>
      <c r="AT181" s="226" t="s">
        <v>233</v>
      </c>
      <c r="AU181" s="226" t="s">
        <v>84</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1376</v>
      </c>
    </row>
    <row r="182" s="2" customFormat="1" ht="16.5" customHeight="1">
      <c r="A182" s="41"/>
      <c r="B182" s="42"/>
      <c r="C182" s="215" t="s">
        <v>862</v>
      </c>
      <c r="D182" s="215" t="s">
        <v>233</v>
      </c>
      <c r="E182" s="216" t="s">
        <v>4556</v>
      </c>
      <c r="F182" s="217" t="s">
        <v>4398</v>
      </c>
      <c r="G182" s="218" t="s">
        <v>2611</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238</v>
      </c>
      <c r="AT182" s="226" t="s">
        <v>233</v>
      </c>
      <c r="AU182" s="226" t="s">
        <v>84</v>
      </c>
      <c r="AY182" s="20" t="s">
        <v>231</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238</v>
      </c>
      <c r="BM182" s="226" t="s">
        <v>1389</v>
      </c>
    </row>
    <row r="183" s="2" customFormat="1" ht="16.5" customHeight="1">
      <c r="A183" s="41"/>
      <c r="B183" s="42"/>
      <c r="C183" s="215" t="s">
        <v>867</v>
      </c>
      <c r="D183" s="215" t="s">
        <v>233</v>
      </c>
      <c r="E183" s="216" t="s">
        <v>4557</v>
      </c>
      <c r="F183" s="217" t="s">
        <v>4400</v>
      </c>
      <c r="G183" s="218" t="s">
        <v>2611</v>
      </c>
      <c r="H183" s="219">
        <v>1</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238</v>
      </c>
      <c r="AT183" s="226" t="s">
        <v>233</v>
      </c>
      <c r="AU183" s="226" t="s">
        <v>84</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1401</v>
      </c>
    </row>
    <row r="184" s="2" customFormat="1" ht="16.5" customHeight="1">
      <c r="A184" s="41"/>
      <c r="B184" s="42"/>
      <c r="C184" s="215" t="s">
        <v>875</v>
      </c>
      <c r="D184" s="215" t="s">
        <v>233</v>
      </c>
      <c r="E184" s="216" t="s">
        <v>4558</v>
      </c>
      <c r="F184" s="217" t="s">
        <v>4402</v>
      </c>
      <c r="G184" s="218" t="s">
        <v>2611</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238</v>
      </c>
      <c r="AT184" s="226" t="s">
        <v>233</v>
      </c>
      <c r="AU184" s="226" t="s">
        <v>84</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238</v>
      </c>
      <c r="BM184" s="226" t="s">
        <v>1411</v>
      </c>
    </row>
    <row r="185" s="2" customFormat="1" ht="24.15" customHeight="1">
      <c r="A185" s="41"/>
      <c r="B185" s="42"/>
      <c r="C185" s="215" t="s">
        <v>880</v>
      </c>
      <c r="D185" s="215" t="s">
        <v>233</v>
      </c>
      <c r="E185" s="216" t="s">
        <v>4403</v>
      </c>
      <c r="F185" s="217" t="s">
        <v>4404</v>
      </c>
      <c r="G185" s="218" t="s">
        <v>2802</v>
      </c>
      <c r="H185" s="219">
        <v>32</v>
      </c>
      <c r="I185" s="220"/>
      <c r="J185" s="221">
        <f>ROUND(I185*H185,2)</f>
        <v>0</v>
      </c>
      <c r="K185" s="217" t="s">
        <v>19</v>
      </c>
      <c r="L185" s="47"/>
      <c r="M185" s="295" t="s">
        <v>19</v>
      </c>
      <c r="N185" s="296" t="s">
        <v>47</v>
      </c>
      <c r="O185" s="293"/>
      <c r="P185" s="297">
        <f>O185*H185</f>
        <v>0</v>
      </c>
      <c r="Q185" s="297">
        <v>0</v>
      </c>
      <c r="R185" s="297">
        <f>Q185*H185</f>
        <v>0</v>
      </c>
      <c r="S185" s="297">
        <v>0</v>
      </c>
      <c r="T185" s="298">
        <f>S185*H185</f>
        <v>0</v>
      </c>
      <c r="U185" s="41"/>
      <c r="V185" s="41"/>
      <c r="W185" s="41"/>
      <c r="X185" s="41"/>
      <c r="Y185" s="41"/>
      <c r="Z185" s="41"/>
      <c r="AA185" s="41"/>
      <c r="AB185" s="41"/>
      <c r="AC185" s="41"/>
      <c r="AD185" s="41"/>
      <c r="AE185" s="41"/>
      <c r="AR185" s="226" t="s">
        <v>238</v>
      </c>
      <c r="AT185" s="226" t="s">
        <v>233</v>
      </c>
      <c r="AU185" s="226" t="s">
        <v>84</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238</v>
      </c>
      <c r="BM185" s="226" t="s">
        <v>1421</v>
      </c>
    </row>
    <row r="186" s="2" customFormat="1" ht="6.96" customHeight="1">
      <c r="A186" s="41"/>
      <c r="B186" s="62"/>
      <c r="C186" s="63"/>
      <c r="D186" s="63"/>
      <c r="E186" s="63"/>
      <c r="F186" s="63"/>
      <c r="G186" s="63"/>
      <c r="H186" s="63"/>
      <c r="I186" s="63"/>
      <c r="J186" s="63"/>
      <c r="K186" s="63"/>
      <c r="L186" s="47"/>
      <c r="M186" s="41"/>
      <c r="O186" s="41"/>
      <c r="P186" s="41"/>
      <c r="Q186" s="41"/>
      <c r="R186" s="41"/>
      <c r="S186" s="41"/>
      <c r="T186" s="41"/>
      <c r="U186" s="41"/>
      <c r="V186" s="41"/>
      <c r="W186" s="41"/>
      <c r="X186" s="41"/>
      <c r="Y186" s="41"/>
      <c r="Z186" s="41"/>
      <c r="AA186" s="41"/>
      <c r="AB186" s="41"/>
      <c r="AC186" s="41"/>
      <c r="AD186" s="41"/>
      <c r="AE186" s="41"/>
    </row>
  </sheetData>
  <sheetProtection sheet="1" autoFilter="0" formatColumns="0" formatRows="0" objects="1" scenarios="1" spinCount="100000" saltValue="TaU67HR0q100OMk521QZHH7GrDLBQ4FpTK9MJPkuHkdMbB4YgbVYjBSmRYiK3MyH2DUrQkbT4QzeUS9HEhHgVQ==" hashValue="yoUV/HFz2Df6fU53hWmK8bSOqcqmXV7rgf58mNcKDGuJ/TY0OOL+zm491dQFKmmQY4cnShQVkZiD0E/X3s+G3A==" algorithmName="SHA-512" password="C763"/>
  <autoFilter ref="C91:K18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4330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4559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ROUND((SUM(BE95:BE148)),  2)</f>
        <v>0</v>
      </c>
      <c r="G35" s="41"/>
      <c r="H35" s="41"/>
      <c r="I35" s="160">
        <v>0.20999999999999999</v>
      </c>
      <c r="J35" s="159">
        <f>ROUND(((SUM(BE95:BE148))*I35),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ROUND((SUM(BF95:BF148)),  2)</f>
        <v>0</v>
      </c>
      <c r="G36" s="41"/>
      <c r="H36" s="41"/>
      <c r="I36" s="160">
        <v>0.14999999999999999</v>
      </c>
      <c r="J36" s="159">
        <f>ROUND(((SUM(BF95:BF148))*I36),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ROUND((SUM(BG95:BG148)),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ROUND((SUM(BH95:BH148)),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ROUND((SUM(BI95:BI148)),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4330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04.3 - TV</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4560</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4561</v>
      </c>
      <c r="E65" s="180"/>
      <c r="F65" s="180"/>
      <c r="G65" s="180"/>
      <c r="H65" s="180"/>
      <c r="I65" s="180"/>
      <c r="J65" s="181">
        <f>J103</f>
        <v>0</v>
      </c>
      <c r="K65" s="178"/>
      <c r="L65" s="182"/>
      <c r="S65" s="9"/>
      <c r="T65" s="9"/>
      <c r="U65" s="9"/>
      <c r="V65" s="9"/>
      <c r="W65" s="9"/>
      <c r="X65" s="9"/>
      <c r="Y65" s="9"/>
      <c r="Z65" s="9"/>
      <c r="AA65" s="9"/>
      <c r="AB65" s="9"/>
      <c r="AC65" s="9"/>
      <c r="AD65" s="9"/>
      <c r="AE65" s="9"/>
    </row>
    <row r="66" s="9" customFormat="1" ht="24.96" customHeight="1">
      <c r="A66" s="9"/>
      <c r="B66" s="177"/>
      <c r="C66" s="178"/>
      <c r="D66" s="179" t="s">
        <v>4562</v>
      </c>
      <c r="E66" s="180"/>
      <c r="F66" s="180"/>
      <c r="G66" s="180"/>
      <c r="H66" s="180"/>
      <c r="I66" s="180"/>
      <c r="J66" s="181">
        <f>J109</f>
        <v>0</v>
      </c>
      <c r="K66" s="178"/>
      <c r="L66" s="182"/>
      <c r="S66" s="9"/>
      <c r="T66" s="9"/>
      <c r="U66" s="9"/>
      <c r="V66" s="9"/>
      <c r="W66" s="9"/>
      <c r="X66" s="9"/>
      <c r="Y66" s="9"/>
      <c r="Z66" s="9"/>
      <c r="AA66" s="9"/>
      <c r="AB66" s="9"/>
      <c r="AC66" s="9"/>
      <c r="AD66" s="9"/>
      <c r="AE66" s="9"/>
    </row>
    <row r="67" s="9" customFormat="1" ht="24.96" customHeight="1">
      <c r="A67" s="9"/>
      <c r="B67" s="177"/>
      <c r="C67" s="178"/>
      <c r="D67" s="179" t="s">
        <v>4563</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4564</v>
      </c>
      <c r="E68" s="180"/>
      <c r="F68" s="180"/>
      <c r="G68" s="180"/>
      <c r="H68" s="180"/>
      <c r="I68" s="180"/>
      <c r="J68" s="181">
        <f>J122</f>
        <v>0</v>
      </c>
      <c r="K68" s="178"/>
      <c r="L68" s="182"/>
      <c r="S68" s="9"/>
      <c r="T68" s="9"/>
      <c r="U68" s="9"/>
      <c r="V68" s="9"/>
      <c r="W68" s="9"/>
      <c r="X68" s="9"/>
      <c r="Y68" s="9"/>
      <c r="Z68" s="9"/>
      <c r="AA68" s="9"/>
      <c r="AB68" s="9"/>
      <c r="AC68" s="9"/>
      <c r="AD68" s="9"/>
      <c r="AE68" s="9"/>
    </row>
    <row r="69" s="9" customFormat="1" ht="24.96" customHeight="1">
      <c r="A69" s="9"/>
      <c r="B69" s="177"/>
      <c r="C69" s="178"/>
      <c r="D69" s="179" t="s">
        <v>4565</v>
      </c>
      <c r="E69" s="180"/>
      <c r="F69" s="180"/>
      <c r="G69" s="180"/>
      <c r="H69" s="180"/>
      <c r="I69" s="180"/>
      <c r="J69" s="181">
        <f>J126</f>
        <v>0</v>
      </c>
      <c r="K69" s="178"/>
      <c r="L69" s="182"/>
      <c r="S69" s="9"/>
      <c r="T69" s="9"/>
      <c r="U69" s="9"/>
      <c r="V69" s="9"/>
      <c r="W69" s="9"/>
      <c r="X69" s="9"/>
      <c r="Y69" s="9"/>
      <c r="Z69" s="9"/>
      <c r="AA69" s="9"/>
      <c r="AB69" s="9"/>
      <c r="AC69" s="9"/>
      <c r="AD69" s="9"/>
      <c r="AE69" s="9"/>
    </row>
    <row r="70" s="9" customFormat="1" ht="24.96" customHeight="1">
      <c r="A70" s="9"/>
      <c r="B70" s="177"/>
      <c r="C70" s="178"/>
      <c r="D70" s="179" t="s">
        <v>4566</v>
      </c>
      <c r="E70" s="180"/>
      <c r="F70" s="180"/>
      <c r="G70" s="180"/>
      <c r="H70" s="180"/>
      <c r="I70" s="180"/>
      <c r="J70" s="181">
        <f>J129</f>
        <v>0</v>
      </c>
      <c r="K70" s="178"/>
      <c r="L70" s="182"/>
      <c r="S70" s="9"/>
      <c r="T70" s="9"/>
      <c r="U70" s="9"/>
      <c r="V70" s="9"/>
      <c r="W70" s="9"/>
      <c r="X70" s="9"/>
      <c r="Y70" s="9"/>
      <c r="Z70" s="9"/>
      <c r="AA70" s="9"/>
      <c r="AB70" s="9"/>
      <c r="AC70" s="9"/>
      <c r="AD70" s="9"/>
      <c r="AE70" s="9"/>
    </row>
    <row r="71" s="9" customFormat="1" ht="24.96" customHeight="1">
      <c r="A71" s="9"/>
      <c r="B71" s="177"/>
      <c r="C71" s="178"/>
      <c r="D71" s="179" t="s">
        <v>4567</v>
      </c>
      <c r="E71" s="180"/>
      <c r="F71" s="180"/>
      <c r="G71" s="180"/>
      <c r="H71" s="180"/>
      <c r="I71" s="180"/>
      <c r="J71" s="181">
        <f>J132</f>
        <v>0</v>
      </c>
      <c r="K71" s="178"/>
      <c r="L71" s="182"/>
      <c r="S71" s="9"/>
      <c r="T71" s="9"/>
      <c r="U71" s="9"/>
      <c r="V71" s="9"/>
      <c r="W71" s="9"/>
      <c r="X71" s="9"/>
      <c r="Y71" s="9"/>
      <c r="Z71" s="9"/>
      <c r="AA71" s="9"/>
      <c r="AB71" s="9"/>
      <c r="AC71" s="9"/>
      <c r="AD71" s="9"/>
      <c r="AE71" s="9"/>
    </row>
    <row r="72" s="9" customFormat="1" ht="24.96" customHeight="1">
      <c r="A72" s="9"/>
      <c r="B72" s="177"/>
      <c r="C72" s="178"/>
      <c r="D72" s="179" t="s">
        <v>4568</v>
      </c>
      <c r="E72" s="180"/>
      <c r="F72" s="180"/>
      <c r="G72" s="180"/>
      <c r="H72" s="180"/>
      <c r="I72" s="180"/>
      <c r="J72" s="181">
        <f>J134</f>
        <v>0</v>
      </c>
      <c r="K72" s="178"/>
      <c r="L72" s="182"/>
      <c r="S72" s="9"/>
      <c r="T72" s="9"/>
      <c r="U72" s="9"/>
      <c r="V72" s="9"/>
      <c r="W72" s="9"/>
      <c r="X72" s="9"/>
      <c r="Y72" s="9"/>
      <c r="Z72" s="9"/>
      <c r="AA72" s="9"/>
      <c r="AB72" s="9"/>
      <c r="AC72" s="9"/>
      <c r="AD72" s="9"/>
      <c r="AE72" s="9"/>
    </row>
    <row r="73" s="9" customFormat="1" ht="24.96" customHeight="1">
      <c r="A73" s="9"/>
      <c r="B73" s="177"/>
      <c r="C73" s="178"/>
      <c r="D73" s="179" t="s">
        <v>4569</v>
      </c>
      <c r="E73" s="180"/>
      <c r="F73" s="180"/>
      <c r="G73" s="180"/>
      <c r="H73" s="180"/>
      <c r="I73" s="180"/>
      <c r="J73" s="181">
        <f>J136</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 - oprava</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186</v>
      </c>
      <c r="D84" s="25"/>
      <c r="E84" s="25"/>
      <c r="F84" s="25"/>
      <c r="G84" s="25"/>
      <c r="H84" s="25"/>
      <c r="I84" s="25"/>
      <c r="J84" s="25"/>
      <c r="K84" s="25"/>
      <c r="L84" s="23"/>
    </row>
    <row r="85" s="2" customFormat="1" ht="16.5" customHeight="1">
      <c r="A85" s="41"/>
      <c r="B85" s="42"/>
      <c r="C85" s="43"/>
      <c r="D85" s="43"/>
      <c r="E85" s="172" t="s">
        <v>4330</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2596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IO 04.3 - TV</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217</v>
      </c>
      <c r="D94" s="191" t="s">
        <v>61</v>
      </c>
      <c r="E94" s="191" t="s">
        <v>57</v>
      </c>
      <c r="F94" s="191" t="s">
        <v>58</v>
      </c>
      <c r="G94" s="191" t="s">
        <v>218</v>
      </c>
      <c r="H94" s="191" t="s">
        <v>219</v>
      </c>
      <c r="I94" s="191" t="s">
        <v>220</v>
      </c>
      <c r="J94" s="191" t="s">
        <v>191</v>
      </c>
      <c r="K94" s="192" t="s">
        <v>221</v>
      </c>
      <c r="L94" s="193"/>
      <c r="M94" s="95" t="s">
        <v>19</v>
      </c>
      <c r="N94" s="96" t="s">
        <v>46</v>
      </c>
      <c r="O94" s="96" t="s">
        <v>222</v>
      </c>
      <c r="P94" s="96" t="s">
        <v>223</v>
      </c>
      <c r="Q94" s="96" t="s">
        <v>224</v>
      </c>
      <c r="R94" s="96" t="s">
        <v>225</v>
      </c>
      <c r="S94" s="96" t="s">
        <v>226</v>
      </c>
      <c r="T94" s="97" t="s">
        <v>227</v>
      </c>
      <c r="U94" s="188"/>
      <c r="V94" s="188"/>
      <c r="W94" s="188"/>
      <c r="X94" s="188"/>
      <c r="Y94" s="188"/>
      <c r="Z94" s="188"/>
      <c r="AA94" s="188"/>
      <c r="AB94" s="188"/>
      <c r="AC94" s="188"/>
      <c r="AD94" s="188"/>
      <c r="AE94" s="188"/>
    </row>
    <row r="95" s="2" customFormat="1" ht="22.8" customHeight="1">
      <c r="A95" s="41"/>
      <c r="B95" s="42"/>
      <c r="C95" s="102" t="s">
        <v>228</v>
      </c>
      <c r="D95" s="43"/>
      <c r="E95" s="43"/>
      <c r="F95" s="43"/>
      <c r="G95" s="43"/>
      <c r="H95" s="43"/>
      <c r="I95" s="43"/>
      <c r="J95" s="194">
        <f>BK95</f>
        <v>0</v>
      </c>
      <c r="K95" s="43"/>
      <c r="L95" s="47"/>
      <c r="M95" s="98"/>
      <c r="N95" s="195"/>
      <c r="O95" s="99"/>
      <c r="P95" s="196">
        <f>P96+P103+P109+P115+P122+P126+P129+P132+P134+P136</f>
        <v>0</v>
      </c>
      <c r="Q95" s="99"/>
      <c r="R95" s="196">
        <f>R96+R103+R109+R115+R122+R126+R129+R132+R134+R136</f>
        <v>0</v>
      </c>
      <c r="S95" s="99"/>
      <c r="T95" s="197">
        <f>T96+T103+T109+T115+T122+T126+T129+T132+T134+T136</f>
        <v>0</v>
      </c>
      <c r="U95" s="41"/>
      <c r="V95" s="41"/>
      <c r="W95" s="41"/>
      <c r="X95" s="41"/>
      <c r="Y95" s="41"/>
      <c r="Z95" s="41"/>
      <c r="AA95" s="41"/>
      <c r="AB95" s="41"/>
      <c r="AC95" s="41"/>
      <c r="AD95" s="41"/>
      <c r="AE95" s="41"/>
      <c r="AT95" s="20" t="s">
        <v>75</v>
      </c>
      <c r="AU95" s="20" t="s">
        <v>192</v>
      </c>
      <c r="BK95" s="198">
        <f>BK96+BK103+BK109+BK115+BK122+BK126+BK129+BK132+BK134+BK136</f>
        <v>0</v>
      </c>
    </row>
    <row r="96" s="12" customFormat="1" ht="25.92" customHeight="1">
      <c r="A96" s="12"/>
      <c r="B96" s="199"/>
      <c r="C96" s="200"/>
      <c r="D96" s="201" t="s">
        <v>75</v>
      </c>
      <c r="E96" s="202" t="s">
        <v>1796</v>
      </c>
      <c r="F96" s="202" t="s">
        <v>4570</v>
      </c>
      <c r="G96" s="200"/>
      <c r="H96" s="200"/>
      <c r="I96" s="203"/>
      <c r="J96" s="204">
        <f>BK96</f>
        <v>0</v>
      </c>
      <c r="K96" s="200"/>
      <c r="L96" s="205"/>
      <c r="M96" s="206"/>
      <c r="N96" s="207"/>
      <c r="O96" s="207"/>
      <c r="P96" s="208">
        <f>SUM(P97:P102)</f>
        <v>0</v>
      </c>
      <c r="Q96" s="207"/>
      <c r="R96" s="208">
        <f>SUM(R97:R102)</f>
        <v>0</v>
      </c>
      <c r="S96" s="207"/>
      <c r="T96" s="209">
        <f>SUM(T97:T102)</f>
        <v>0</v>
      </c>
      <c r="U96" s="12"/>
      <c r="V96" s="12"/>
      <c r="W96" s="12"/>
      <c r="X96" s="12"/>
      <c r="Y96" s="12"/>
      <c r="Z96" s="12"/>
      <c r="AA96" s="12"/>
      <c r="AB96" s="12"/>
      <c r="AC96" s="12"/>
      <c r="AD96" s="12"/>
      <c r="AE96" s="12"/>
      <c r="AR96" s="210" t="s">
        <v>84</v>
      </c>
      <c r="AT96" s="211" t="s">
        <v>75</v>
      </c>
      <c r="AU96" s="211" t="s">
        <v>76</v>
      </c>
      <c r="AY96" s="210" t="s">
        <v>231</v>
      </c>
      <c r="BK96" s="212">
        <f>SUM(BK97:BK102)</f>
        <v>0</v>
      </c>
    </row>
    <row r="97" s="2" customFormat="1" ht="44.25" customHeight="1">
      <c r="A97" s="41"/>
      <c r="B97" s="42"/>
      <c r="C97" s="215" t="s">
        <v>84</v>
      </c>
      <c r="D97" s="215" t="s">
        <v>233</v>
      </c>
      <c r="E97" s="216" t="s">
        <v>4571</v>
      </c>
      <c r="F97" s="217" t="s">
        <v>4572</v>
      </c>
      <c r="G97" s="218" t="s">
        <v>2611</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86</v>
      </c>
    </row>
    <row r="98" s="2" customFormat="1" ht="66.75" customHeight="1">
      <c r="A98" s="41"/>
      <c r="B98" s="42"/>
      <c r="C98" s="215" t="s">
        <v>86</v>
      </c>
      <c r="D98" s="215" t="s">
        <v>233</v>
      </c>
      <c r="E98" s="216" t="s">
        <v>4573</v>
      </c>
      <c r="F98" s="217" t="s">
        <v>4574</v>
      </c>
      <c r="G98" s="218" t="s">
        <v>2611</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238</v>
      </c>
    </row>
    <row r="99" s="2" customFormat="1" ht="16.5" customHeight="1">
      <c r="A99" s="41"/>
      <c r="B99" s="42"/>
      <c r="C99" s="215" t="s">
        <v>248</v>
      </c>
      <c r="D99" s="215" t="s">
        <v>233</v>
      </c>
      <c r="E99" s="216" t="s">
        <v>4575</v>
      </c>
      <c r="F99" s="217" t="s">
        <v>4576</v>
      </c>
      <c r="G99" s="218" t="s">
        <v>2611</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265</v>
      </c>
    </row>
    <row r="100" s="2" customFormat="1" ht="66.75" customHeight="1">
      <c r="A100" s="41"/>
      <c r="B100" s="42"/>
      <c r="C100" s="215" t="s">
        <v>238</v>
      </c>
      <c r="D100" s="215" t="s">
        <v>233</v>
      </c>
      <c r="E100" s="216" t="s">
        <v>4577</v>
      </c>
      <c r="F100" s="217" t="s">
        <v>4578</v>
      </c>
      <c r="G100" s="218" t="s">
        <v>2611</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277</v>
      </c>
    </row>
    <row r="101" s="2" customFormat="1" ht="37.8" customHeight="1">
      <c r="A101" s="41"/>
      <c r="B101" s="42"/>
      <c r="C101" s="215" t="s">
        <v>260</v>
      </c>
      <c r="D101" s="215" t="s">
        <v>233</v>
      </c>
      <c r="E101" s="216" t="s">
        <v>4579</v>
      </c>
      <c r="F101" s="217" t="s">
        <v>4580</v>
      </c>
      <c r="G101" s="218" t="s">
        <v>2611</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290</v>
      </c>
    </row>
    <row r="102" s="2" customFormat="1" ht="21.75" customHeight="1">
      <c r="A102" s="41"/>
      <c r="B102" s="42"/>
      <c r="C102" s="215" t="s">
        <v>265</v>
      </c>
      <c r="D102" s="215" t="s">
        <v>233</v>
      </c>
      <c r="E102" s="216" t="s">
        <v>4581</v>
      </c>
      <c r="F102" s="217" t="s">
        <v>4582</v>
      </c>
      <c r="G102" s="218" t="s">
        <v>2611</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302</v>
      </c>
    </row>
    <row r="103" s="12" customFormat="1" ht="25.92" customHeight="1">
      <c r="A103" s="12"/>
      <c r="B103" s="199"/>
      <c r="C103" s="200"/>
      <c r="D103" s="201" t="s">
        <v>75</v>
      </c>
      <c r="E103" s="202" t="s">
        <v>2662</v>
      </c>
      <c r="F103" s="202" t="s">
        <v>4583</v>
      </c>
      <c r="G103" s="200"/>
      <c r="H103" s="200"/>
      <c r="I103" s="203"/>
      <c r="J103" s="204">
        <f>BK103</f>
        <v>0</v>
      </c>
      <c r="K103" s="200"/>
      <c r="L103" s="205"/>
      <c r="M103" s="206"/>
      <c r="N103" s="207"/>
      <c r="O103" s="207"/>
      <c r="P103" s="208">
        <f>SUM(P104:P108)</f>
        <v>0</v>
      </c>
      <c r="Q103" s="207"/>
      <c r="R103" s="208">
        <f>SUM(R104:R108)</f>
        <v>0</v>
      </c>
      <c r="S103" s="207"/>
      <c r="T103" s="209">
        <f>SUM(T104:T108)</f>
        <v>0</v>
      </c>
      <c r="U103" s="12"/>
      <c r="V103" s="12"/>
      <c r="W103" s="12"/>
      <c r="X103" s="12"/>
      <c r="Y103" s="12"/>
      <c r="Z103" s="12"/>
      <c r="AA103" s="12"/>
      <c r="AB103" s="12"/>
      <c r="AC103" s="12"/>
      <c r="AD103" s="12"/>
      <c r="AE103" s="12"/>
      <c r="AR103" s="210" t="s">
        <v>84</v>
      </c>
      <c r="AT103" s="211" t="s">
        <v>75</v>
      </c>
      <c r="AU103" s="211" t="s">
        <v>76</v>
      </c>
      <c r="AY103" s="210" t="s">
        <v>231</v>
      </c>
      <c r="BK103" s="212">
        <f>SUM(BK104:BK108)</f>
        <v>0</v>
      </c>
    </row>
    <row r="104" s="2" customFormat="1" ht="24.15" customHeight="1">
      <c r="A104" s="41"/>
      <c r="B104" s="42"/>
      <c r="C104" s="215" t="s">
        <v>271</v>
      </c>
      <c r="D104" s="215" t="s">
        <v>233</v>
      </c>
      <c r="E104" s="216" t="s">
        <v>4584</v>
      </c>
      <c r="F104" s="217" t="s">
        <v>4585</v>
      </c>
      <c r="G104" s="218" t="s">
        <v>310</v>
      </c>
      <c r="H104" s="219">
        <v>3</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313</v>
      </c>
    </row>
    <row r="105" s="2" customFormat="1" ht="16.5" customHeight="1">
      <c r="A105" s="41"/>
      <c r="B105" s="42"/>
      <c r="C105" s="215" t="s">
        <v>277</v>
      </c>
      <c r="D105" s="215" t="s">
        <v>233</v>
      </c>
      <c r="E105" s="216" t="s">
        <v>4586</v>
      </c>
      <c r="F105" s="217" t="s">
        <v>4587</v>
      </c>
      <c r="G105" s="218" t="s">
        <v>310</v>
      </c>
      <c r="H105" s="219">
        <v>3</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336</v>
      </c>
    </row>
    <row r="106" s="2" customFormat="1" ht="16.5" customHeight="1">
      <c r="A106" s="41"/>
      <c r="B106" s="42"/>
      <c r="C106" s="215" t="s">
        <v>284</v>
      </c>
      <c r="D106" s="215" t="s">
        <v>233</v>
      </c>
      <c r="E106" s="216" t="s">
        <v>4588</v>
      </c>
      <c r="F106" s="217" t="s">
        <v>4589</v>
      </c>
      <c r="G106" s="218" t="s">
        <v>2611</v>
      </c>
      <c r="H106" s="219">
        <v>6</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350</v>
      </c>
    </row>
    <row r="107" s="2" customFormat="1" ht="16.5" customHeight="1">
      <c r="A107" s="41"/>
      <c r="B107" s="42"/>
      <c r="C107" s="215" t="s">
        <v>290</v>
      </c>
      <c r="D107" s="215" t="s">
        <v>233</v>
      </c>
      <c r="E107" s="216" t="s">
        <v>4590</v>
      </c>
      <c r="F107" s="217" t="s">
        <v>4591</v>
      </c>
      <c r="G107" s="218" t="s">
        <v>2611</v>
      </c>
      <c r="H107" s="219">
        <v>3</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366</v>
      </c>
    </row>
    <row r="108" s="2" customFormat="1" ht="24.15" customHeight="1">
      <c r="A108" s="41"/>
      <c r="B108" s="42"/>
      <c r="C108" s="215" t="s">
        <v>296</v>
      </c>
      <c r="D108" s="215" t="s">
        <v>233</v>
      </c>
      <c r="E108" s="216" t="s">
        <v>4592</v>
      </c>
      <c r="F108" s="217" t="s">
        <v>4593</v>
      </c>
      <c r="G108" s="218" t="s">
        <v>2611</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379</v>
      </c>
    </row>
    <row r="109" s="12" customFormat="1" ht="25.92" customHeight="1">
      <c r="A109" s="12"/>
      <c r="B109" s="199"/>
      <c r="C109" s="200"/>
      <c r="D109" s="201" t="s">
        <v>75</v>
      </c>
      <c r="E109" s="202" t="s">
        <v>2676</v>
      </c>
      <c r="F109" s="202" t="s">
        <v>4594</v>
      </c>
      <c r="G109" s="200"/>
      <c r="H109" s="200"/>
      <c r="I109" s="203"/>
      <c r="J109" s="204">
        <f>BK109</f>
        <v>0</v>
      </c>
      <c r="K109" s="200"/>
      <c r="L109" s="205"/>
      <c r="M109" s="206"/>
      <c r="N109" s="207"/>
      <c r="O109" s="207"/>
      <c r="P109" s="208">
        <f>SUM(P110:P114)</f>
        <v>0</v>
      </c>
      <c r="Q109" s="207"/>
      <c r="R109" s="208">
        <f>SUM(R110:R114)</f>
        <v>0</v>
      </c>
      <c r="S109" s="207"/>
      <c r="T109" s="209">
        <f>SUM(T110:T114)</f>
        <v>0</v>
      </c>
      <c r="U109" s="12"/>
      <c r="V109" s="12"/>
      <c r="W109" s="12"/>
      <c r="X109" s="12"/>
      <c r="Y109" s="12"/>
      <c r="Z109" s="12"/>
      <c r="AA109" s="12"/>
      <c r="AB109" s="12"/>
      <c r="AC109" s="12"/>
      <c r="AD109" s="12"/>
      <c r="AE109" s="12"/>
      <c r="AR109" s="210" t="s">
        <v>84</v>
      </c>
      <c r="AT109" s="211" t="s">
        <v>75</v>
      </c>
      <c r="AU109" s="211" t="s">
        <v>76</v>
      </c>
      <c r="AY109" s="210" t="s">
        <v>231</v>
      </c>
      <c r="BK109" s="212">
        <f>SUM(BK110:BK114)</f>
        <v>0</v>
      </c>
    </row>
    <row r="110" s="2" customFormat="1" ht="24.15" customHeight="1">
      <c r="A110" s="41"/>
      <c r="B110" s="42"/>
      <c r="C110" s="215" t="s">
        <v>302</v>
      </c>
      <c r="D110" s="215" t="s">
        <v>233</v>
      </c>
      <c r="E110" s="216" t="s">
        <v>4595</v>
      </c>
      <c r="F110" s="217" t="s">
        <v>4596</v>
      </c>
      <c r="G110" s="218" t="s">
        <v>2611</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394</v>
      </c>
    </row>
    <row r="111" s="2" customFormat="1" ht="16.5" customHeight="1">
      <c r="A111" s="41"/>
      <c r="B111" s="42"/>
      <c r="C111" s="215" t="s">
        <v>307</v>
      </c>
      <c r="D111" s="215" t="s">
        <v>233</v>
      </c>
      <c r="E111" s="216" t="s">
        <v>4358</v>
      </c>
      <c r="F111" s="217" t="s">
        <v>4359</v>
      </c>
      <c r="G111" s="218" t="s">
        <v>2611</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406</v>
      </c>
    </row>
    <row r="112" s="2" customFormat="1" ht="16.5" customHeight="1">
      <c r="A112" s="41"/>
      <c r="B112" s="42"/>
      <c r="C112" s="215" t="s">
        <v>313</v>
      </c>
      <c r="D112" s="215" t="s">
        <v>233</v>
      </c>
      <c r="E112" s="216" t="s">
        <v>4597</v>
      </c>
      <c r="F112" s="217" t="s">
        <v>4598</v>
      </c>
      <c r="G112" s="218" t="s">
        <v>2611</v>
      </c>
      <c r="H112" s="219">
        <v>13</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418</v>
      </c>
    </row>
    <row r="113" s="2" customFormat="1" ht="16.5" customHeight="1">
      <c r="A113" s="41"/>
      <c r="B113" s="42"/>
      <c r="C113" s="215" t="s">
        <v>8</v>
      </c>
      <c r="D113" s="215" t="s">
        <v>233</v>
      </c>
      <c r="E113" s="216" t="s">
        <v>4599</v>
      </c>
      <c r="F113" s="217" t="s">
        <v>4600</v>
      </c>
      <c r="G113" s="218" t="s">
        <v>2611</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430</v>
      </c>
    </row>
    <row r="114" s="2" customFormat="1" ht="37.8" customHeight="1">
      <c r="A114" s="41"/>
      <c r="B114" s="42"/>
      <c r="C114" s="215" t="s">
        <v>336</v>
      </c>
      <c r="D114" s="215" t="s">
        <v>233</v>
      </c>
      <c r="E114" s="216" t="s">
        <v>4601</v>
      </c>
      <c r="F114" s="217" t="s">
        <v>4602</v>
      </c>
      <c r="G114" s="218" t="s">
        <v>2611</v>
      </c>
      <c r="H114" s="219">
        <v>7</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442</v>
      </c>
    </row>
    <row r="115" s="12" customFormat="1" ht="25.92" customHeight="1">
      <c r="A115" s="12"/>
      <c r="B115" s="199"/>
      <c r="C115" s="200"/>
      <c r="D115" s="201" t="s">
        <v>75</v>
      </c>
      <c r="E115" s="202" t="s">
        <v>2690</v>
      </c>
      <c r="F115" s="202" t="s">
        <v>4603</v>
      </c>
      <c r="G115" s="200"/>
      <c r="H115" s="200"/>
      <c r="I115" s="203"/>
      <c r="J115" s="204">
        <f>BK115</f>
        <v>0</v>
      </c>
      <c r="K115" s="200"/>
      <c r="L115" s="205"/>
      <c r="M115" s="206"/>
      <c r="N115" s="207"/>
      <c r="O115" s="207"/>
      <c r="P115" s="208">
        <f>SUM(P116:P121)</f>
        <v>0</v>
      </c>
      <c r="Q115" s="207"/>
      <c r="R115" s="208">
        <f>SUM(R116:R121)</f>
        <v>0</v>
      </c>
      <c r="S115" s="207"/>
      <c r="T115" s="209">
        <f>SUM(T116:T121)</f>
        <v>0</v>
      </c>
      <c r="U115" s="12"/>
      <c r="V115" s="12"/>
      <c r="W115" s="12"/>
      <c r="X115" s="12"/>
      <c r="Y115" s="12"/>
      <c r="Z115" s="12"/>
      <c r="AA115" s="12"/>
      <c r="AB115" s="12"/>
      <c r="AC115" s="12"/>
      <c r="AD115" s="12"/>
      <c r="AE115" s="12"/>
      <c r="AR115" s="210" t="s">
        <v>84</v>
      </c>
      <c r="AT115" s="211" t="s">
        <v>75</v>
      </c>
      <c r="AU115" s="211" t="s">
        <v>76</v>
      </c>
      <c r="AY115" s="210" t="s">
        <v>231</v>
      </c>
      <c r="BK115" s="212">
        <f>SUM(BK116:BK121)</f>
        <v>0</v>
      </c>
    </row>
    <row r="116" s="2" customFormat="1" ht="44.25" customHeight="1">
      <c r="A116" s="41"/>
      <c r="B116" s="42"/>
      <c r="C116" s="215" t="s">
        <v>343</v>
      </c>
      <c r="D116" s="215" t="s">
        <v>233</v>
      </c>
      <c r="E116" s="216" t="s">
        <v>4604</v>
      </c>
      <c r="F116" s="217" t="s">
        <v>4605</v>
      </c>
      <c r="G116" s="218" t="s">
        <v>2611</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451</v>
      </c>
    </row>
    <row r="117" s="2" customFormat="1" ht="234.75" customHeight="1">
      <c r="A117" s="41"/>
      <c r="B117" s="42"/>
      <c r="C117" s="215" t="s">
        <v>350</v>
      </c>
      <c r="D117" s="215" t="s">
        <v>233</v>
      </c>
      <c r="E117" s="216" t="s">
        <v>4606</v>
      </c>
      <c r="F117" s="217" t="s">
        <v>4607</v>
      </c>
      <c r="G117" s="218" t="s">
        <v>2611</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463</v>
      </c>
    </row>
    <row r="118" s="2" customFormat="1" ht="37.8" customHeight="1">
      <c r="A118" s="41"/>
      <c r="B118" s="42"/>
      <c r="C118" s="215" t="s">
        <v>355</v>
      </c>
      <c r="D118" s="215" t="s">
        <v>233</v>
      </c>
      <c r="E118" s="216" t="s">
        <v>4608</v>
      </c>
      <c r="F118" s="217" t="s">
        <v>4609</v>
      </c>
      <c r="G118" s="218" t="s">
        <v>2611</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475</v>
      </c>
    </row>
    <row r="119" s="2" customFormat="1" ht="62.7" customHeight="1">
      <c r="A119" s="41"/>
      <c r="B119" s="42"/>
      <c r="C119" s="215" t="s">
        <v>366</v>
      </c>
      <c r="D119" s="215" t="s">
        <v>233</v>
      </c>
      <c r="E119" s="216" t="s">
        <v>4610</v>
      </c>
      <c r="F119" s="217" t="s">
        <v>4611</v>
      </c>
      <c r="G119" s="218" t="s">
        <v>2611</v>
      </c>
      <c r="H119" s="219">
        <v>6</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488</v>
      </c>
    </row>
    <row r="120" s="2" customFormat="1" ht="16.5" customHeight="1">
      <c r="A120" s="41"/>
      <c r="B120" s="42"/>
      <c r="C120" s="215" t="s">
        <v>7</v>
      </c>
      <c r="D120" s="215" t="s">
        <v>233</v>
      </c>
      <c r="E120" s="216" t="s">
        <v>4599</v>
      </c>
      <c r="F120" s="217" t="s">
        <v>4600</v>
      </c>
      <c r="G120" s="218" t="s">
        <v>2611</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499</v>
      </c>
    </row>
    <row r="121" s="2" customFormat="1" ht="24.15" customHeight="1">
      <c r="A121" s="41"/>
      <c r="B121" s="42"/>
      <c r="C121" s="215" t="s">
        <v>379</v>
      </c>
      <c r="D121" s="215" t="s">
        <v>233</v>
      </c>
      <c r="E121" s="216" t="s">
        <v>4612</v>
      </c>
      <c r="F121" s="217" t="s">
        <v>4613</v>
      </c>
      <c r="G121" s="218" t="s">
        <v>2611</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513</v>
      </c>
    </row>
    <row r="122" s="12" customFormat="1" ht="25.92" customHeight="1">
      <c r="A122" s="12"/>
      <c r="B122" s="199"/>
      <c r="C122" s="200"/>
      <c r="D122" s="201" t="s">
        <v>75</v>
      </c>
      <c r="E122" s="202" t="s">
        <v>2714</v>
      </c>
      <c r="F122" s="202" t="s">
        <v>4614</v>
      </c>
      <c r="G122" s="200"/>
      <c r="H122" s="200"/>
      <c r="I122" s="203"/>
      <c r="J122" s="20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84</v>
      </c>
      <c r="AT122" s="211" t="s">
        <v>75</v>
      </c>
      <c r="AU122" s="211" t="s">
        <v>76</v>
      </c>
      <c r="AY122" s="210" t="s">
        <v>231</v>
      </c>
      <c r="BK122" s="212">
        <f>SUM(BK123:BK125)</f>
        <v>0</v>
      </c>
    </row>
    <row r="123" s="2" customFormat="1" ht="24.15" customHeight="1">
      <c r="A123" s="41"/>
      <c r="B123" s="42"/>
      <c r="C123" s="215" t="s">
        <v>387</v>
      </c>
      <c r="D123" s="215" t="s">
        <v>233</v>
      </c>
      <c r="E123" s="216" t="s">
        <v>4615</v>
      </c>
      <c r="F123" s="217" t="s">
        <v>4616</v>
      </c>
      <c r="G123" s="218" t="s">
        <v>2611</v>
      </c>
      <c r="H123" s="219">
        <v>10</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532</v>
      </c>
    </row>
    <row r="124" s="2" customFormat="1" ht="24.15" customHeight="1">
      <c r="A124" s="41"/>
      <c r="B124" s="42"/>
      <c r="C124" s="215" t="s">
        <v>394</v>
      </c>
      <c r="D124" s="215" t="s">
        <v>233</v>
      </c>
      <c r="E124" s="216" t="s">
        <v>4617</v>
      </c>
      <c r="F124" s="217" t="s">
        <v>4618</v>
      </c>
      <c r="G124" s="218" t="s">
        <v>2611</v>
      </c>
      <c r="H124" s="219">
        <v>10</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550</v>
      </c>
    </row>
    <row r="125" s="2" customFormat="1" ht="24.15" customHeight="1">
      <c r="A125" s="41"/>
      <c r="B125" s="42"/>
      <c r="C125" s="215" t="s">
        <v>400</v>
      </c>
      <c r="D125" s="215" t="s">
        <v>233</v>
      </c>
      <c r="E125" s="216" t="s">
        <v>4619</v>
      </c>
      <c r="F125" s="217" t="s">
        <v>4620</v>
      </c>
      <c r="G125" s="218" t="s">
        <v>2611</v>
      </c>
      <c r="H125" s="219">
        <v>10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566</v>
      </c>
    </row>
    <row r="126" s="12" customFormat="1" ht="25.92" customHeight="1">
      <c r="A126" s="12"/>
      <c r="B126" s="199"/>
      <c r="C126" s="200"/>
      <c r="D126" s="201" t="s">
        <v>75</v>
      </c>
      <c r="E126" s="202" t="s">
        <v>2724</v>
      </c>
      <c r="F126" s="202" t="s">
        <v>4621</v>
      </c>
      <c r="G126" s="200"/>
      <c r="H126" s="200"/>
      <c r="I126" s="203"/>
      <c r="J126" s="204">
        <f>BK126</f>
        <v>0</v>
      </c>
      <c r="K126" s="200"/>
      <c r="L126" s="205"/>
      <c r="M126" s="206"/>
      <c r="N126" s="207"/>
      <c r="O126" s="207"/>
      <c r="P126" s="208">
        <f>SUM(P127:P128)</f>
        <v>0</v>
      </c>
      <c r="Q126" s="207"/>
      <c r="R126" s="208">
        <f>SUM(R127:R128)</f>
        <v>0</v>
      </c>
      <c r="S126" s="207"/>
      <c r="T126" s="209">
        <f>SUM(T127:T128)</f>
        <v>0</v>
      </c>
      <c r="U126" s="12"/>
      <c r="V126" s="12"/>
      <c r="W126" s="12"/>
      <c r="X126" s="12"/>
      <c r="Y126" s="12"/>
      <c r="Z126" s="12"/>
      <c r="AA126" s="12"/>
      <c r="AB126" s="12"/>
      <c r="AC126" s="12"/>
      <c r="AD126" s="12"/>
      <c r="AE126" s="12"/>
      <c r="AR126" s="210" t="s">
        <v>84</v>
      </c>
      <c r="AT126" s="211" t="s">
        <v>75</v>
      </c>
      <c r="AU126" s="211" t="s">
        <v>76</v>
      </c>
      <c r="AY126" s="210" t="s">
        <v>231</v>
      </c>
      <c r="BK126" s="212">
        <f>SUM(BK127:BK128)</f>
        <v>0</v>
      </c>
    </row>
    <row r="127" s="2" customFormat="1" ht="44.25" customHeight="1">
      <c r="A127" s="41"/>
      <c r="B127" s="42"/>
      <c r="C127" s="215" t="s">
        <v>406</v>
      </c>
      <c r="D127" s="215" t="s">
        <v>233</v>
      </c>
      <c r="E127" s="216" t="s">
        <v>4622</v>
      </c>
      <c r="F127" s="217" t="s">
        <v>4623</v>
      </c>
      <c r="G127" s="218" t="s">
        <v>310</v>
      </c>
      <c r="H127" s="219">
        <v>46</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577</v>
      </c>
    </row>
    <row r="128" s="2" customFormat="1" ht="33" customHeight="1">
      <c r="A128" s="41"/>
      <c r="B128" s="42"/>
      <c r="C128" s="215" t="s">
        <v>412</v>
      </c>
      <c r="D128" s="215" t="s">
        <v>233</v>
      </c>
      <c r="E128" s="216" t="s">
        <v>4624</v>
      </c>
      <c r="F128" s="217" t="s">
        <v>4625</v>
      </c>
      <c r="G128" s="218" t="s">
        <v>310</v>
      </c>
      <c r="H128" s="219">
        <v>375</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588</v>
      </c>
    </row>
    <row r="129" s="12" customFormat="1" ht="25.92" customHeight="1">
      <c r="A129" s="12"/>
      <c r="B129" s="199"/>
      <c r="C129" s="200"/>
      <c r="D129" s="201" t="s">
        <v>75</v>
      </c>
      <c r="E129" s="202" t="s">
        <v>2746</v>
      </c>
      <c r="F129" s="202" t="s">
        <v>4482</v>
      </c>
      <c r="G129" s="200"/>
      <c r="H129" s="200"/>
      <c r="I129" s="203"/>
      <c r="J129" s="20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84</v>
      </c>
      <c r="AT129" s="211" t="s">
        <v>75</v>
      </c>
      <c r="AU129" s="211" t="s">
        <v>76</v>
      </c>
      <c r="AY129" s="210" t="s">
        <v>231</v>
      </c>
      <c r="BK129" s="212">
        <f>SUM(BK130:BK131)</f>
        <v>0</v>
      </c>
    </row>
    <row r="130" s="2" customFormat="1" ht="44.25" customHeight="1">
      <c r="A130" s="41"/>
      <c r="B130" s="42"/>
      <c r="C130" s="215" t="s">
        <v>418</v>
      </c>
      <c r="D130" s="215" t="s">
        <v>233</v>
      </c>
      <c r="E130" s="216" t="s">
        <v>4483</v>
      </c>
      <c r="F130" s="217" t="s">
        <v>4484</v>
      </c>
      <c r="G130" s="218" t="s">
        <v>310</v>
      </c>
      <c r="H130" s="219">
        <v>33</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604</v>
      </c>
    </row>
    <row r="131" s="2" customFormat="1" ht="24.15" customHeight="1">
      <c r="A131" s="41"/>
      <c r="B131" s="42"/>
      <c r="C131" s="215" t="s">
        <v>424</v>
      </c>
      <c r="D131" s="215" t="s">
        <v>233</v>
      </c>
      <c r="E131" s="216" t="s">
        <v>4485</v>
      </c>
      <c r="F131" s="217" t="s">
        <v>4486</v>
      </c>
      <c r="G131" s="218" t="s">
        <v>310</v>
      </c>
      <c r="H131" s="219">
        <v>33</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238</v>
      </c>
      <c r="AT131" s="226" t="s">
        <v>233</v>
      </c>
      <c r="AU131" s="226" t="s">
        <v>84</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238</v>
      </c>
      <c r="BM131" s="226" t="s">
        <v>613</v>
      </c>
    </row>
    <row r="132" s="12" customFormat="1" ht="25.92" customHeight="1">
      <c r="A132" s="12"/>
      <c r="B132" s="199"/>
      <c r="C132" s="200"/>
      <c r="D132" s="201" t="s">
        <v>75</v>
      </c>
      <c r="E132" s="202" t="s">
        <v>2784</v>
      </c>
      <c r="F132" s="202" t="s">
        <v>4529</v>
      </c>
      <c r="G132" s="200"/>
      <c r="H132" s="200"/>
      <c r="I132" s="203"/>
      <c r="J132" s="204">
        <f>BK132</f>
        <v>0</v>
      </c>
      <c r="K132" s="200"/>
      <c r="L132" s="205"/>
      <c r="M132" s="206"/>
      <c r="N132" s="207"/>
      <c r="O132" s="207"/>
      <c r="P132" s="208">
        <f>P133</f>
        <v>0</v>
      </c>
      <c r="Q132" s="207"/>
      <c r="R132" s="208">
        <f>R133</f>
        <v>0</v>
      </c>
      <c r="S132" s="207"/>
      <c r="T132" s="209">
        <f>T133</f>
        <v>0</v>
      </c>
      <c r="U132" s="12"/>
      <c r="V132" s="12"/>
      <c r="W132" s="12"/>
      <c r="X132" s="12"/>
      <c r="Y132" s="12"/>
      <c r="Z132" s="12"/>
      <c r="AA132" s="12"/>
      <c r="AB132" s="12"/>
      <c r="AC132" s="12"/>
      <c r="AD132" s="12"/>
      <c r="AE132" s="12"/>
      <c r="AR132" s="210" t="s">
        <v>84</v>
      </c>
      <c r="AT132" s="211" t="s">
        <v>75</v>
      </c>
      <c r="AU132" s="211" t="s">
        <v>76</v>
      </c>
      <c r="AY132" s="210" t="s">
        <v>231</v>
      </c>
      <c r="BK132" s="212">
        <f>BK133</f>
        <v>0</v>
      </c>
    </row>
    <row r="133" s="2" customFormat="1" ht="16.5" customHeight="1">
      <c r="A133" s="41"/>
      <c r="B133" s="42"/>
      <c r="C133" s="215" t="s">
        <v>430</v>
      </c>
      <c r="D133" s="215" t="s">
        <v>233</v>
      </c>
      <c r="E133" s="216" t="s">
        <v>4530</v>
      </c>
      <c r="F133" s="217" t="s">
        <v>4531</v>
      </c>
      <c r="G133" s="218" t="s">
        <v>2611</v>
      </c>
      <c r="H133" s="219">
        <v>10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84</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626</v>
      </c>
    </row>
    <row r="134" s="12" customFormat="1" ht="25.92" customHeight="1">
      <c r="A134" s="12"/>
      <c r="B134" s="199"/>
      <c r="C134" s="200"/>
      <c r="D134" s="201" t="s">
        <v>75</v>
      </c>
      <c r="E134" s="202" t="s">
        <v>2788</v>
      </c>
      <c r="F134" s="202" t="s">
        <v>4544</v>
      </c>
      <c r="G134" s="200"/>
      <c r="H134" s="200"/>
      <c r="I134" s="203"/>
      <c r="J134" s="204">
        <f>BK134</f>
        <v>0</v>
      </c>
      <c r="K134" s="200"/>
      <c r="L134" s="205"/>
      <c r="M134" s="206"/>
      <c r="N134" s="207"/>
      <c r="O134" s="207"/>
      <c r="P134" s="208">
        <f>P135</f>
        <v>0</v>
      </c>
      <c r="Q134" s="207"/>
      <c r="R134" s="208">
        <f>R135</f>
        <v>0</v>
      </c>
      <c r="S134" s="207"/>
      <c r="T134" s="209">
        <f>T135</f>
        <v>0</v>
      </c>
      <c r="U134" s="12"/>
      <c r="V134" s="12"/>
      <c r="W134" s="12"/>
      <c r="X134" s="12"/>
      <c r="Y134" s="12"/>
      <c r="Z134" s="12"/>
      <c r="AA134" s="12"/>
      <c r="AB134" s="12"/>
      <c r="AC134" s="12"/>
      <c r="AD134" s="12"/>
      <c r="AE134" s="12"/>
      <c r="AR134" s="210" t="s">
        <v>84</v>
      </c>
      <c r="AT134" s="211" t="s">
        <v>75</v>
      </c>
      <c r="AU134" s="211" t="s">
        <v>76</v>
      </c>
      <c r="AY134" s="210" t="s">
        <v>231</v>
      </c>
      <c r="BK134" s="212">
        <f>BK135</f>
        <v>0</v>
      </c>
    </row>
    <row r="135" s="2" customFormat="1" ht="16.5" customHeight="1">
      <c r="A135" s="41"/>
      <c r="B135" s="42"/>
      <c r="C135" s="215" t="s">
        <v>436</v>
      </c>
      <c r="D135" s="215" t="s">
        <v>233</v>
      </c>
      <c r="E135" s="216" t="s">
        <v>4545</v>
      </c>
      <c r="F135" s="217" t="s">
        <v>4546</v>
      </c>
      <c r="G135" s="218" t="s">
        <v>2611</v>
      </c>
      <c r="H135" s="219">
        <v>2</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84</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634</v>
      </c>
    </row>
    <row r="136" s="12" customFormat="1" ht="25.92" customHeight="1">
      <c r="A136" s="12"/>
      <c r="B136" s="199"/>
      <c r="C136" s="200"/>
      <c r="D136" s="201" t="s">
        <v>75</v>
      </c>
      <c r="E136" s="202" t="s">
        <v>2798</v>
      </c>
      <c r="F136" s="202" t="s">
        <v>4381</v>
      </c>
      <c r="G136" s="200"/>
      <c r="H136" s="200"/>
      <c r="I136" s="203"/>
      <c r="J136" s="204">
        <f>BK136</f>
        <v>0</v>
      </c>
      <c r="K136" s="200"/>
      <c r="L136" s="205"/>
      <c r="M136" s="206"/>
      <c r="N136" s="207"/>
      <c r="O136" s="207"/>
      <c r="P136" s="208">
        <f>SUM(P137:P148)</f>
        <v>0</v>
      </c>
      <c r="Q136" s="207"/>
      <c r="R136" s="208">
        <f>SUM(R137:R148)</f>
        <v>0</v>
      </c>
      <c r="S136" s="207"/>
      <c r="T136" s="209">
        <f>SUM(T137:T148)</f>
        <v>0</v>
      </c>
      <c r="U136" s="12"/>
      <c r="V136" s="12"/>
      <c r="W136" s="12"/>
      <c r="X136" s="12"/>
      <c r="Y136" s="12"/>
      <c r="Z136" s="12"/>
      <c r="AA136" s="12"/>
      <c r="AB136" s="12"/>
      <c r="AC136" s="12"/>
      <c r="AD136" s="12"/>
      <c r="AE136" s="12"/>
      <c r="AR136" s="210" t="s">
        <v>84</v>
      </c>
      <c r="AT136" s="211" t="s">
        <v>75</v>
      </c>
      <c r="AU136" s="211" t="s">
        <v>76</v>
      </c>
      <c r="AY136" s="210" t="s">
        <v>231</v>
      </c>
      <c r="BK136" s="212">
        <f>SUM(BK137:BK148)</f>
        <v>0</v>
      </c>
    </row>
    <row r="137" s="2" customFormat="1" ht="21.75" customHeight="1">
      <c r="A137" s="41"/>
      <c r="B137" s="42"/>
      <c r="C137" s="215" t="s">
        <v>442</v>
      </c>
      <c r="D137" s="215" t="s">
        <v>233</v>
      </c>
      <c r="E137" s="216" t="s">
        <v>4626</v>
      </c>
      <c r="F137" s="217" t="s">
        <v>4627</v>
      </c>
      <c r="G137" s="218" t="s">
        <v>2802</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238</v>
      </c>
      <c r="AT137" s="226" t="s">
        <v>233</v>
      </c>
      <c r="AU137" s="226" t="s">
        <v>84</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238</v>
      </c>
      <c r="BM137" s="226" t="s">
        <v>643</v>
      </c>
    </row>
    <row r="138" s="2" customFormat="1" ht="16.5" customHeight="1">
      <c r="A138" s="41"/>
      <c r="B138" s="42"/>
      <c r="C138" s="215" t="s">
        <v>448</v>
      </c>
      <c r="D138" s="215" t="s">
        <v>233</v>
      </c>
      <c r="E138" s="216" t="s">
        <v>4628</v>
      </c>
      <c r="F138" s="217" t="s">
        <v>4228</v>
      </c>
      <c r="G138" s="218" t="s">
        <v>2611</v>
      </c>
      <c r="H138" s="219">
        <v>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84</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673</v>
      </c>
    </row>
    <row r="139" s="2" customFormat="1" ht="16.5" customHeight="1">
      <c r="A139" s="41"/>
      <c r="B139" s="42"/>
      <c r="C139" s="215" t="s">
        <v>451</v>
      </c>
      <c r="D139" s="215" t="s">
        <v>233</v>
      </c>
      <c r="E139" s="216" t="s">
        <v>4629</v>
      </c>
      <c r="F139" s="217" t="s">
        <v>4386</v>
      </c>
      <c r="G139" s="218" t="s">
        <v>2802</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84</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692</v>
      </c>
    </row>
    <row r="140" s="2" customFormat="1" ht="16.5" customHeight="1">
      <c r="A140" s="41"/>
      <c r="B140" s="42"/>
      <c r="C140" s="215" t="s">
        <v>457</v>
      </c>
      <c r="D140" s="215" t="s">
        <v>233</v>
      </c>
      <c r="E140" s="216" t="s">
        <v>4630</v>
      </c>
      <c r="F140" s="217" t="s">
        <v>4388</v>
      </c>
      <c r="G140" s="218" t="s">
        <v>2802</v>
      </c>
      <c r="H140" s="219">
        <v>8</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238</v>
      </c>
      <c r="AT140" s="226" t="s">
        <v>233</v>
      </c>
      <c r="AU140" s="226" t="s">
        <v>84</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736</v>
      </c>
    </row>
    <row r="141" s="2" customFormat="1" ht="16.5" customHeight="1">
      <c r="A141" s="41"/>
      <c r="B141" s="42"/>
      <c r="C141" s="215" t="s">
        <v>463</v>
      </c>
      <c r="D141" s="215" t="s">
        <v>233</v>
      </c>
      <c r="E141" s="216" t="s">
        <v>4631</v>
      </c>
      <c r="F141" s="217" t="s">
        <v>4390</v>
      </c>
      <c r="G141" s="218" t="s">
        <v>591</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238</v>
      </c>
      <c r="AT141" s="226" t="s">
        <v>233</v>
      </c>
      <c r="AU141" s="226" t="s">
        <v>84</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238</v>
      </c>
      <c r="BM141" s="226" t="s">
        <v>749</v>
      </c>
    </row>
    <row r="142" s="2" customFormat="1" ht="16.5" customHeight="1">
      <c r="A142" s="41"/>
      <c r="B142" s="42"/>
      <c r="C142" s="215" t="s">
        <v>469</v>
      </c>
      <c r="D142" s="215" t="s">
        <v>233</v>
      </c>
      <c r="E142" s="216" t="s">
        <v>4632</v>
      </c>
      <c r="F142" s="217" t="s">
        <v>4392</v>
      </c>
      <c r="G142" s="218" t="s">
        <v>2802</v>
      </c>
      <c r="H142" s="219">
        <v>2</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84</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763</v>
      </c>
    </row>
    <row r="143" s="2" customFormat="1" ht="24.15" customHeight="1">
      <c r="A143" s="41"/>
      <c r="B143" s="42"/>
      <c r="C143" s="215" t="s">
        <v>475</v>
      </c>
      <c r="D143" s="215" t="s">
        <v>233</v>
      </c>
      <c r="E143" s="216" t="s">
        <v>4633</v>
      </c>
      <c r="F143" s="217" t="s">
        <v>4394</v>
      </c>
      <c r="G143" s="218" t="s">
        <v>2802</v>
      </c>
      <c r="H143" s="219">
        <v>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84</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772</v>
      </c>
    </row>
    <row r="144" s="2" customFormat="1" ht="16.5" customHeight="1">
      <c r="A144" s="41"/>
      <c r="B144" s="42"/>
      <c r="C144" s="215" t="s">
        <v>482</v>
      </c>
      <c r="D144" s="215" t="s">
        <v>233</v>
      </c>
      <c r="E144" s="216" t="s">
        <v>4634</v>
      </c>
      <c r="F144" s="217" t="s">
        <v>4396</v>
      </c>
      <c r="G144" s="218" t="s">
        <v>2802</v>
      </c>
      <c r="H144" s="219">
        <v>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238</v>
      </c>
      <c r="AT144" s="226" t="s">
        <v>233</v>
      </c>
      <c r="AU144" s="226" t="s">
        <v>84</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783</v>
      </c>
    </row>
    <row r="145" s="2" customFormat="1" ht="16.5" customHeight="1">
      <c r="A145" s="41"/>
      <c r="B145" s="42"/>
      <c r="C145" s="215" t="s">
        <v>488</v>
      </c>
      <c r="D145" s="215" t="s">
        <v>233</v>
      </c>
      <c r="E145" s="216" t="s">
        <v>4635</v>
      </c>
      <c r="F145" s="217" t="s">
        <v>4398</v>
      </c>
      <c r="G145" s="218" t="s">
        <v>2880</v>
      </c>
      <c r="H145" s="219">
        <v>1</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84</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794</v>
      </c>
    </row>
    <row r="146" s="2" customFormat="1" ht="16.5" customHeight="1">
      <c r="A146" s="41"/>
      <c r="B146" s="42"/>
      <c r="C146" s="215" t="s">
        <v>493</v>
      </c>
      <c r="D146" s="215" t="s">
        <v>233</v>
      </c>
      <c r="E146" s="216" t="s">
        <v>4636</v>
      </c>
      <c r="F146" s="217" t="s">
        <v>4400</v>
      </c>
      <c r="G146" s="218" t="s">
        <v>2880</v>
      </c>
      <c r="H146" s="219">
        <v>1</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84</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851</v>
      </c>
    </row>
    <row r="147" s="2" customFormat="1" ht="16.5" customHeight="1">
      <c r="A147" s="41"/>
      <c r="B147" s="42"/>
      <c r="C147" s="215" t="s">
        <v>499</v>
      </c>
      <c r="D147" s="215" t="s">
        <v>233</v>
      </c>
      <c r="E147" s="216" t="s">
        <v>4637</v>
      </c>
      <c r="F147" s="217" t="s">
        <v>4402</v>
      </c>
      <c r="G147" s="218" t="s">
        <v>2880</v>
      </c>
      <c r="H147" s="219">
        <v>1</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238</v>
      </c>
      <c r="AT147" s="226" t="s">
        <v>233</v>
      </c>
      <c r="AU147" s="226" t="s">
        <v>84</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867</v>
      </c>
    </row>
    <row r="148" s="2" customFormat="1" ht="24.15" customHeight="1">
      <c r="A148" s="41"/>
      <c r="B148" s="42"/>
      <c r="C148" s="215" t="s">
        <v>504</v>
      </c>
      <c r="D148" s="215" t="s">
        <v>233</v>
      </c>
      <c r="E148" s="216" t="s">
        <v>4638</v>
      </c>
      <c r="F148" s="217" t="s">
        <v>4404</v>
      </c>
      <c r="G148" s="218" t="s">
        <v>2802</v>
      </c>
      <c r="H148" s="219">
        <v>24</v>
      </c>
      <c r="I148" s="220"/>
      <c r="J148" s="221">
        <f>ROUND(I148*H148,2)</f>
        <v>0</v>
      </c>
      <c r="K148" s="217" t="s">
        <v>19</v>
      </c>
      <c r="L148" s="47"/>
      <c r="M148" s="295" t="s">
        <v>19</v>
      </c>
      <c r="N148" s="296" t="s">
        <v>47</v>
      </c>
      <c r="O148" s="293"/>
      <c r="P148" s="297">
        <f>O148*H148</f>
        <v>0</v>
      </c>
      <c r="Q148" s="297">
        <v>0</v>
      </c>
      <c r="R148" s="297">
        <f>Q148*H148</f>
        <v>0</v>
      </c>
      <c r="S148" s="297">
        <v>0</v>
      </c>
      <c r="T148" s="298">
        <f>S148*H148</f>
        <v>0</v>
      </c>
      <c r="U148" s="41"/>
      <c r="V148" s="41"/>
      <c r="W148" s="41"/>
      <c r="X148" s="41"/>
      <c r="Y148" s="41"/>
      <c r="Z148" s="41"/>
      <c r="AA148" s="41"/>
      <c r="AB148" s="41"/>
      <c r="AC148" s="41"/>
      <c r="AD148" s="41"/>
      <c r="AE148" s="41"/>
      <c r="AR148" s="226" t="s">
        <v>238</v>
      </c>
      <c r="AT148" s="226" t="s">
        <v>233</v>
      </c>
      <c r="AU148" s="226" t="s">
        <v>84</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880</v>
      </c>
    </row>
    <row r="149" s="2" customFormat="1" ht="6.96" customHeight="1">
      <c r="A149" s="41"/>
      <c r="B149" s="62"/>
      <c r="C149" s="63"/>
      <c r="D149" s="63"/>
      <c r="E149" s="63"/>
      <c r="F149" s="63"/>
      <c r="G149" s="63"/>
      <c r="H149" s="63"/>
      <c r="I149" s="63"/>
      <c r="J149" s="63"/>
      <c r="K149" s="63"/>
      <c r="L149" s="47"/>
      <c r="M149" s="41"/>
      <c r="O149" s="41"/>
      <c r="P149" s="41"/>
      <c r="Q149" s="41"/>
      <c r="R149" s="41"/>
      <c r="S149" s="41"/>
      <c r="T149" s="41"/>
      <c r="U149" s="41"/>
      <c r="V149" s="41"/>
      <c r="W149" s="41"/>
      <c r="X149" s="41"/>
      <c r="Y149" s="41"/>
      <c r="Z149" s="41"/>
      <c r="AA149" s="41"/>
      <c r="AB149" s="41"/>
      <c r="AC149" s="41"/>
      <c r="AD149" s="41"/>
      <c r="AE149" s="41"/>
    </row>
  </sheetData>
  <sheetProtection sheet="1" autoFilter="0" formatColumns="0" formatRows="0" objects="1" scenarios="1" spinCount="100000" saltValue="zYTPd9nG9NKtediHGy13DIExAxD/SPhWQxlnokoR2cZF2wmiiYJ17PraawuPZcwVo7zHTfuF89WBoBrgHfa7FQ==" hashValue="8jk2vd7rdG79bKIHPgXLHdfTTTC+lklYPJhqqsrCn1SCEPvYdYDS5RVVFXlCDyu0b/7uftEC5V1bXIpSXfq7fg==" algorithmName="SHA-512" password="C763"/>
  <autoFilter ref="C94:K148"/>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4330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4639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ROUND((SUM(BE89:BE105)),  2)</f>
        <v>0</v>
      </c>
      <c r="G35" s="41"/>
      <c r="H35" s="41"/>
      <c r="I35" s="160">
        <v>0.20999999999999999</v>
      </c>
      <c r="J35" s="159">
        <f>ROUND(((SUM(BE89:BE105))*I35),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ROUND((SUM(BF89:BF105)),  2)</f>
        <v>0</v>
      </c>
      <c r="G36" s="41"/>
      <c r="H36" s="41"/>
      <c r="I36" s="160">
        <v>0.14999999999999999</v>
      </c>
      <c r="J36" s="159">
        <f>ROUND(((SUM(BF89:BF105))*I36),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ROUND((SUM(BG89:BG105)),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ROUND((SUM(BH89:BH105)),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ROUND((SUM(BI89:BI105)),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4330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04.4 - AP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4640</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4641</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4642</v>
      </c>
      <c r="E66" s="180"/>
      <c r="F66" s="180"/>
      <c r="G66" s="180"/>
      <c r="H66" s="180"/>
      <c r="I66" s="180"/>
      <c r="J66" s="181">
        <f>J97</f>
        <v>0</v>
      </c>
      <c r="K66" s="178"/>
      <c r="L66" s="182"/>
      <c r="S66" s="9"/>
      <c r="T66" s="9"/>
      <c r="U66" s="9"/>
      <c r="V66" s="9"/>
      <c r="W66" s="9"/>
      <c r="X66" s="9"/>
      <c r="Y66" s="9"/>
      <c r="Z66" s="9"/>
      <c r="AA66" s="9"/>
      <c r="AB66" s="9"/>
      <c r="AC66" s="9"/>
      <c r="AD66" s="9"/>
      <c r="AE66" s="9"/>
    </row>
    <row r="67" s="9" customFormat="1" ht="24.96" customHeight="1">
      <c r="A67" s="9"/>
      <c r="B67" s="177"/>
      <c r="C67" s="178"/>
      <c r="D67" s="179" t="s">
        <v>4335</v>
      </c>
      <c r="E67" s="180"/>
      <c r="F67" s="180"/>
      <c r="G67" s="180"/>
      <c r="H67" s="180"/>
      <c r="I67" s="180"/>
      <c r="J67" s="181">
        <f>J101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186</v>
      </c>
      <c r="D78" s="25"/>
      <c r="E78" s="25"/>
      <c r="F78" s="25"/>
      <c r="G78" s="25"/>
      <c r="H78" s="25"/>
      <c r="I78" s="25"/>
      <c r="J78" s="25"/>
      <c r="K78" s="25"/>
      <c r="L78" s="23"/>
    </row>
    <row r="79" s="2" customFormat="1" ht="16.5" customHeight="1">
      <c r="A79" s="41"/>
      <c r="B79" s="42"/>
      <c r="C79" s="43"/>
      <c r="D79" s="43"/>
      <c r="E79" s="172" t="s">
        <v>4330</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2596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04.4 - AP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217</v>
      </c>
      <c r="D88" s="191" t="s">
        <v>61</v>
      </c>
      <c r="E88" s="191" t="s">
        <v>57</v>
      </c>
      <c r="F88" s="191" t="s">
        <v>58</v>
      </c>
      <c r="G88" s="191" t="s">
        <v>218</v>
      </c>
      <c r="H88" s="191" t="s">
        <v>219</v>
      </c>
      <c r="I88" s="191" t="s">
        <v>220</v>
      </c>
      <c r="J88" s="191" t="s">
        <v>191</v>
      </c>
      <c r="K88" s="192" t="s">
        <v>221</v>
      </c>
      <c r="L88" s="193"/>
      <c r="M88" s="95" t="s">
        <v>19</v>
      </c>
      <c r="N88" s="96" t="s">
        <v>46</v>
      </c>
      <c r="O88" s="96" t="s">
        <v>222</v>
      </c>
      <c r="P88" s="96" t="s">
        <v>223</v>
      </c>
      <c r="Q88" s="96" t="s">
        <v>224</v>
      </c>
      <c r="R88" s="96" t="s">
        <v>225</v>
      </c>
      <c r="S88" s="96" t="s">
        <v>226</v>
      </c>
      <c r="T88" s="97" t="s">
        <v>227</v>
      </c>
      <c r="U88" s="188"/>
      <c r="V88" s="188"/>
      <c r="W88" s="188"/>
      <c r="X88" s="188"/>
      <c r="Y88" s="188"/>
      <c r="Z88" s="188"/>
      <c r="AA88" s="188"/>
      <c r="AB88" s="188"/>
      <c r="AC88" s="188"/>
      <c r="AD88" s="188"/>
      <c r="AE88" s="188"/>
    </row>
    <row r="89" s="2" customFormat="1" ht="22.8" customHeight="1">
      <c r="A89" s="41"/>
      <c r="B89" s="42"/>
      <c r="C89" s="102" t="s">
        <v>228</v>
      </c>
      <c r="D89" s="43"/>
      <c r="E89" s="43"/>
      <c r="F89" s="43"/>
      <c r="G89" s="43"/>
      <c r="H89" s="43"/>
      <c r="I89" s="43"/>
      <c r="J89" s="194">
        <f>BK89</f>
        <v>0</v>
      </c>
      <c r="K89" s="43"/>
      <c r="L89" s="47"/>
      <c r="M89" s="98"/>
      <c r="N89" s="195"/>
      <c r="O89" s="99"/>
      <c r="P89" s="196">
        <f>P90+P94+P97+P101</f>
        <v>0</v>
      </c>
      <c r="Q89" s="99"/>
      <c r="R89" s="196">
        <f>R90+R94+R97+R101</f>
        <v>0</v>
      </c>
      <c r="S89" s="99"/>
      <c r="T89" s="197">
        <f>T90+T94+T97+T101</f>
        <v>0</v>
      </c>
      <c r="U89" s="41"/>
      <c r="V89" s="41"/>
      <c r="W89" s="41"/>
      <c r="X89" s="41"/>
      <c r="Y89" s="41"/>
      <c r="Z89" s="41"/>
      <c r="AA89" s="41"/>
      <c r="AB89" s="41"/>
      <c r="AC89" s="41"/>
      <c r="AD89" s="41"/>
      <c r="AE89" s="41"/>
      <c r="AT89" s="20" t="s">
        <v>75</v>
      </c>
      <c r="AU89" s="20" t="s">
        <v>192</v>
      </c>
      <c r="BK89" s="198">
        <f>BK90+BK94+BK97+BK101</f>
        <v>0</v>
      </c>
    </row>
    <row r="90" s="12" customFormat="1" ht="25.92" customHeight="1">
      <c r="A90" s="12"/>
      <c r="B90" s="199"/>
      <c r="C90" s="200"/>
      <c r="D90" s="201" t="s">
        <v>75</v>
      </c>
      <c r="E90" s="202" t="s">
        <v>1796</v>
      </c>
      <c r="F90" s="202" t="s">
        <v>4643</v>
      </c>
      <c r="G90" s="200"/>
      <c r="H90" s="200"/>
      <c r="I90" s="203"/>
      <c r="J90" s="204">
        <f>BK90</f>
        <v>0</v>
      </c>
      <c r="K90" s="200"/>
      <c r="L90" s="205"/>
      <c r="M90" s="206"/>
      <c r="N90" s="207"/>
      <c r="O90" s="207"/>
      <c r="P90" s="208">
        <f>SUM(P91:P93)</f>
        <v>0</v>
      </c>
      <c r="Q90" s="207"/>
      <c r="R90" s="208">
        <f>SUM(R91:R93)</f>
        <v>0</v>
      </c>
      <c r="S90" s="207"/>
      <c r="T90" s="209">
        <f>SUM(T91:T93)</f>
        <v>0</v>
      </c>
      <c r="U90" s="12"/>
      <c r="V90" s="12"/>
      <c r="W90" s="12"/>
      <c r="X90" s="12"/>
      <c r="Y90" s="12"/>
      <c r="Z90" s="12"/>
      <c r="AA90" s="12"/>
      <c r="AB90" s="12"/>
      <c r="AC90" s="12"/>
      <c r="AD90" s="12"/>
      <c r="AE90" s="12"/>
      <c r="AR90" s="210" t="s">
        <v>84</v>
      </c>
      <c r="AT90" s="211" t="s">
        <v>75</v>
      </c>
      <c r="AU90" s="211" t="s">
        <v>76</v>
      </c>
      <c r="AY90" s="210" t="s">
        <v>231</v>
      </c>
      <c r="BK90" s="212">
        <f>SUM(BK91:BK93)</f>
        <v>0</v>
      </c>
    </row>
    <row r="91" s="2" customFormat="1" ht="24.15" customHeight="1">
      <c r="A91" s="41"/>
      <c r="B91" s="42"/>
      <c r="C91" s="215" t="s">
        <v>84</v>
      </c>
      <c r="D91" s="215" t="s">
        <v>233</v>
      </c>
      <c r="E91" s="216" t="s">
        <v>4644</v>
      </c>
      <c r="F91" s="217" t="s">
        <v>4645</v>
      </c>
      <c r="G91" s="218" t="s">
        <v>2611</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84</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86</v>
      </c>
    </row>
    <row r="92" s="2" customFormat="1" ht="24.15" customHeight="1">
      <c r="A92" s="41"/>
      <c r="B92" s="42"/>
      <c r="C92" s="215" t="s">
        <v>86</v>
      </c>
      <c r="D92" s="215" t="s">
        <v>233</v>
      </c>
      <c r="E92" s="216" t="s">
        <v>4646</v>
      </c>
      <c r="F92" s="217" t="s">
        <v>4647</v>
      </c>
      <c r="G92" s="218" t="s">
        <v>2611</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238</v>
      </c>
    </row>
    <row r="93" s="2" customFormat="1" ht="16.5" customHeight="1">
      <c r="A93" s="41"/>
      <c r="B93" s="42"/>
      <c r="C93" s="215" t="s">
        <v>248</v>
      </c>
      <c r="D93" s="215" t="s">
        <v>233</v>
      </c>
      <c r="E93" s="216" t="s">
        <v>4648</v>
      </c>
      <c r="F93" s="217" t="s">
        <v>4649</v>
      </c>
      <c r="G93" s="218" t="s">
        <v>2611</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265</v>
      </c>
    </row>
    <row r="94" s="12" customFormat="1" ht="25.92" customHeight="1">
      <c r="A94" s="12"/>
      <c r="B94" s="199"/>
      <c r="C94" s="200"/>
      <c r="D94" s="201" t="s">
        <v>75</v>
      </c>
      <c r="E94" s="202" t="s">
        <v>2662</v>
      </c>
      <c r="F94" s="202" t="s">
        <v>4650</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84</v>
      </c>
      <c r="AT94" s="211" t="s">
        <v>75</v>
      </c>
      <c r="AU94" s="211" t="s">
        <v>76</v>
      </c>
      <c r="AY94" s="210" t="s">
        <v>231</v>
      </c>
      <c r="BK94" s="212">
        <f>SUM(BK95:BK96)</f>
        <v>0</v>
      </c>
    </row>
    <row r="95" s="2" customFormat="1" ht="24.15" customHeight="1">
      <c r="A95" s="41"/>
      <c r="B95" s="42"/>
      <c r="C95" s="215" t="s">
        <v>238</v>
      </c>
      <c r="D95" s="215" t="s">
        <v>233</v>
      </c>
      <c r="E95" s="216" t="s">
        <v>4651</v>
      </c>
      <c r="F95" s="217" t="s">
        <v>4652</v>
      </c>
      <c r="G95" s="218" t="s">
        <v>2611</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277</v>
      </c>
    </row>
    <row r="96" s="2" customFormat="1" ht="16.5" customHeight="1">
      <c r="A96" s="41"/>
      <c r="B96" s="42"/>
      <c r="C96" s="215" t="s">
        <v>260</v>
      </c>
      <c r="D96" s="215" t="s">
        <v>233</v>
      </c>
      <c r="E96" s="216" t="s">
        <v>4653</v>
      </c>
      <c r="F96" s="217" t="s">
        <v>4649</v>
      </c>
      <c r="G96" s="218" t="s">
        <v>2611</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290</v>
      </c>
    </row>
    <row r="97" s="12" customFormat="1" ht="25.92" customHeight="1">
      <c r="A97" s="12"/>
      <c r="B97" s="199"/>
      <c r="C97" s="200"/>
      <c r="D97" s="201" t="s">
        <v>75</v>
      </c>
      <c r="E97" s="202" t="s">
        <v>2676</v>
      </c>
      <c r="F97" s="202" t="s">
        <v>4654</v>
      </c>
      <c r="G97" s="200"/>
      <c r="H97" s="200"/>
      <c r="I97" s="203"/>
      <c r="J97" s="204">
        <f>BK97</f>
        <v>0</v>
      </c>
      <c r="K97" s="200"/>
      <c r="L97" s="205"/>
      <c r="M97" s="206"/>
      <c r="N97" s="207"/>
      <c r="O97" s="207"/>
      <c r="P97" s="208">
        <f>SUM(P98:P100)</f>
        <v>0</v>
      </c>
      <c r="Q97" s="207"/>
      <c r="R97" s="208">
        <f>SUM(R98:R100)</f>
        <v>0</v>
      </c>
      <c r="S97" s="207"/>
      <c r="T97" s="209">
        <f>SUM(T98:T100)</f>
        <v>0</v>
      </c>
      <c r="U97" s="12"/>
      <c r="V97" s="12"/>
      <c r="W97" s="12"/>
      <c r="X97" s="12"/>
      <c r="Y97" s="12"/>
      <c r="Z97" s="12"/>
      <c r="AA97" s="12"/>
      <c r="AB97" s="12"/>
      <c r="AC97" s="12"/>
      <c r="AD97" s="12"/>
      <c r="AE97" s="12"/>
      <c r="AR97" s="210" t="s">
        <v>84</v>
      </c>
      <c r="AT97" s="211" t="s">
        <v>75</v>
      </c>
      <c r="AU97" s="211" t="s">
        <v>76</v>
      </c>
      <c r="AY97" s="210" t="s">
        <v>231</v>
      </c>
      <c r="BK97" s="212">
        <f>SUM(BK98:BK100)</f>
        <v>0</v>
      </c>
    </row>
    <row r="98" s="2" customFormat="1" ht="24.15" customHeight="1">
      <c r="A98" s="41"/>
      <c r="B98" s="42"/>
      <c r="C98" s="215" t="s">
        <v>265</v>
      </c>
      <c r="D98" s="215" t="s">
        <v>233</v>
      </c>
      <c r="E98" s="216" t="s">
        <v>4655</v>
      </c>
      <c r="F98" s="217" t="s">
        <v>4656</v>
      </c>
      <c r="G98" s="218" t="s">
        <v>2611</v>
      </c>
      <c r="H98" s="219">
        <v>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302</v>
      </c>
    </row>
    <row r="99" s="2" customFormat="1" ht="16.5" customHeight="1">
      <c r="A99" s="41"/>
      <c r="B99" s="42"/>
      <c r="C99" s="215" t="s">
        <v>271</v>
      </c>
      <c r="D99" s="215" t="s">
        <v>233</v>
      </c>
      <c r="E99" s="216" t="s">
        <v>4657</v>
      </c>
      <c r="F99" s="217" t="s">
        <v>4658</v>
      </c>
      <c r="G99" s="218" t="s">
        <v>2611</v>
      </c>
      <c r="H99" s="219">
        <v>6</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313</v>
      </c>
    </row>
    <row r="100" s="2" customFormat="1" ht="16.5" customHeight="1">
      <c r="A100" s="41"/>
      <c r="B100" s="42"/>
      <c r="C100" s="215" t="s">
        <v>277</v>
      </c>
      <c r="D100" s="215" t="s">
        <v>233</v>
      </c>
      <c r="E100" s="216" t="s">
        <v>4659</v>
      </c>
      <c r="F100" s="217" t="s">
        <v>4649</v>
      </c>
      <c r="G100" s="218" t="s">
        <v>2611</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336</v>
      </c>
    </row>
    <row r="101" s="12" customFormat="1" ht="25.92" customHeight="1">
      <c r="A101" s="12"/>
      <c r="B101" s="199"/>
      <c r="C101" s="200"/>
      <c r="D101" s="201" t="s">
        <v>75</v>
      </c>
      <c r="E101" s="202" t="s">
        <v>2690</v>
      </c>
      <c r="F101" s="202" t="s">
        <v>4381</v>
      </c>
      <c r="G101" s="200"/>
      <c r="H101" s="200"/>
      <c r="I101" s="203"/>
      <c r="J101" s="204">
        <f>BK101</f>
        <v>0</v>
      </c>
      <c r="K101" s="200"/>
      <c r="L101" s="205"/>
      <c r="M101" s="206"/>
      <c r="N101" s="207"/>
      <c r="O101" s="207"/>
      <c r="P101" s="208">
        <f>SUM(P102:P105)</f>
        <v>0</v>
      </c>
      <c r="Q101" s="207"/>
      <c r="R101" s="208">
        <f>SUM(R102:R105)</f>
        <v>0</v>
      </c>
      <c r="S101" s="207"/>
      <c r="T101" s="209">
        <f>SUM(T102:T105)</f>
        <v>0</v>
      </c>
      <c r="U101" s="12"/>
      <c r="V101" s="12"/>
      <c r="W101" s="12"/>
      <c r="X101" s="12"/>
      <c r="Y101" s="12"/>
      <c r="Z101" s="12"/>
      <c r="AA101" s="12"/>
      <c r="AB101" s="12"/>
      <c r="AC101" s="12"/>
      <c r="AD101" s="12"/>
      <c r="AE101" s="12"/>
      <c r="AR101" s="210" t="s">
        <v>84</v>
      </c>
      <c r="AT101" s="211" t="s">
        <v>75</v>
      </c>
      <c r="AU101" s="211" t="s">
        <v>76</v>
      </c>
      <c r="AY101" s="210" t="s">
        <v>231</v>
      </c>
      <c r="BK101" s="212">
        <f>SUM(BK102:BK105)</f>
        <v>0</v>
      </c>
    </row>
    <row r="102" s="2" customFormat="1" ht="21.75" customHeight="1">
      <c r="A102" s="41"/>
      <c r="B102" s="42"/>
      <c r="C102" s="215" t="s">
        <v>284</v>
      </c>
      <c r="D102" s="215" t="s">
        <v>233</v>
      </c>
      <c r="E102" s="216" t="s">
        <v>4551</v>
      </c>
      <c r="F102" s="217" t="s">
        <v>4552</v>
      </c>
      <c r="G102" s="218" t="s">
        <v>4553</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350</v>
      </c>
    </row>
    <row r="103" s="2" customFormat="1" ht="16.5" customHeight="1">
      <c r="A103" s="41"/>
      <c r="B103" s="42"/>
      <c r="C103" s="215" t="s">
        <v>290</v>
      </c>
      <c r="D103" s="215" t="s">
        <v>233</v>
      </c>
      <c r="E103" s="216" t="s">
        <v>4395</v>
      </c>
      <c r="F103" s="217" t="s">
        <v>4396</v>
      </c>
      <c r="G103" s="218" t="s">
        <v>2802</v>
      </c>
      <c r="H103" s="219">
        <v>3</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366</v>
      </c>
    </row>
    <row r="104" s="2" customFormat="1" ht="16.5" customHeight="1">
      <c r="A104" s="41"/>
      <c r="B104" s="42"/>
      <c r="C104" s="215" t="s">
        <v>296</v>
      </c>
      <c r="D104" s="215" t="s">
        <v>233</v>
      </c>
      <c r="E104" s="216" t="s">
        <v>4660</v>
      </c>
      <c r="F104" s="217" t="s">
        <v>4402</v>
      </c>
      <c r="G104" s="218" t="s">
        <v>2611</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379</v>
      </c>
    </row>
    <row r="105" s="2" customFormat="1" ht="24.15" customHeight="1">
      <c r="A105" s="41"/>
      <c r="B105" s="42"/>
      <c r="C105" s="215" t="s">
        <v>302</v>
      </c>
      <c r="D105" s="215" t="s">
        <v>233</v>
      </c>
      <c r="E105" s="216" t="s">
        <v>4403</v>
      </c>
      <c r="F105" s="217" t="s">
        <v>4404</v>
      </c>
      <c r="G105" s="218" t="s">
        <v>2802</v>
      </c>
      <c r="H105" s="219">
        <v>12</v>
      </c>
      <c r="I105" s="220"/>
      <c r="J105" s="221">
        <f>ROUND(I105*H105,2)</f>
        <v>0</v>
      </c>
      <c r="K105" s="217" t="s">
        <v>19</v>
      </c>
      <c r="L105" s="47"/>
      <c r="M105" s="295" t="s">
        <v>19</v>
      </c>
      <c r="N105" s="296" t="s">
        <v>47</v>
      </c>
      <c r="O105" s="293"/>
      <c r="P105" s="297">
        <f>O105*H105</f>
        <v>0</v>
      </c>
      <c r="Q105" s="297">
        <v>0</v>
      </c>
      <c r="R105" s="297">
        <f>Q105*H105</f>
        <v>0</v>
      </c>
      <c r="S105" s="297">
        <v>0</v>
      </c>
      <c r="T105" s="298">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394</v>
      </c>
    </row>
    <row r="106" s="2" customFormat="1" ht="6.96" customHeight="1">
      <c r="A106" s="41"/>
      <c r="B106" s="62"/>
      <c r="C106" s="63"/>
      <c r="D106" s="63"/>
      <c r="E106" s="63"/>
      <c r="F106" s="63"/>
      <c r="G106" s="63"/>
      <c r="H106" s="63"/>
      <c r="I106" s="63"/>
      <c r="J106" s="63"/>
      <c r="K106" s="63"/>
      <c r="L106" s="47"/>
      <c r="M106" s="41"/>
      <c r="O106" s="41"/>
      <c r="P106" s="41"/>
      <c r="Q106" s="41"/>
      <c r="R106" s="41"/>
      <c r="S106" s="41"/>
      <c r="T106" s="41"/>
      <c r="U106" s="41"/>
      <c r="V106" s="41"/>
      <c r="W106" s="41"/>
      <c r="X106" s="41"/>
      <c r="Y106" s="41"/>
      <c r="Z106" s="41"/>
      <c r="AA106" s="41"/>
      <c r="AB106" s="41"/>
      <c r="AC106" s="41"/>
      <c r="AD106" s="41"/>
      <c r="AE106" s="41"/>
    </row>
  </sheetData>
  <sheetProtection sheet="1" autoFilter="0" formatColumns="0" formatRows="0" objects="1" scenarios="1" spinCount="100000" saltValue="08uGjdvuPtNLp5ATlbUxWDTeDpPKqf0r/aCIJ9XSx6UzECEuV5iM0pTvvNkn7aIymCr6rVHm80sq1YjYxy+Zhg==" hashValue="gJqTko6kx+2MVZ6j60H9uIbPOH6/P7GFp0CbM84hx+cWwFl+dUbihaMC7kc6g/PU54jrBBBgwXhDgd5stSJCdQ==" algorithmName="SHA-512" password="C763"/>
  <autoFilter ref="C88:K10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155</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4330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4661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ROUND((SUM(BE92:BE127)),  2)</f>
        <v>0</v>
      </c>
      <c r="G35" s="41"/>
      <c r="H35" s="41"/>
      <c r="I35" s="160">
        <v>0.20999999999999999</v>
      </c>
      <c r="J35" s="159">
        <f>ROUND(((SUM(BE92:BE127))*I35),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ROUND((SUM(BF92:BF127)),  2)</f>
        <v>0</v>
      </c>
      <c r="G36" s="41"/>
      <c r="H36" s="41"/>
      <c r="I36" s="160">
        <v>0.14999999999999999</v>
      </c>
      <c r="J36" s="159">
        <f>ROUND(((SUM(BF92:BF127))*I36),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ROUND((SUM(BG92:BG127)),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ROUND((SUM(BH92:BH127)),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ROUND((SUM(BI92:BI127)),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4330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04.5 - Kamerový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4662</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4663</v>
      </c>
      <c r="E65" s="180"/>
      <c r="F65" s="180"/>
      <c r="G65" s="180"/>
      <c r="H65" s="180"/>
      <c r="I65" s="180"/>
      <c r="J65" s="181">
        <f>J95</f>
        <v>0</v>
      </c>
      <c r="K65" s="178"/>
      <c r="L65" s="182"/>
      <c r="S65" s="9"/>
      <c r="T65" s="9"/>
      <c r="U65" s="9"/>
      <c r="V65" s="9"/>
      <c r="W65" s="9"/>
      <c r="X65" s="9"/>
      <c r="Y65" s="9"/>
      <c r="Z65" s="9"/>
      <c r="AA65" s="9"/>
      <c r="AB65" s="9"/>
      <c r="AC65" s="9"/>
      <c r="AD65" s="9"/>
      <c r="AE65" s="9"/>
    </row>
    <row r="66" s="9" customFormat="1" ht="24.96" customHeight="1">
      <c r="A66" s="9"/>
      <c r="B66" s="177"/>
      <c r="C66" s="178"/>
      <c r="D66" s="179" t="s">
        <v>4664</v>
      </c>
      <c r="E66" s="180"/>
      <c r="F66" s="180"/>
      <c r="G66" s="180"/>
      <c r="H66" s="180"/>
      <c r="I66" s="180"/>
      <c r="J66" s="181">
        <f>J101</f>
        <v>0</v>
      </c>
      <c r="K66" s="178"/>
      <c r="L66" s="182"/>
      <c r="S66" s="9"/>
      <c r="T66" s="9"/>
      <c r="U66" s="9"/>
      <c r="V66" s="9"/>
      <c r="W66" s="9"/>
      <c r="X66" s="9"/>
      <c r="Y66" s="9"/>
      <c r="Z66" s="9"/>
      <c r="AA66" s="9"/>
      <c r="AB66" s="9"/>
      <c r="AC66" s="9"/>
      <c r="AD66" s="9"/>
      <c r="AE66" s="9"/>
    </row>
    <row r="67" s="9" customFormat="1" ht="24.96" customHeight="1">
      <c r="A67" s="9"/>
      <c r="B67" s="177"/>
      <c r="C67" s="178"/>
      <c r="D67" s="179" t="s">
        <v>4665</v>
      </c>
      <c r="E67" s="180"/>
      <c r="F67" s="180"/>
      <c r="G67" s="180"/>
      <c r="H67" s="180"/>
      <c r="I67" s="180"/>
      <c r="J67" s="181">
        <f>J103</f>
        <v>0</v>
      </c>
      <c r="K67" s="178"/>
      <c r="L67" s="182"/>
      <c r="S67" s="9"/>
      <c r="T67" s="9"/>
      <c r="U67" s="9"/>
      <c r="V67" s="9"/>
      <c r="W67" s="9"/>
      <c r="X67" s="9"/>
      <c r="Y67" s="9"/>
      <c r="Z67" s="9"/>
      <c r="AA67" s="9"/>
      <c r="AB67" s="9"/>
      <c r="AC67" s="9"/>
      <c r="AD67" s="9"/>
      <c r="AE67" s="9"/>
    </row>
    <row r="68" s="9" customFormat="1" ht="24.96" customHeight="1">
      <c r="A68" s="9"/>
      <c r="B68" s="177"/>
      <c r="C68" s="178"/>
      <c r="D68" s="179" t="s">
        <v>4666</v>
      </c>
      <c r="E68" s="180"/>
      <c r="F68" s="180"/>
      <c r="G68" s="180"/>
      <c r="H68" s="180"/>
      <c r="I68" s="180"/>
      <c r="J68" s="181">
        <f>J107</f>
        <v>0</v>
      </c>
      <c r="K68" s="178"/>
      <c r="L68" s="182"/>
      <c r="S68" s="9"/>
      <c r="T68" s="9"/>
      <c r="U68" s="9"/>
      <c r="V68" s="9"/>
      <c r="W68" s="9"/>
      <c r="X68" s="9"/>
      <c r="Y68" s="9"/>
      <c r="Z68" s="9"/>
      <c r="AA68" s="9"/>
      <c r="AB68" s="9"/>
      <c r="AC68" s="9"/>
      <c r="AD68" s="9"/>
      <c r="AE68" s="9"/>
    </row>
    <row r="69" s="9" customFormat="1" ht="24.96" customHeight="1">
      <c r="A69" s="9"/>
      <c r="B69" s="177"/>
      <c r="C69" s="178"/>
      <c r="D69" s="179" t="s">
        <v>4667</v>
      </c>
      <c r="E69" s="180"/>
      <c r="F69" s="180"/>
      <c r="G69" s="180"/>
      <c r="H69" s="180"/>
      <c r="I69" s="180"/>
      <c r="J69" s="181">
        <f>J110</f>
        <v>0</v>
      </c>
      <c r="K69" s="178"/>
      <c r="L69" s="182"/>
      <c r="S69" s="9"/>
      <c r="T69" s="9"/>
      <c r="U69" s="9"/>
      <c r="V69" s="9"/>
      <c r="W69" s="9"/>
      <c r="X69" s="9"/>
      <c r="Y69" s="9"/>
      <c r="Z69" s="9"/>
      <c r="AA69" s="9"/>
      <c r="AB69" s="9"/>
      <c r="AC69" s="9"/>
      <c r="AD69" s="9"/>
      <c r="AE69" s="9"/>
    </row>
    <row r="70" s="9" customFormat="1" ht="24.96" customHeight="1">
      <c r="A70" s="9"/>
      <c r="B70" s="177"/>
      <c r="C70" s="178"/>
      <c r="D70" s="179" t="s">
        <v>4668</v>
      </c>
      <c r="E70" s="180"/>
      <c r="F70" s="180"/>
      <c r="G70" s="180"/>
      <c r="H70" s="180"/>
      <c r="I70" s="180"/>
      <c r="J70" s="181">
        <f>J113</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 - oprava</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186</v>
      </c>
      <c r="D81" s="25"/>
      <c r="E81" s="25"/>
      <c r="F81" s="25"/>
      <c r="G81" s="25"/>
      <c r="H81" s="25"/>
      <c r="I81" s="25"/>
      <c r="J81" s="25"/>
      <c r="K81" s="25"/>
      <c r="L81" s="23"/>
    </row>
    <row r="82" s="2" customFormat="1" ht="16.5" customHeight="1">
      <c r="A82" s="41"/>
      <c r="B82" s="42"/>
      <c r="C82" s="43"/>
      <c r="D82" s="43"/>
      <c r="E82" s="172" t="s">
        <v>4330</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2596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IO 04.5 - Kamerový systém</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217</v>
      </c>
      <c r="D91" s="191" t="s">
        <v>61</v>
      </c>
      <c r="E91" s="191" t="s">
        <v>57</v>
      </c>
      <c r="F91" s="191" t="s">
        <v>58</v>
      </c>
      <c r="G91" s="191" t="s">
        <v>218</v>
      </c>
      <c r="H91" s="191" t="s">
        <v>219</v>
      </c>
      <c r="I91" s="191" t="s">
        <v>220</v>
      </c>
      <c r="J91" s="191" t="s">
        <v>191</v>
      </c>
      <c r="K91" s="192" t="s">
        <v>221</v>
      </c>
      <c r="L91" s="193"/>
      <c r="M91" s="95" t="s">
        <v>19</v>
      </c>
      <c r="N91" s="96" t="s">
        <v>46</v>
      </c>
      <c r="O91" s="96" t="s">
        <v>222</v>
      </c>
      <c r="P91" s="96" t="s">
        <v>223</v>
      </c>
      <c r="Q91" s="96" t="s">
        <v>224</v>
      </c>
      <c r="R91" s="96" t="s">
        <v>225</v>
      </c>
      <c r="S91" s="96" t="s">
        <v>226</v>
      </c>
      <c r="T91" s="97" t="s">
        <v>227</v>
      </c>
      <c r="U91" s="188"/>
      <c r="V91" s="188"/>
      <c r="W91" s="188"/>
      <c r="X91" s="188"/>
      <c r="Y91" s="188"/>
      <c r="Z91" s="188"/>
      <c r="AA91" s="188"/>
      <c r="AB91" s="188"/>
      <c r="AC91" s="188"/>
      <c r="AD91" s="188"/>
      <c r="AE91" s="188"/>
    </row>
    <row r="92" s="2" customFormat="1" ht="22.8" customHeight="1">
      <c r="A92" s="41"/>
      <c r="B92" s="42"/>
      <c r="C92" s="102" t="s">
        <v>228</v>
      </c>
      <c r="D92" s="43"/>
      <c r="E92" s="43"/>
      <c r="F92" s="43"/>
      <c r="G92" s="43"/>
      <c r="H92" s="43"/>
      <c r="I92" s="43"/>
      <c r="J92" s="194">
        <f>BK92</f>
        <v>0</v>
      </c>
      <c r="K92" s="43"/>
      <c r="L92" s="47"/>
      <c r="M92" s="98"/>
      <c r="N92" s="195"/>
      <c r="O92" s="99"/>
      <c r="P92" s="196">
        <f>P93+P95+P101+P103+P107+P110+P113</f>
        <v>0</v>
      </c>
      <c r="Q92" s="99"/>
      <c r="R92" s="196">
        <f>R93+R95+R101+R103+R107+R110+R113</f>
        <v>0</v>
      </c>
      <c r="S92" s="99"/>
      <c r="T92" s="197">
        <f>T93+T95+T101+T103+T107+T110+T113</f>
        <v>0</v>
      </c>
      <c r="U92" s="41"/>
      <c r="V92" s="41"/>
      <c r="W92" s="41"/>
      <c r="X92" s="41"/>
      <c r="Y92" s="41"/>
      <c r="Z92" s="41"/>
      <c r="AA92" s="41"/>
      <c r="AB92" s="41"/>
      <c r="AC92" s="41"/>
      <c r="AD92" s="41"/>
      <c r="AE92" s="41"/>
      <c r="AT92" s="20" t="s">
        <v>75</v>
      </c>
      <c r="AU92" s="20" t="s">
        <v>192</v>
      </c>
      <c r="BK92" s="198">
        <f>BK93+BK95+BK101+BK103+BK107+BK110+BK113</f>
        <v>0</v>
      </c>
    </row>
    <row r="93" s="12" customFormat="1" ht="25.92" customHeight="1">
      <c r="A93" s="12"/>
      <c r="B93" s="199"/>
      <c r="C93" s="200"/>
      <c r="D93" s="201" t="s">
        <v>75</v>
      </c>
      <c r="E93" s="202" t="s">
        <v>1796</v>
      </c>
      <c r="F93" s="202" t="s">
        <v>4669</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231</v>
      </c>
      <c r="BK93" s="212">
        <f>BK94</f>
        <v>0</v>
      </c>
    </row>
    <row r="94" s="2" customFormat="1" ht="336.6" customHeight="1">
      <c r="A94" s="41"/>
      <c r="B94" s="42"/>
      <c r="C94" s="215" t="s">
        <v>84</v>
      </c>
      <c r="D94" s="215" t="s">
        <v>233</v>
      </c>
      <c r="E94" s="216" t="s">
        <v>4657</v>
      </c>
      <c r="F94" s="217" t="s">
        <v>4670</v>
      </c>
      <c r="G94" s="218" t="s">
        <v>2611</v>
      </c>
      <c r="H94" s="219">
        <v>4</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86</v>
      </c>
    </row>
    <row r="95" s="12" customFormat="1" ht="25.92" customHeight="1">
      <c r="A95" s="12"/>
      <c r="B95" s="199"/>
      <c r="C95" s="200"/>
      <c r="D95" s="201" t="s">
        <v>75</v>
      </c>
      <c r="E95" s="202" t="s">
        <v>2662</v>
      </c>
      <c r="F95" s="202" t="s">
        <v>4671</v>
      </c>
      <c r="G95" s="200"/>
      <c r="H95" s="200"/>
      <c r="I95" s="203"/>
      <c r="J95" s="20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84</v>
      </c>
      <c r="AT95" s="211" t="s">
        <v>75</v>
      </c>
      <c r="AU95" s="211" t="s">
        <v>76</v>
      </c>
      <c r="AY95" s="210" t="s">
        <v>231</v>
      </c>
      <c r="BK95" s="212">
        <f>SUM(BK96:BK100)</f>
        <v>0</v>
      </c>
    </row>
    <row r="96" s="2" customFormat="1" ht="33" customHeight="1">
      <c r="A96" s="41"/>
      <c r="B96" s="42"/>
      <c r="C96" s="215" t="s">
        <v>86</v>
      </c>
      <c r="D96" s="215" t="s">
        <v>233</v>
      </c>
      <c r="E96" s="216" t="s">
        <v>4672</v>
      </c>
      <c r="F96" s="217" t="s">
        <v>4673</v>
      </c>
      <c r="G96" s="218" t="s">
        <v>2611</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238</v>
      </c>
    </row>
    <row r="97" s="2" customFormat="1" ht="66.75" customHeight="1">
      <c r="A97" s="41"/>
      <c r="B97" s="42"/>
      <c r="C97" s="215" t="s">
        <v>248</v>
      </c>
      <c r="D97" s="215" t="s">
        <v>233</v>
      </c>
      <c r="E97" s="216" t="s">
        <v>4674</v>
      </c>
      <c r="F97" s="217" t="s">
        <v>4675</v>
      </c>
      <c r="G97" s="218" t="s">
        <v>2611</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265</v>
      </c>
    </row>
    <row r="98" s="2" customFormat="1" ht="24.15" customHeight="1">
      <c r="A98" s="41"/>
      <c r="B98" s="42"/>
      <c r="C98" s="215" t="s">
        <v>238</v>
      </c>
      <c r="D98" s="215" t="s">
        <v>233</v>
      </c>
      <c r="E98" s="216" t="s">
        <v>4676</v>
      </c>
      <c r="F98" s="217" t="s">
        <v>4616</v>
      </c>
      <c r="G98" s="218" t="s">
        <v>2611</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277</v>
      </c>
    </row>
    <row r="99" s="2" customFormat="1" ht="24.15" customHeight="1">
      <c r="A99" s="41"/>
      <c r="B99" s="42"/>
      <c r="C99" s="215" t="s">
        <v>260</v>
      </c>
      <c r="D99" s="215" t="s">
        <v>233</v>
      </c>
      <c r="E99" s="216" t="s">
        <v>4677</v>
      </c>
      <c r="F99" s="217" t="s">
        <v>4678</v>
      </c>
      <c r="G99" s="218" t="s">
        <v>2611</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290</v>
      </c>
    </row>
    <row r="100" s="2" customFormat="1" ht="24.15" customHeight="1">
      <c r="A100" s="41"/>
      <c r="B100" s="42"/>
      <c r="C100" s="215" t="s">
        <v>265</v>
      </c>
      <c r="D100" s="215" t="s">
        <v>233</v>
      </c>
      <c r="E100" s="216" t="s">
        <v>4679</v>
      </c>
      <c r="F100" s="217" t="s">
        <v>4680</v>
      </c>
      <c r="G100" s="218" t="s">
        <v>310</v>
      </c>
      <c r="H100" s="219">
        <v>5</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302</v>
      </c>
    </row>
    <row r="101" s="12" customFormat="1" ht="25.92" customHeight="1">
      <c r="A101" s="12"/>
      <c r="B101" s="199"/>
      <c r="C101" s="200"/>
      <c r="D101" s="201" t="s">
        <v>75</v>
      </c>
      <c r="E101" s="202" t="s">
        <v>2676</v>
      </c>
      <c r="F101" s="202" t="s">
        <v>154</v>
      </c>
      <c r="G101" s="200"/>
      <c r="H101" s="200"/>
      <c r="I101" s="203"/>
      <c r="J101" s="20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84</v>
      </c>
      <c r="AT101" s="211" t="s">
        <v>75</v>
      </c>
      <c r="AU101" s="211" t="s">
        <v>76</v>
      </c>
      <c r="AY101" s="210" t="s">
        <v>231</v>
      </c>
      <c r="BK101" s="212">
        <f>BK102</f>
        <v>0</v>
      </c>
    </row>
    <row r="102" s="2" customFormat="1" ht="66.75" customHeight="1">
      <c r="A102" s="41"/>
      <c r="B102" s="42"/>
      <c r="C102" s="215" t="s">
        <v>271</v>
      </c>
      <c r="D102" s="215" t="s">
        <v>233</v>
      </c>
      <c r="E102" s="216" t="s">
        <v>4681</v>
      </c>
      <c r="F102" s="217" t="s">
        <v>4682</v>
      </c>
      <c r="G102" s="218" t="s">
        <v>2611</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313</v>
      </c>
    </row>
    <row r="103" s="12" customFormat="1" ht="25.92" customHeight="1">
      <c r="A103" s="12"/>
      <c r="B103" s="199"/>
      <c r="C103" s="200"/>
      <c r="D103" s="201" t="s">
        <v>75</v>
      </c>
      <c r="E103" s="202" t="s">
        <v>2690</v>
      </c>
      <c r="F103" s="202" t="s">
        <v>4683</v>
      </c>
      <c r="G103" s="200"/>
      <c r="H103" s="200"/>
      <c r="I103" s="203"/>
      <c r="J103" s="20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76</v>
      </c>
      <c r="AY103" s="210" t="s">
        <v>231</v>
      </c>
      <c r="BK103" s="212">
        <f>SUM(BK104:BK106)</f>
        <v>0</v>
      </c>
    </row>
    <row r="104" s="2" customFormat="1" ht="245.85" customHeight="1">
      <c r="A104" s="41"/>
      <c r="B104" s="42"/>
      <c r="C104" s="215" t="s">
        <v>277</v>
      </c>
      <c r="D104" s="215" t="s">
        <v>233</v>
      </c>
      <c r="E104" s="216" t="s">
        <v>4684</v>
      </c>
      <c r="F104" s="217" t="s">
        <v>4685</v>
      </c>
      <c r="G104" s="218" t="s">
        <v>2611</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336</v>
      </c>
    </row>
    <row r="105" s="2" customFormat="1" ht="24.15" customHeight="1">
      <c r="A105" s="41"/>
      <c r="B105" s="42"/>
      <c r="C105" s="215" t="s">
        <v>284</v>
      </c>
      <c r="D105" s="215" t="s">
        <v>233</v>
      </c>
      <c r="E105" s="216" t="s">
        <v>4686</v>
      </c>
      <c r="F105" s="217" t="s">
        <v>4687</v>
      </c>
      <c r="G105" s="218" t="s">
        <v>2611</v>
      </c>
      <c r="H105" s="219">
        <v>5</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350</v>
      </c>
    </row>
    <row r="106" s="2" customFormat="1" ht="37.8" customHeight="1">
      <c r="A106" s="41"/>
      <c r="B106" s="42"/>
      <c r="C106" s="215" t="s">
        <v>290</v>
      </c>
      <c r="D106" s="215" t="s">
        <v>233</v>
      </c>
      <c r="E106" s="216" t="s">
        <v>4688</v>
      </c>
      <c r="F106" s="217" t="s">
        <v>4689</v>
      </c>
      <c r="G106" s="218" t="s">
        <v>2611</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366</v>
      </c>
    </row>
    <row r="107" s="12" customFormat="1" ht="25.92" customHeight="1">
      <c r="A107" s="12"/>
      <c r="B107" s="199"/>
      <c r="C107" s="200"/>
      <c r="D107" s="201" t="s">
        <v>75</v>
      </c>
      <c r="E107" s="202" t="s">
        <v>2714</v>
      </c>
      <c r="F107" s="202" t="s">
        <v>4690</v>
      </c>
      <c r="G107" s="200"/>
      <c r="H107" s="200"/>
      <c r="I107" s="203"/>
      <c r="J107" s="204">
        <f>BK107</f>
        <v>0</v>
      </c>
      <c r="K107" s="200"/>
      <c r="L107" s="205"/>
      <c r="M107" s="206"/>
      <c r="N107" s="207"/>
      <c r="O107" s="207"/>
      <c r="P107" s="208">
        <f>SUM(P108:P109)</f>
        <v>0</v>
      </c>
      <c r="Q107" s="207"/>
      <c r="R107" s="208">
        <f>SUM(R108:R109)</f>
        <v>0</v>
      </c>
      <c r="S107" s="207"/>
      <c r="T107" s="209">
        <f>SUM(T108:T109)</f>
        <v>0</v>
      </c>
      <c r="U107" s="12"/>
      <c r="V107" s="12"/>
      <c r="W107" s="12"/>
      <c r="X107" s="12"/>
      <c r="Y107" s="12"/>
      <c r="Z107" s="12"/>
      <c r="AA107" s="12"/>
      <c r="AB107" s="12"/>
      <c r="AC107" s="12"/>
      <c r="AD107" s="12"/>
      <c r="AE107" s="12"/>
      <c r="AR107" s="210" t="s">
        <v>84</v>
      </c>
      <c r="AT107" s="211" t="s">
        <v>75</v>
      </c>
      <c r="AU107" s="211" t="s">
        <v>76</v>
      </c>
      <c r="AY107" s="210" t="s">
        <v>231</v>
      </c>
      <c r="BK107" s="212">
        <f>SUM(BK108:BK109)</f>
        <v>0</v>
      </c>
    </row>
    <row r="108" s="2" customFormat="1" ht="49.05" customHeight="1">
      <c r="A108" s="41"/>
      <c r="B108" s="42"/>
      <c r="C108" s="215" t="s">
        <v>296</v>
      </c>
      <c r="D108" s="215" t="s">
        <v>233</v>
      </c>
      <c r="E108" s="216" t="s">
        <v>4691</v>
      </c>
      <c r="F108" s="217" t="s">
        <v>4692</v>
      </c>
      <c r="G108" s="218" t="s">
        <v>2611</v>
      </c>
      <c r="H108" s="219">
        <v>3</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379</v>
      </c>
    </row>
    <row r="109" s="2" customFormat="1" ht="78" customHeight="1">
      <c r="A109" s="41"/>
      <c r="B109" s="42"/>
      <c r="C109" s="215" t="s">
        <v>302</v>
      </c>
      <c r="D109" s="215" t="s">
        <v>233</v>
      </c>
      <c r="E109" s="216" t="s">
        <v>4693</v>
      </c>
      <c r="F109" s="217" t="s">
        <v>4361</v>
      </c>
      <c r="G109" s="218" t="s">
        <v>2611</v>
      </c>
      <c r="H109" s="219">
        <v>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394</v>
      </c>
    </row>
    <row r="110" s="12" customFormat="1" ht="25.92" customHeight="1">
      <c r="A110" s="12"/>
      <c r="B110" s="199"/>
      <c r="C110" s="200"/>
      <c r="D110" s="201" t="s">
        <v>75</v>
      </c>
      <c r="E110" s="202" t="s">
        <v>2724</v>
      </c>
      <c r="F110" s="202" t="s">
        <v>4694</v>
      </c>
      <c r="G110" s="200"/>
      <c r="H110" s="200"/>
      <c r="I110" s="203"/>
      <c r="J110" s="204">
        <f>BK110</f>
        <v>0</v>
      </c>
      <c r="K110" s="200"/>
      <c r="L110" s="205"/>
      <c r="M110" s="206"/>
      <c r="N110" s="207"/>
      <c r="O110" s="207"/>
      <c r="P110" s="208">
        <f>SUM(P111:P112)</f>
        <v>0</v>
      </c>
      <c r="Q110" s="207"/>
      <c r="R110" s="208">
        <f>SUM(R111:R112)</f>
        <v>0</v>
      </c>
      <c r="S110" s="207"/>
      <c r="T110" s="209">
        <f>SUM(T111:T112)</f>
        <v>0</v>
      </c>
      <c r="U110" s="12"/>
      <c r="V110" s="12"/>
      <c r="W110" s="12"/>
      <c r="X110" s="12"/>
      <c r="Y110" s="12"/>
      <c r="Z110" s="12"/>
      <c r="AA110" s="12"/>
      <c r="AB110" s="12"/>
      <c r="AC110" s="12"/>
      <c r="AD110" s="12"/>
      <c r="AE110" s="12"/>
      <c r="AR110" s="210" t="s">
        <v>84</v>
      </c>
      <c r="AT110" s="211" t="s">
        <v>75</v>
      </c>
      <c r="AU110" s="211" t="s">
        <v>76</v>
      </c>
      <c r="AY110" s="210" t="s">
        <v>231</v>
      </c>
      <c r="BK110" s="212">
        <f>SUM(BK111:BK112)</f>
        <v>0</v>
      </c>
    </row>
    <row r="111" s="2" customFormat="1" ht="44.25" customHeight="1">
      <c r="A111" s="41"/>
      <c r="B111" s="42"/>
      <c r="C111" s="215" t="s">
        <v>307</v>
      </c>
      <c r="D111" s="215" t="s">
        <v>233</v>
      </c>
      <c r="E111" s="216" t="s">
        <v>4695</v>
      </c>
      <c r="F111" s="217" t="s">
        <v>4484</v>
      </c>
      <c r="G111" s="218" t="s">
        <v>310</v>
      </c>
      <c r="H111" s="219">
        <v>10</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406</v>
      </c>
    </row>
    <row r="112" s="2" customFormat="1" ht="24.15" customHeight="1">
      <c r="A112" s="41"/>
      <c r="B112" s="42"/>
      <c r="C112" s="215" t="s">
        <v>313</v>
      </c>
      <c r="D112" s="215" t="s">
        <v>233</v>
      </c>
      <c r="E112" s="216" t="s">
        <v>4485</v>
      </c>
      <c r="F112" s="217" t="s">
        <v>4486</v>
      </c>
      <c r="G112" s="218" t="s">
        <v>310</v>
      </c>
      <c r="H112" s="219">
        <v>10</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418</v>
      </c>
    </row>
    <row r="113" s="12" customFormat="1" ht="25.92" customHeight="1">
      <c r="A113" s="12"/>
      <c r="B113" s="199"/>
      <c r="C113" s="200"/>
      <c r="D113" s="201" t="s">
        <v>75</v>
      </c>
      <c r="E113" s="202" t="s">
        <v>2746</v>
      </c>
      <c r="F113" s="202" t="s">
        <v>4696</v>
      </c>
      <c r="G113" s="200"/>
      <c r="H113" s="200"/>
      <c r="I113" s="203"/>
      <c r="J113" s="204">
        <f>BK113</f>
        <v>0</v>
      </c>
      <c r="K113" s="200"/>
      <c r="L113" s="205"/>
      <c r="M113" s="206"/>
      <c r="N113" s="207"/>
      <c r="O113" s="207"/>
      <c r="P113" s="208">
        <f>SUM(P114:P127)</f>
        <v>0</v>
      </c>
      <c r="Q113" s="207"/>
      <c r="R113" s="208">
        <f>SUM(R114:R127)</f>
        <v>0</v>
      </c>
      <c r="S113" s="207"/>
      <c r="T113" s="209">
        <f>SUM(T114:T127)</f>
        <v>0</v>
      </c>
      <c r="U113" s="12"/>
      <c r="V113" s="12"/>
      <c r="W113" s="12"/>
      <c r="X113" s="12"/>
      <c r="Y113" s="12"/>
      <c r="Z113" s="12"/>
      <c r="AA113" s="12"/>
      <c r="AB113" s="12"/>
      <c r="AC113" s="12"/>
      <c r="AD113" s="12"/>
      <c r="AE113" s="12"/>
      <c r="AR113" s="210" t="s">
        <v>84</v>
      </c>
      <c r="AT113" s="211" t="s">
        <v>75</v>
      </c>
      <c r="AU113" s="211" t="s">
        <v>76</v>
      </c>
      <c r="AY113" s="210" t="s">
        <v>231</v>
      </c>
      <c r="BK113" s="212">
        <f>SUM(BK114:BK127)</f>
        <v>0</v>
      </c>
    </row>
    <row r="114" s="2" customFormat="1" ht="24.15" customHeight="1">
      <c r="A114" s="41"/>
      <c r="B114" s="42"/>
      <c r="C114" s="215" t="s">
        <v>8</v>
      </c>
      <c r="D114" s="215" t="s">
        <v>233</v>
      </c>
      <c r="E114" s="216" t="s">
        <v>4697</v>
      </c>
      <c r="F114" s="217" t="s">
        <v>4698</v>
      </c>
      <c r="G114" s="218" t="s">
        <v>2802</v>
      </c>
      <c r="H114" s="219">
        <v>8</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430</v>
      </c>
    </row>
    <row r="115" s="2" customFormat="1" ht="24.15" customHeight="1">
      <c r="A115" s="41"/>
      <c r="B115" s="42"/>
      <c r="C115" s="215" t="s">
        <v>336</v>
      </c>
      <c r="D115" s="215" t="s">
        <v>233</v>
      </c>
      <c r="E115" s="216" t="s">
        <v>4699</v>
      </c>
      <c r="F115" s="217" t="s">
        <v>4700</v>
      </c>
      <c r="G115" s="218" t="s">
        <v>2802</v>
      </c>
      <c r="H115" s="219">
        <v>8</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442</v>
      </c>
    </row>
    <row r="116" s="2" customFormat="1" ht="21.75" customHeight="1">
      <c r="A116" s="41"/>
      <c r="B116" s="42"/>
      <c r="C116" s="215" t="s">
        <v>343</v>
      </c>
      <c r="D116" s="215" t="s">
        <v>233</v>
      </c>
      <c r="E116" s="216" t="s">
        <v>4551</v>
      </c>
      <c r="F116" s="217" t="s">
        <v>4552</v>
      </c>
      <c r="G116" s="218" t="s">
        <v>4553</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451</v>
      </c>
    </row>
    <row r="117" s="2" customFormat="1" ht="16.5" customHeight="1">
      <c r="A117" s="41"/>
      <c r="B117" s="42"/>
      <c r="C117" s="215" t="s">
        <v>350</v>
      </c>
      <c r="D117" s="215" t="s">
        <v>233</v>
      </c>
      <c r="E117" s="216" t="s">
        <v>4701</v>
      </c>
      <c r="F117" s="217" t="s">
        <v>4228</v>
      </c>
      <c r="G117" s="218" t="s">
        <v>2611</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463</v>
      </c>
    </row>
    <row r="118" s="2" customFormat="1" ht="16.5" customHeight="1">
      <c r="A118" s="41"/>
      <c r="B118" s="42"/>
      <c r="C118" s="215" t="s">
        <v>355</v>
      </c>
      <c r="D118" s="215" t="s">
        <v>233</v>
      </c>
      <c r="E118" s="216" t="s">
        <v>4385</v>
      </c>
      <c r="F118" s="217" t="s">
        <v>4386</v>
      </c>
      <c r="G118" s="218" t="s">
        <v>2802</v>
      </c>
      <c r="H118" s="219">
        <v>8</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475</v>
      </c>
    </row>
    <row r="119" s="2" customFormat="1" ht="16.5" customHeight="1">
      <c r="A119" s="41"/>
      <c r="B119" s="42"/>
      <c r="C119" s="215" t="s">
        <v>366</v>
      </c>
      <c r="D119" s="215" t="s">
        <v>233</v>
      </c>
      <c r="E119" s="216" t="s">
        <v>4387</v>
      </c>
      <c r="F119" s="217" t="s">
        <v>4388</v>
      </c>
      <c r="G119" s="218" t="s">
        <v>2802</v>
      </c>
      <c r="H119" s="219">
        <v>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488</v>
      </c>
    </row>
    <row r="120" s="2" customFormat="1" ht="16.5" customHeight="1">
      <c r="A120" s="41"/>
      <c r="B120" s="42"/>
      <c r="C120" s="215" t="s">
        <v>7</v>
      </c>
      <c r="D120" s="215" t="s">
        <v>233</v>
      </c>
      <c r="E120" s="216" t="s">
        <v>4702</v>
      </c>
      <c r="F120" s="217" t="s">
        <v>4390</v>
      </c>
      <c r="G120" s="218" t="s">
        <v>2611</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84</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499</v>
      </c>
    </row>
    <row r="121" s="2" customFormat="1" ht="16.5" customHeight="1">
      <c r="A121" s="41"/>
      <c r="B121" s="42"/>
      <c r="C121" s="215" t="s">
        <v>379</v>
      </c>
      <c r="D121" s="215" t="s">
        <v>233</v>
      </c>
      <c r="E121" s="216" t="s">
        <v>4391</v>
      </c>
      <c r="F121" s="217" t="s">
        <v>4392</v>
      </c>
      <c r="G121" s="218" t="s">
        <v>2802</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513</v>
      </c>
    </row>
    <row r="122" s="2" customFormat="1" ht="24.15" customHeight="1">
      <c r="A122" s="41"/>
      <c r="B122" s="42"/>
      <c r="C122" s="215" t="s">
        <v>387</v>
      </c>
      <c r="D122" s="215" t="s">
        <v>233</v>
      </c>
      <c r="E122" s="216" t="s">
        <v>4393</v>
      </c>
      <c r="F122" s="217" t="s">
        <v>4394</v>
      </c>
      <c r="G122" s="218" t="s">
        <v>2802</v>
      </c>
      <c r="H122" s="219">
        <v>8</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532</v>
      </c>
    </row>
    <row r="123" s="2" customFormat="1" ht="16.5" customHeight="1">
      <c r="A123" s="41"/>
      <c r="B123" s="42"/>
      <c r="C123" s="215" t="s">
        <v>394</v>
      </c>
      <c r="D123" s="215" t="s">
        <v>233</v>
      </c>
      <c r="E123" s="216" t="s">
        <v>4395</v>
      </c>
      <c r="F123" s="217" t="s">
        <v>4396</v>
      </c>
      <c r="G123" s="218" t="s">
        <v>2802</v>
      </c>
      <c r="H123" s="219">
        <v>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550</v>
      </c>
    </row>
    <row r="124" s="2" customFormat="1" ht="16.5" customHeight="1">
      <c r="A124" s="41"/>
      <c r="B124" s="42"/>
      <c r="C124" s="215" t="s">
        <v>400</v>
      </c>
      <c r="D124" s="215" t="s">
        <v>233</v>
      </c>
      <c r="E124" s="216" t="s">
        <v>4703</v>
      </c>
      <c r="F124" s="217" t="s">
        <v>4398</v>
      </c>
      <c r="G124" s="218" t="s">
        <v>2611</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566</v>
      </c>
    </row>
    <row r="125" s="2" customFormat="1" ht="16.5" customHeight="1">
      <c r="A125" s="41"/>
      <c r="B125" s="42"/>
      <c r="C125" s="215" t="s">
        <v>406</v>
      </c>
      <c r="D125" s="215" t="s">
        <v>233</v>
      </c>
      <c r="E125" s="216" t="s">
        <v>4704</v>
      </c>
      <c r="F125" s="217" t="s">
        <v>4400</v>
      </c>
      <c r="G125" s="218" t="s">
        <v>2611</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577</v>
      </c>
    </row>
    <row r="126" s="2" customFormat="1" ht="16.5" customHeight="1">
      <c r="A126" s="41"/>
      <c r="B126" s="42"/>
      <c r="C126" s="215" t="s">
        <v>412</v>
      </c>
      <c r="D126" s="215" t="s">
        <v>233</v>
      </c>
      <c r="E126" s="216" t="s">
        <v>4705</v>
      </c>
      <c r="F126" s="217" t="s">
        <v>4402</v>
      </c>
      <c r="G126" s="218" t="s">
        <v>2611</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588</v>
      </c>
    </row>
    <row r="127" s="2" customFormat="1" ht="24.15" customHeight="1">
      <c r="A127" s="41"/>
      <c r="B127" s="42"/>
      <c r="C127" s="215" t="s">
        <v>418</v>
      </c>
      <c r="D127" s="215" t="s">
        <v>233</v>
      </c>
      <c r="E127" s="216" t="s">
        <v>4403</v>
      </c>
      <c r="F127" s="217" t="s">
        <v>4404</v>
      </c>
      <c r="G127" s="218" t="s">
        <v>2802</v>
      </c>
      <c r="H127" s="219">
        <v>16</v>
      </c>
      <c r="I127" s="220"/>
      <c r="J127" s="221">
        <f>ROUND(I127*H127,2)</f>
        <v>0</v>
      </c>
      <c r="K127" s="217" t="s">
        <v>19</v>
      </c>
      <c r="L127" s="47"/>
      <c r="M127" s="295" t="s">
        <v>19</v>
      </c>
      <c r="N127" s="296" t="s">
        <v>47</v>
      </c>
      <c r="O127" s="293"/>
      <c r="P127" s="297">
        <f>O127*H127</f>
        <v>0</v>
      </c>
      <c r="Q127" s="297">
        <v>0</v>
      </c>
      <c r="R127" s="297">
        <f>Q127*H127</f>
        <v>0</v>
      </c>
      <c r="S127" s="297">
        <v>0</v>
      </c>
      <c r="T127" s="298">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604</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VmYd87Par6w9X4s62nmGfiShCcCAGKEhiK0GgpJGgXMMXWq7YlvAl8dC7WfQS8BM7mvf4fV37wmGQUeo3iXwJg==" hashValue="JAt/EFlu1nC4lRc2MU2S62rVGHgACBi/GhFnPs0IW53b9Nat5SlIEsc8TH9dyEgLtQwChMvKk2LVPUyOtwYcTw==" algorithmName="SHA-512" password="C763"/>
  <autoFilter ref="C91:K12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4330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4706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ROUND((SUM(BE88:BE112)),  2)</f>
        <v>0</v>
      </c>
      <c r="G35" s="41"/>
      <c r="H35" s="41"/>
      <c r="I35" s="160">
        <v>0.20999999999999999</v>
      </c>
      <c r="J35" s="159">
        <f>ROUND(((SUM(BE88:BE112))*I35),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ROUND((SUM(BF88:BF112)),  2)</f>
        <v>0</v>
      </c>
      <c r="G36" s="41"/>
      <c r="H36" s="41"/>
      <c r="I36" s="160">
        <v>0.14999999999999999</v>
      </c>
      <c r="J36" s="159">
        <f>ROUND(((SUM(BF88:BF112))*I36),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4330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04.6 - Dveřní interkom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4707</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4708</v>
      </c>
      <c r="E65" s="180"/>
      <c r="F65" s="180"/>
      <c r="G65" s="180"/>
      <c r="H65" s="180"/>
      <c r="I65" s="180"/>
      <c r="J65" s="181">
        <f>J97</f>
        <v>0</v>
      </c>
      <c r="K65" s="178"/>
      <c r="L65" s="182"/>
      <c r="S65" s="9"/>
      <c r="T65" s="9"/>
      <c r="U65" s="9"/>
      <c r="V65" s="9"/>
      <c r="W65" s="9"/>
      <c r="X65" s="9"/>
      <c r="Y65" s="9"/>
      <c r="Z65" s="9"/>
      <c r="AA65" s="9"/>
      <c r="AB65" s="9"/>
      <c r="AC65" s="9"/>
      <c r="AD65" s="9"/>
      <c r="AE65" s="9"/>
    </row>
    <row r="66" s="9" customFormat="1" ht="24.96" customHeight="1">
      <c r="A66" s="9"/>
      <c r="B66" s="177"/>
      <c r="C66" s="178"/>
      <c r="D66" s="179" t="s">
        <v>4709</v>
      </c>
      <c r="E66" s="180"/>
      <c r="F66" s="180"/>
      <c r="G66" s="180"/>
      <c r="H66" s="180"/>
      <c r="I66" s="180"/>
      <c r="J66" s="181">
        <f>J100</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186</v>
      </c>
      <c r="D77" s="25"/>
      <c r="E77" s="25"/>
      <c r="F77" s="25"/>
      <c r="G77" s="25"/>
      <c r="H77" s="25"/>
      <c r="I77" s="25"/>
      <c r="J77" s="25"/>
      <c r="K77" s="25"/>
      <c r="L77" s="23"/>
    </row>
    <row r="78" s="2" customFormat="1" ht="16.5" customHeight="1">
      <c r="A78" s="41"/>
      <c r="B78" s="42"/>
      <c r="C78" s="43"/>
      <c r="D78" s="43"/>
      <c r="E78" s="172" t="s">
        <v>4330</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2596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04.6 - Dveřní interkom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217</v>
      </c>
      <c r="D87" s="191" t="s">
        <v>61</v>
      </c>
      <c r="E87" s="191" t="s">
        <v>57</v>
      </c>
      <c r="F87" s="191" t="s">
        <v>58</v>
      </c>
      <c r="G87" s="191" t="s">
        <v>218</v>
      </c>
      <c r="H87" s="191" t="s">
        <v>219</v>
      </c>
      <c r="I87" s="191" t="s">
        <v>220</v>
      </c>
      <c r="J87" s="191" t="s">
        <v>191</v>
      </c>
      <c r="K87" s="192" t="s">
        <v>221</v>
      </c>
      <c r="L87" s="193"/>
      <c r="M87" s="95" t="s">
        <v>19</v>
      </c>
      <c r="N87" s="96" t="s">
        <v>46</v>
      </c>
      <c r="O87" s="96" t="s">
        <v>222</v>
      </c>
      <c r="P87" s="96" t="s">
        <v>223</v>
      </c>
      <c r="Q87" s="96" t="s">
        <v>224</v>
      </c>
      <c r="R87" s="96" t="s">
        <v>225</v>
      </c>
      <c r="S87" s="96" t="s">
        <v>226</v>
      </c>
      <c r="T87" s="97" t="s">
        <v>227</v>
      </c>
      <c r="U87" s="188"/>
      <c r="V87" s="188"/>
      <c r="W87" s="188"/>
      <c r="X87" s="188"/>
      <c r="Y87" s="188"/>
      <c r="Z87" s="188"/>
      <c r="AA87" s="188"/>
      <c r="AB87" s="188"/>
      <c r="AC87" s="188"/>
      <c r="AD87" s="188"/>
      <c r="AE87" s="188"/>
    </row>
    <row r="88" s="2" customFormat="1" ht="22.8" customHeight="1">
      <c r="A88" s="41"/>
      <c r="B88" s="42"/>
      <c r="C88" s="102" t="s">
        <v>228</v>
      </c>
      <c r="D88" s="43"/>
      <c r="E88" s="43"/>
      <c r="F88" s="43"/>
      <c r="G88" s="43"/>
      <c r="H88" s="43"/>
      <c r="I88" s="43"/>
      <c r="J88" s="194">
        <f>BK88</f>
        <v>0</v>
      </c>
      <c r="K88" s="43"/>
      <c r="L88" s="47"/>
      <c r="M88" s="98"/>
      <c r="N88" s="195"/>
      <c r="O88" s="99"/>
      <c r="P88" s="196">
        <f>P89+P97+P100</f>
        <v>0</v>
      </c>
      <c r="Q88" s="99"/>
      <c r="R88" s="196">
        <f>R89+R97+R100</f>
        <v>0</v>
      </c>
      <c r="S88" s="99"/>
      <c r="T88" s="197">
        <f>T89+T97+T100</f>
        <v>0</v>
      </c>
      <c r="U88" s="41"/>
      <c r="V88" s="41"/>
      <c r="W88" s="41"/>
      <c r="X88" s="41"/>
      <c r="Y88" s="41"/>
      <c r="Z88" s="41"/>
      <c r="AA88" s="41"/>
      <c r="AB88" s="41"/>
      <c r="AC88" s="41"/>
      <c r="AD88" s="41"/>
      <c r="AE88" s="41"/>
      <c r="AT88" s="20" t="s">
        <v>75</v>
      </c>
      <c r="AU88" s="20" t="s">
        <v>192</v>
      </c>
      <c r="BK88" s="198">
        <f>BK89+BK97+BK100</f>
        <v>0</v>
      </c>
    </row>
    <row r="89" s="12" customFormat="1" ht="25.92" customHeight="1">
      <c r="A89" s="12"/>
      <c r="B89" s="199"/>
      <c r="C89" s="200"/>
      <c r="D89" s="201" t="s">
        <v>75</v>
      </c>
      <c r="E89" s="202" t="s">
        <v>1796</v>
      </c>
      <c r="F89" s="202" t="s">
        <v>157</v>
      </c>
      <c r="G89" s="200"/>
      <c r="H89" s="200"/>
      <c r="I89" s="203"/>
      <c r="J89" s="204">
        <f>BK89</f>
        <v>0</v>
      </c>
      <c r="K89" s="200"/>
      <c r="L89" s="205"/>
      <c r="M89" s="206"/>
      <c r="N89" s="207"/>
      <c r="O89" s="207"/>
      <c r="P89" s="208">
        <f>SUM(P90:P96)</f>
        <v>0</v>
      </c>
      <c r="Q89" s="207"/>
      <c r="R89" s="208">
        <f>SUM(R90:R96)</f>
        <v>0</v>
      </c>
      <c r="S89" s="207"/>
      <c r="T89" s="209">
        <f>SUM(T90:T96)</f>
        <v>0</v>
      </c>
      <c r="U89" s="12"/>
      <c r="V89" s="12"/>
      <c r="W89" s="12"/>
      <c r="X89" s="12"/>
      <c r="Y89" s="12"/>
      <c r="Z89" s="12"/>
      <c r="AA89" s="12"/>
      <c r="AB89" s="12"/>
      <c r="AC89" s="12"/>
      <c r="AD89" s="12"/>
      <c r="AE89" s="12"/>
      <c r="AR89" s="210" t="s">
        <v>84</v>
      </c>
      <c r="AT89" s="211" t="s">
        <v>75</v>
      </c>
      <c r="AU89" s="211" t="s">
        <v>76</v>
      </c>
      <c r="AY89" s="210" t="s">
        <v>231</v>
      </c>
      <c r="BK89" s="212">
        <f>SUM(BK90:BK96)</f>
        <v>0</v>
      </c>
    </row>
    <row r="90" s="2" customFormat="1" ht="178.5" customHeight="1">
      <c r="A90" s="41"/>
      <c r="B90" s="42"/>
      <c r="C90" s="215" t="s">
        <v>84</v>
      </c>
      <c r="D90" s="215" t="s">
        <v>233</v>
      </c>
      <c r="E90" s="216" t="s">
        <v>4651</v>
      </c>
      <c r="F90" s="217" t="s">
        <v>4710</v>
      </c>
      <c r="G90" s="218" t="s">
        <v>2611</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84</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86</v>
      </c>
    </row>
    <row r="91" s="2" customFormat="1" ht="44.25" customHeight="1">
      <c r="A91" s="41"/>
      <c r="B91" s="42"/>
      <c r="C91" s="215" t="s">
        <v>86</v>
      </c>
      <c r="D91" s="215" t="s">
        <v>233</v>
      </c>
      <c r="E91" s="216" t="s">
        <v>4655</v>
      </c>
      <c r="F91" s="217" t="s">
        <v>4711</v>
      </c>
      <c r="G91" s="218" t="s">
        <v>2611</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84</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238</v>
      </c>
    </row>
    <row r="92" s="2" customFormat="1" ht="49.05" customHeight="1">
      <c r="A92" s="41"/>
      <c r="B92" s="42"/>
      <c r="C92" s="215" t="s">
        <v>248</v>
      </c>
      <c r="D92" s="215" t="s">
        <v>233</v>
      </c>
      <c r="E92" s="216" t="s">
        <v>4657</v>
      </c>
      <c r="F92" s="217" t="s">
        <v>4712</v>
      </c>
      <c r="G92" s="218" t="s">
        <v>2611</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265</v>
      </c>
    </row>
    <row r="93" s="2" customFormat="1" ht="37.8" customHeight="1">
      <c r="A93" s="41"/>
      <c r="B93" s="42"/>
      <c r="C93" s="215" t="s">
        <v>238</v>
      </c>
      <c r="D93" s="215" t="s">
        <v>233</v>
      </c>
      <c r="E93" s="216" t="s">
        <v>4674</v>
      </c>
      <c r="F93" s="217" t="s">
        <v>4713</v>
      </c>
      <c r="G93" s="218" t="s">
        <v>2611</v>
      </c>
      <c r="H93" s="219">
        <v>2</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277</v>
      </c>
    </row>
    <row r="94" s="2" customFormat="1" ht="37.8" customHeight="1">
      <c r="A94" s="41"/>
      <c r="B94" s="42"/>
      <c r="C94" s="215" t="s">
        <v>260</v>
      </c>
      <c r="D94" s="215" t="s">
        <v>233</v>
      </c>
      <c r="E94" s="216" t="s">
        <v>4714</v>
      </c>
      <c r="F94" s="217" t="s">
        <v>4715</v>
      </c>
      <c r="G94" s="218" t="s">
        <v>2611</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290</v>
      </c>
    </row>
    <row r="95" s="2" customFormat="1" ht="49.05" customHeight="1">
      <c r="A95" s="41"/>
      <c r="B95" s="42"/>
      <c r="C95" s="215" t="s">
        <v>265</v>
      </c>
      <c r="D95" s="215" t="s">
        <v>233</v>
      </c>
      <c r="E95" s="216" t="s">
        <v>4716</v>
      </c>
      <c r="F95" s="217" t="s">
        <v>4717</v>
      </c>
      <c r="G95" s="218" t="s">
        <v>2611</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302</v>
      </c>
    </row>
    <row r="96" s="2" customFormat="1" ht="24.15" customHeight="1">
      <c r="A96" s="41"/>
      <c r="B96" s="42"/>
      <c r="C96" s="215" t="s">
        <v>271</v>
      </c>
      <c r="D96" s="215" t="s">
        <v>233</v>
      </c>
      <c r="E96" s="216" t="s">
        <v>4718</v>
      </c>
      <c r="F96" s="217" t="s">
        <v>4719</v>
      </c>
      <c r="G96" s="218" t="s">
        <v>2611</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238</v>
      </c>
      <c r="AT96" s="226" t="s">
        <v>233</v>
      </c>
      <c r="AU96" s="226" t="s">
        <v>84</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313</v>
      </c>
    </row>
    <row r="97" s="12" customFormat="1" ht="25.92" customHeight="1">
      <c r="A97" s="12"/>
      <c r="B97" s="199"/>
      <c r="C97" s="200"/>
      <c r="D97" s="201" t="s">
        <v>75</v>
      </c>
      <c r="E97" s="202" t="s">
        <v>2662</v>
      </c>
      <c r="F97" s="202" t="s">
        <v>4690</v>
      </c>
      <c r="G97" s="200"/>
      <c r="H97" s="200"/>
      <c r="I97" s="203"/>
      <c r="J97" s="20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84</v>
      </c>
      <c r="AT97" s="211" t="s">
        <v>75</v>
      </c>
      <c r="AU97" s="211" t="s">
        <v>76</v>
      </c>
      <c r="AY97" s="210" t="s">
        <v>231</v>
      </c>
      <c r="BK97" s="212">
        <f>SUM(BK98:BK99)</f>
        <v>0</v>
      </c>
    </row>
    <row r="98" s="2" customFormat="1" ht="49.05" customHeight="1">
      <c r="A98" s="41"/>
      <c r="B98" s="42"/>
      <c r="C98" s="215" t="s">
        <v>277</v>
      </c>
      <c r="D98" s="215" t="s">
        <v>233</v>
      </c>
      <c r="E98" s="216" t="s">
        <v>4691</v>
      </c>
      <c r="F98" s="217" t="s">
        <v>4692</v>
      </c>
      <c r="G98" s="218" t="s">
        <v>2611</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336</v>
      </c>
    </row>
    <row r="99" s="2" customFormat="1" ht="78" customHeight="1">
      <c r="A99" s="41"/>
      <c r="B99" s="42"/>
      <c r="C99" s="215" t="s">
        <v>284</v>
      </c>
      <c r="D99" s="215" t="s">
        <v>233</v>
      </c>
      <c r="E99" s="216" t="s">
        <v>4684</v>
      </c>
      <c r="F99" s="217" t="s">
        <v>4361</v>
      </c>
      <c r="G99" s="218" t="s">
        <v>2611</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84</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350</v>
      </c>
    </row>
    <row r="100" s="12" customFormat="1" ht="25.92" customHeight="1">
      <c r="A100" s="12"/>
      <c r="B100" s="199"/>
      <c r="C100" s="200"/>
      <c r="D100" s="201" t="s">
        <v>75</v>
      </c>
      <c r="E100" s="202" t="s">
        <v>2676</v>
      </c>
      <c r="F100" s="202" t="s">
        <v>4696</v>
      </c>
      <c r="G100" s="200"/>
      <c r="H100" s="200"/>
      <c r="I100" s="203"/>
      <c r="J100" s="204">
        <f>BK100</f>
        <v>0</v>
      </c>
      <c r="K100" s="200"/>
      <c r="L100" s="205"/>
      <c r="M100" s="206"/>
      <c r="N100" s="207"/>
      <c r="O100" s="207"/>
      <c r="P100" s="208">
        <f>SUM(P101:P112)</f>
        <v>0</v>
      </c>
      <c r="Q100" s="207"/>
      <c r="R100" s="208">
        <f>SUM(R101:R112)</f>
        <v>0</v>
      </c>
      <c r="S100" s="207"/>
      <c r="T100" s="209">
        <f>SUM(T101:T112)</f>
        <v>0</v>
      </c>
      <c r="U100" s="12"/>
      <c r="V100" s="12"/>
      <c r="W100" s="12"/>
      <c r="X100" s="12"/>
      <c r="Y100" s="12"/>
      <c r="Z100" s="12"/>
      <c r="AA100" s="12"/>
      <c r="AB100" s="12"/>
      <c r="AC100" s="12"/>
      <c r="AD100" s="12"/>
      <c r="AE100" s="12"/>
      <c r="AR100" s="210" t="s">
        <v>84</v>
      </c>
      <c r="AT100" s="211" t="s">
        <v>75</v>
      </c>
      <c r="AU100" s="211" t="s">
        <v>76</v>
      </c>
      <c r="AY100" s="210" t="s">
        <v>231</v>
      </c>
      <c r="BK100" s="212">
        <f>SUM(BK101:BK112)</f>
        <v>0</v>
      </c>
    </row>
    <row r="101" s="2" customFormat="1" ht="24.15" customHeight="1">
      <c r="A101" s="41"/>
      <c r="B101" s="42"/>
      <c r="C101" s="215" t="s">
        <v>290</v>
      </c>
      <c r="D101" s="215" t="s">
        <v>233</v>
      </c>
      <c r="E101" s="216" t="s">
        <v>4699</v>
      </c>
      <c r="F101" s="217" t="s">
        <v>4700</v>
      </c>
      <c r="G101" s="218" t="s">
        <v>2802</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366</v>
      </c>
    </row>
    <row r="102" s="2" customFormat="1" ht="16.5" customHeight="1">
      <c r="A102" s="41"/>
      <c r="B102" s="42"/>
      <c r="C102" s="215" t="s">
        <v>296</v>
      </c>
      <c r="D102" s="215" t="s">
        <v>233</v>
      </c>
      <c r="E102" s="216" t="s">
        <v>4720</v>
      </c>
      <c r="F102" s="217" t="s">
        <v>4228</v>
      </c>
      <c r="G102" s="218" t="s">
        <v>2611</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379</v>
      </c>
    </row>
    <row r="103" s="2" customFormat="1" ht="16.5" customHeight="1">
      <c r="A103" s="41"/>
      <c r="B103" s="42"/>
      <c r="C103" s="215" t="s">
        <v>302</v>
      </c>
      <c r="D103" s="215" t="s">
        <v>233</v>
      </c>
      <c r="E103" s="216" t="s">
        <v>4385</v>
      </c>
      <c r="F103" s="217" t="s">
        <v>4386</v>
      </c>
      <c r="G103" s="218" t="s">
        <v>2802</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394</v>
      </c>
    </row>
    <row r="104" s="2" customFormat="1" ht="16.5" customHeight="1">
      <c r="A104" s="41"/>
      <c r="B104" s="42"/>
      <c r="C104" s="215" t="s">
        <v>307</v>
      </c>
      <c r="D104" s="215" t="s">
        <v>233</v>
      </c>
      <c r="E104" s="216" t="s">
        <v>4387</v>
      </c>
      <c r="F104" s="217" t="s">
        <v>4388</v>
      </c>
      <c r="G104" s="218" t="s">
        <v>2802</v>
      </c>
      <c r="H104" s="219">
        <v>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84</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406</v>
      </c>
    </row>
    <row r="105" s="2" customFormat="1" ht="16.5" customHeight="1">
      <c r="A105" s="41"/>
      <c r="B105" s="42"/>
      <c r="C105" s="215" t="s">
        <v>313</v>
      </c>
      <c r="D105" s="215" t="s">
        <v>233</v>
      </c>
      <c r="E105" s="216" t="s">
        <v>4389</v>
      </c>
      <c r="F105" s="217" t="s">
        <v>4390</v>
      </c>
      <c r="G105" s="218" t="s">
        <v>2611</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418</v>
      </c>
    </row>
    <row r="106" s="2" customFormat="1" ht="16.5" customHeight="1">
      <c r="A106" s="41"/>
      <c r="B106" s="42"/>
      <c r="C106" s="215" t="s">
        <v>8</v>
      </c>
      <c r="D106" s="215" t="s">
        <v>233</v>
      </c>
      <c r="E106" s="216" t="s">
        <v>4391</v>
      </c>
      <c r="F106" s="217" t="s">
        <v>4392</v>
      </c>
      <c r="G106" s="218" t="s">
        <v>2802</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430</v>
      </c>
    </row>
    <row r="107" s="2" customFormat="1" ht="24.15" customHeight="1">
      <c r="A107" s="41"/>
      <c r="B107" s="42"/>
      <c r="C107" s="215" t="s">
        <v>336</v>
      </c>
      <c r="D107" s="215" t="s">
        <v>233</v>
      </c>
      <c r="E107" s="216" t="s">
        <v>4393</v>
      </c>
      <c r="F107" s="217" t="s">
        <v>4394</v>
      </c>
      <c r="G107" s="218" t="s">
        <v>2802</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442</v>
      </c>
    </row>
    <row r="108" s="2" customFormat="1" ht="16.5" customHeight="1">
      <c r="A108" s="41"/>
      <c r="B108" s="42"/>
      <c r="C108" s="215" t="s">
        <v>343</v>
      </c>
      <c r="D108" s="215" t="s">
        <v>233</v>
      </c>
      <c r="E108" s="216" t="s">
        <v>4395</v>
      </c>
      <c r="F108" s="217" t="s">
        <v>4396</v>
      </c>
      <c r="G108" s="218" t="s">
        <v>2802</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451</v>
      </c>
    </row>
    <row r="109" s="2" customFormat="1" ht="16.5" customHeight="1">
      <c r="A109" s="41"/>
      <c r="B109" s="42"/>
      <c r="C109" s="215" t="s">
        <v>350</v>
      </c>
      <c r="D109" s="215" t="s">
        <v>233</v>
      </c>
      <c r="E109" s="216" t="s">
        <v>4721</v>
      </c>
      <c r="F109" s="217" t="s">
        <v>4398</v>
      </c>
      <c r="G109" s="218" t="s">
        <v>2611</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463</v>
      </c>
    </row>
    <row r="110" s="2" customFormat="1" ht="16.5" customHeight="1">
      <c r="A110" s="41"/>
      <c r="B110" s="42"/>
      <c r="C110" s="215" t="s">
        <v>355</v>
      </c>
      <c r="D110" s="215" t="s">
        <v>233</v>
      </c>
      <c r="E110" s="216" t="s">
        <v>4722</v>
      </c>
      <c r="F110" s="217" t="s">
        <v>4400</v>
      </c>
      <c r="G110" s="218" t="s">
        <v>2611</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475</v>
      </c>
    </row>
    <row r="111" s="2" customFormat="1" ht="16.5" customHeight="1">
      <c r="A111" s="41"/>
      <c r="B111" s="42"/>
      <c r="C111" s="215" t="s">
        <v>366</v>
      </c>
      <c r="D111" s="215" t="s">
        <v>233</v>
      </c>
      <c r="E111" s="216" t="s">
        <v>4401</v>
      </c>
      <c r="F111" s="217" t="s">
        <v>4402</v>
      </c>
      <c r="G111" s="218" t="s">
        <v>2611</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488</v>
      </c>
    </row>
    <row r="112" s="2" customFormat="1" ht="24.15" customHeight="1">
      <c r="A112" s="41"/>
      <c r="B112" s="42"/>
      <c r="C112" s="215" t="s">
        <v>7</v>
      </c>
      <c r="D112" s="215" t="s">
        <v>233</v>
      </c>
      <c r="E112" s="216" t="s">
        <v>4403</v>
      </c>
      <c r="F112" s="217" t="s">
        <v>4404</v>
      </c>
      <c r="G112" s="218" t="s">
        <v>2802</v>
      </c>
      <c r="H112" s="219">
        <v>4</v>
      </c>
      <c r="I112" s="220"/>
      <c r="J112" s="221">
        <f>ROUND(I112*H112,2)</f>
        <v>0</v>
      </c>
      <c r="K112" s="217" t="s">
        <v>19</v>
      </c>
      <c r="L112" s="47"/>
      <c r="M112" s="295" t="s">
        <v>19</v>
      </c>
      <c r="N112" s="296" t="s">
        <v>47</v>
      </c>
      <c r="O112" s="293"/>
      <c r="P112" s="297">
        <f>O112*H112</f>
        <v>0</v>
      </c>
      <c r="Q112" s="297">
        <v>0</v>
      </c>
      <c r="R112" s="297">
        <f>Q112*H112</f>
        <v>0</v>
      </c>
      <c r="S112" s="297">
        <v>0</v>
      </c>
      <c r="T112" s="298">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499</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lOeNMrvVK5xj+g+3OGXjjwdBN+w1xwHgQtNHU1KpqrkGQPWHRdOUIWoFUL7NiCdR2orLQGnK1y9SvnZ+dAx4hA==" hashValue="zzJ/LoWLYiv20lqKS4rvN/sTdWiIYzd6rSDcFlzuVi8FKtPYb51fzJgzcjZ7aC+m1E0AraOjS/6L8AkWEB/O8Q==" algorithmName="SHA-512" password="C763"/>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161</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186</v>
      </c>
      <c r="L8" s="23"/>
    </row>
    <row r="9" s="2" customFormat="1" ht="16.5" customHeight="1">
      <c r="A9" s="41"/>
      <c r="B9" s="47"/>
      <c r="C9" s="41"/>
      <c r="D9" s="41"/>
      <c r="E9" s="146" t="s">
        <v>4330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2596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4723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188</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ROUND((SUM(BE90:BE130)),  2)</f>
        <v>0</v>
      </c>
      <c r="G35" s="41"/>
      <c r="H35" s="41"/>
      <c r="I35" s="160">
        <v>0.20999999999999999</v>
      </c>
      <c r="J35" s="159">
        <f>ROUND(((SUM(BE90:BE130))*I35),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ROUND((SUM(BF90:BF130)),  2)</f>
        <v>0</v>
      </c>
      <c r="G36" s="41"/>
      <c r="H36" s="41"/>
      <c r="I36" s="160">
        <v>0.14999999999999999</v>
      </c>
      <c r="J36" s="159">
        <f>ROUND(((SUM(BF90:BF130))*I36),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ROUND((SUM(BG90:BG130)),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ROUND((SUM(BH90:BH130)),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ROUND((SUM(BI90:BI130)),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189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186</v>
      </c>
      <c r="D51" s="25"/>
      <c r="E51" s="25"/>
      <c r="F51" s="25"/>
      <c r="G51" s="25"/>
      <c r="H51" s="25"/>
      <c r="I51" s="25"/>
      <c r="J51" s="25"/>
      <c r="K51" s="25"/>
      <c r="L51" s="23"/>
    </row>
    <row r="52" s="2" customFormat="1" ht="16.5" customHeight="1">
      <c r="A52" s="41"/>
      <c r="B52" s="42"/>
      <c r="C52" s="43"/>
      <c r="D52" s="43"/>
      <c r="E52" s="172" t="s">
        <v>4330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2596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04.7 - AV 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190</v>
      </c>
      <c r="D61" s="174"/>
      <c r="E61" s="174"/>
      <c r="F61" s="174"/>
      <c r="G61" s="174"/>
      <c r="H61" s="174"/>
      <c r="I61" s="174"/>
      <c r="J61" s="175" t="s">
        <v>191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192</v>
      </c>
    </row>
    <row r="64" s="9" customFormat="1" ht="24.96" customHeight="1">
      <c r="A64" s="9"/>
      <c r="B64" s="177"/>
      <c r="C64" s="178"/>
      <c r="D64" s="179" t="s">
        <v>4724</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4725</v>
      </c>
      <c r="E65" s="180"/>
      <c r="F65" s="180"/>
      <c r="G65" s="180"/>
      <c r="H65" s="180"/>
      <c r="I65" s="180"/>
      <c r="J65" s="181">
        <f>J96</f>
        <v>0</v>
      </c>
      <c r="K65" s="178"/>
      <c r="L65" s="182"/>
      <c r="S65" s="9"/>
      <c r="T65" s="9"/>
      <c r="U65" s="9"/>
      <c r="V65" s="9"/>
      <c r="W65" s="9"/>
      <c r="X65" s="9"/>
      <c r="Y65" s="9"/>
      <c r="Z65" s="9"/>
      <c r="AA65" s="9"/>
      <c r="AB65" s="9"/>
      <c r="AC65" s="9"/>
      <c r="AD65" s="9"/>
      <c r="AE65" s="9"/>
    </row>
    <row r="66" s="9" customFormat="1" ht="24.96" customHeight="1">
      <c r="A66" s="9"/>
      <c r="B66" s="177"/>
      <c r="C66" s="178"/>
      <c r="D66" s="179" t="s">
        <v>4726</v>
      </c>
      <c r="E66" s="180"/>
      <c r="F66" s="180"/>
      <c r="G66" s="180"/>
      <c r="H66" s="180"/>
      <c r="I66" s="180"/>
      <c r="J66" s="181">
        <f>J99</f>
        <v>0</v>
      </c>
      <c r="K66" s="178"/>
      <c r="L66" s="182"/>
      <c r="S66" s="9"/>
      <c r="T66" s="9"/>
      <c r="U66" s="9"/>
      <c r="V66" s="9"/>
      <c r="W66" s="9"/>
      <c r="X66" s="9"/>
      <c r="Y66" s="9"/>
      <c r="Z66" s="9"/>
      <c r="AA66" s="9"/>
      <c r="AB66" s="9"/>
      <c r="AC66" s="9"/>
      <c r="AD66" s="9"/>
      <c r="AE66" s="9"/>
    </row>
    <row r="67" s="9" customFormat="1" ht="24.96" customHeight="1">
      <c r="A67" s="9"/>
      <c r="B67" s="177"/>
      <c r="C67" s="178"/>
      <c r="D67" s="179" t="s">
        <v>4727</v>
      </c>
      <c r="E67" s="180"/>
      <c r="F67" s="180"/>
      <c r="G67" s="180"/>
      <c r="H67" s="180"/>
      <c r="I67" s="180"/>
      <c r="J67" s="181">
        <f>J104</f>
        <v>0</v>
      </c>
      <c r="K67" s="178"/>
      <c r="L67" s="182"/>
      <c r="S67" s="9"/>
      <c r="T67" s="9"/>
      <c r="U67" s="9"/>
      <c r="V67" s="9"/>
      <c r="W67" s="9"/>
      <c r="X67" s="9"/>
      <c r="Y67" s="9"/>
      <c r="Z67" s="9"/>
      <c r="AA67" s="9"/>
      <c r="AB67" s="9"/>
      <c r="AC67" s="9"/>
      <c r="AD67" s="9"/>
      <c r="AE67" s="9"/>
    </row>
    <row r="68" s="9" customFormat="1" ht="24.96" customHeight="1">
      <c r="A68" s="9"/>
      <c r="B68" s="177"/>
      <c r="C68" s="178"/>
      <c r="D68" s="179" t="s">
        <v>4728</v>
      </c>
      <c r="E68" s="180"/>
      <c r="F68" s="180"/>
      <c r="G68" s="180"/>
      <c r="H68" s="180"/>
      <c r="I68" s="180"/>
      <c r="J68" s="181">
        <f>J120</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 - oprava</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186</v>
      </c>
      <c r="D79" s="25"/>
      <c r="E79" s="25"/>
      <c r="F79" s="25"/>
      <c r="G79" s="25"/>
      <c r="H79" s="25"/>
      <c r="I79" s="25"/>
      <c r="J79" s="25"/>
      <c r="K79" s="25"/>
      <c r="L79" s="23"/>
    </row>
    <row r="80" s="2" customFormat="1" ht="16.5" customHeight="1">
      <c r="A80" s="41"/>
      <c r="B80" s="42"/>
      <c r="C80" s="43"/>
      <c r="D80" s="43"/>
      <c r="E80" s="172" t="s">
        <v>4330</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2596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E11</f>
        <v>IO 04.7 - AV technika</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10. 5. 2023</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Královéhradecký kraj</v>
      </c>
      <c r="G86" s="43"/>
      <c r="H86" s="43"/>
      <c r="I86" s="35" t="s">
        <v>33</v>
      </c>
      <c r="J86" s="39" t="str">
        <f>E23</f>
        <v>PRISPO s.r.o.</v>
      </c>
      <c r="K86" s="43"/>
      <c r="L86" s="147"/>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IF(E20="","",E20)</f>
        <v>Vyplň údaj</v>
      </c>
      <c r="G87" s="43"/>
      <c r="H87" s="43"/>
      <c r="I87" s="35" t="s">
        <v>38</v>
      </c>
      <c r="J87" s="39" t="str">
        <f>E26</f>
        <v>Michael Hlušek</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217</v>
      </c>
      <c r="D89" s="191" t="s">
        <v>61</v>
      </c>
      <c r="E89" s="191" t="s">
        <v>57</v>
      </c>
      <c r="F89" s="191" t="s">
        <v>58</v>
      </c>
      <c r="G89" s="191" t="s">
        <v>218</v>
      </c>
      <c r="H89" s="191" t="s">
        <v>219</v>
      </c>
      <c r="I89" s="191" t="s">
        <v>220</v>
      </c>
      <c r="J89" s="191" t="s">
        <v>191</v>
      </c>
      <c r="K89" s="192" t="s">
        <v>221</v>
      </c>
      <c r="L89" s="193"/>
      <c r="M89" s="95" t="s">
        <v>19</v>
      </c>
      <c r="N89" s="96" t="s">
        <v>46</v>
      </c>
      <c r="O89" s="96" t="s">
        <v>222</v>
      </c>
      <c r="P89" s="96" t="s">
        <v>223</v>
      </c>
      <c r="Q89" s="96" t="s">
        <v>224</v>
      </c>
      <c r="R89" s="96" t="s">
        <v>225</v>
      </c>
      <c r="S89" s="96" t="s">
        <v>226</v>
      </c>
      <c r="T89" s="97" t="s">
        <v>227</v>
      </c>
      <c r="U89" s="188"/>
      <c r="V89" s="188"/>
      <c r="W89" s="188"/>
      <c r="X89" s="188"/>
      <c r="Y89" s="188"/>
      <c r="Z89" s="188"/>
      <c r="AA89" s="188"/>
      <c r="AB89" s="188"/>
      <c r="AC89" s="188"/>
      <c r="AD89" s="188"/>
      <c r="AE89" s="188"/>
    </row>
    <row r="90" s="2" customFormat="1" ht="22.8" customHeight="1">
      <c r="A90" s="41"/>
      <c r="B90" s="42"/>
      <c r="C90" s="102" t="s">
        <v>228</v>
      </c>
      <c r="D90" s="43"/>
      <c r="E90" s="43"/>
      <c r="F90" s="43"/>
      <c r="G90" s="43"/>
      <c r="H90" s="43"/>
      <c r="I90" s="43"/>
      <c r="J90" s="194">
        <f>BK90</f>
        <v>0</v>
      </c>
      <c r="K90" s="43"/>
      <c r="L90" s="47"/>
      <c r="M90" s="98"/>
      <c r="N90" s="195"/>
      <c r="O90" s="99"/>
      <c r="P90" s="196">
        <f>P91+P96+P99+P104+P120</f>
        <v>0</v>
      </c>
      <c r="Q90" s="99"/>
      <c r="R90" s="196">
        <f>R91+R96+R99+R104+R120</f>
        <v>0</v>
      </c>
      <c r="S90" s="99"/>
      <c r="T90" s="197">
        <f>T91+T96+T99+T104+T120</f>
        <v>0</v>
      </c>
      <c r="U90" s="41"/>
      <c r="V90" s="41"/>
      <c r="W90" s="41"/>
      <c r="X90" s="41"/>
      <c r="Y90" s="41"/>
      <c r="Z90" s="41"/>
      <c r="AA90" s="41"/>
      <c r="AB90" s="41"/>
      <c r="AC90" s="41"/>
      <c r="AD90" s="41"/>
      <c r="AE90" s="41"/>
      <c r="AT90" s="20" t="s">
        <v>75</v>
      </c>
      <c r="AU90" s="20" t="s">
        <v>192</v>
      </c>
      <c r="BK90" s="198">
        <f>BK91+BK96+BK99+BK104+BK120</f>
        <v>0</v>
      </c>
    </row>
    <row r="91" s="12" customFormat="1" ht="25.92" customHeight="1">
      <c r="A91" s="12"/>
      <c r="B91" s="199"/>
      <c r="C91" s="200"/>
      <c r="D91" s="201" t="s">
        <v>75</v>
      </c>
      <c r="E91" s="202" t="s">
        <v>1796</v>
      </c>
      <c r="F91" s="202" t="s">
        <v>4729</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84</v>
      </c>
      <c r="AT91" s="211" t="s">
        <v>75</v>
      </c>
      <c r="AU91" s="211" t="s">
        <v>76</v>
      </c>
      <c r="AY91" s="210" t="s">
        <v>231</v>
      </c>
      <c r="BK91" s="212">
        <f>SUM(BK92:BK95)</f>
        <v>0</v>
      </c>
    </row>
    <row r="92" s="2" customFormat="1" ht="24.15" customHeight="1">
      <c r="A92" s="41"/>
      <c r="B92" s="42"/>
      <c r="C92" s="215" t="s">
        <v>84</v>
      </c>
      <c r="D92" s="215" t="s">
        <v>233</v>
      </c>
      <c r="E92" s="216" t="s">
        <v>4730</v>
      </c>
      <c r="F92" s="217" t="s">
        <v>4731</v>
      </c>
      <c r="G92" s="218" t="s">
        <v>2611</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238</v>
      </c>
      <c r="AT92" s="226" t="s">
        <v>233</v>
      </c>
      <c r="AU92" s="226" t="s">
        <v>84</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86</v>
      </c>
    </row>
    <row r="93" s="2" customFormat="1" ht="24.15" customHeight="1">
      <c r="A93" s="41"/>
      <c r="B93" s="42"/>
      <c r="C93" s="215" t="s">
        <v>86</v>
      </c>
      <c r="D93" s="215" t="s">
        <v>233</v>
      </c>
      <c r="E93" s="216" t="s">
        <v>4732</v>
      </c>
      <c r="F93" s="217" t="s">
        <v>4733</v>
      </c>
      <c r="G93" s="218" t="s">
        <v>2611</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84</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238</v>
      </c>
    </row>
    <row r="94" s="2" customFormat="1" ht="24.15" customHeight="1">
      <c r="A94" s="41"/>
      <c r="B94" s="42"/>
      <c r="C94" s="215" t="s">
        <v>248</v>
      </c>
      <c r="D94" s="215" t="s">
        <v>233</v>
      </c>
      <c r="E94" s="216" t="s">
        <v>4734</v>
      </c>
      <c r="F94" s="217" t="s">
        <v>4735</v>
      </c>
      <c r="G94" s="218" t="s">
        <v>2611</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238</v>
      </c>
      <c r="AT94" s="226" t="s">
        <v>233</v>
      </c>
      <c r="AU94" s="226" t="s">
        <v>84</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238</v>
      </c>
      <c r="BM94" s="226" t="s">
        <v>265</v>
      </c>
    </row>
    <row r="95" s="2" customFormat="1" ht="24.15" customHeight="1">
      <c r="A95" s="41"/>
      <c r="B95" s="42"/>
      <c r="C95" s="215" t="s">
        <v>238</v>
      </c>
      <c r="D95" s="215" t="s">
        <v>233</v>
      </c>
      <c r="E95" s="216" t="s">
        <v>4345</v>
      </c>
      <c r="F95" s="217" t="s">
        <v>4736</v>
      </c>
      <c r="G95" s="218" t="s">
        <v>2611</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84</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277</v>
      </c>
    </row>
    <row r="96" s="12" customFormat="1" ht="25.92" customHeight="1">
      <c r="A96" s="12"/>
      <c r="B96" s="199"/>
      <c r="C96" s="200"/>
      <c r="D96" s="201" t="s">
        <v>75</v>
      </c>
      <c r="E96" s="202" t="s">
        <v>2662</v>
      </c>
      <c r="F96" s="202" t="s">
        <v>4737</v>
      </c>
      <c r="G96" s="200"/>
      <c r="H96" s="200"/>
      <c r="I96" s="203"/>
      <c r="J96" s="204">
        <f>BK96</f>
        <v>0</v>
      </c>
      <c r="K96" s="200"/>
      <c r="L96" s="205"/>
      <c r="M96" s="206"/>
      <c r="N96" s="207"/>
      <c r="O96" s="207"/>
      <c r="P96" s="208">
        <f>SUM(P97:P98)</f>
        <v>0</v>
      </c>
      <c r="Q96" s="207"/>
      <c r="R96" s="208">
        <f>SUM(R97:R98)</f>
        <v>0</v>
      </c>
      <c r="S96" s="207"/>
      <c r="T96" s="209">
        <f>SUM(T97:T98)</f>
        <v>0</v>
      </c>
      <c r="U96" s="12"/>
      <c r="V96" s="12"/>
      <c r="W96" s="12"/>
      <c r="X96" s="12"/>
      <c r="Y96" s="12"/>
      <c r="Z96" s="12"/>
      <c r="AA96" s="12"/>
      <c r="AB96" s="12"/>
      <c r="AC96" s="12"/>
      <c r="AD96" s="12"/>
      <c r="AE96" s="12"/>
      <c r="AR96" s="210" t="s">
        <v>84</v>
      </c>
      <c r="AT96" s="211" t="s">
        <v>75</v>
      </c>
      <c r="AU96" s="211" t="s">
        <v>76</v>
      </c>
      <c r="AY96" s="210" t="s">
        <v>231</v>
      </c>
      <c r="BK96" s="212">
        <f>SUM(BK97:BK98)</f>
        <v>0</v>
      </c>
    </row>
    <row r="97" s="2" customFormat="1" ht="24.15" customHeight="1">
      <c r="A97" s="41"/>
      <c r="B97" s="42"/>
      <c r="C97" s="215" t="s">
        <v>260</v>
      </c>
      <c r="D97" s="215" t="s">
        <v>233</v>
      </c>
      <c r="E97" s="216" t="s">
        <v>4738</v>
      </c>
      <c r="F97" s="217" t="s">
        <v>4739</v>
      </c>
      <c r="G97" s="218" t="s">
        <v>2611</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84</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290</v>
      </c>
    </row>
    <row r="98" s="2" customFormat="1" ht="24.15" customHeight="1">
      <c r="A98" s="41"/>
      <c r="B98" s="42"/>
      <c r="C98" s="215" t="s">
        <v>265</v>
      </c>
      <c r="D98" s="215" t="s">
        <v>233</v>
      </c>
      <c r="E98" s="216" t="s">
        <v>4740</v>
      </c>
      <c r="F98" s="217" t="s">
        <v>4741</v>
      </c>
      <c r="G98" s="218" t="s">
        <v>2611</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84</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302</v>
      </c>
    </row>
    <row r="99" s="12" customFormat="1" ht="25.92" customHeight="1">
      <c r="A99" s="12"/>
      <c r="B99" s="199"/>
      <c r="C99" s="200"/>
      <c r="D99" s="201" t="s">
        <v>75</v>
      </c>
      <c r="E99" s="202" t="s">
        <v>2676</v>
      </c>
      <c r="F99" s="202" t="s">
        <v>4742</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84</v>
      </c>
      <c r="AT99" s="211" t="s">
        <v>75</v>
      </c>
      <c r="AU99" s="211" t="s">
        <v>76</v>
      </c>
      <c r="AY99" s="210" t="s">
        <v>231</v>
      </c>
      <c r="BK99" s="212">
        <f>SUM(BK100:BK103)</f>
        <v>0</v>
      </c>
    </row>
    <row r="100" s="2" customFormat="1" ht="37.8" customHeight="1">
      <c r="A100" s="41"/>
      <c r="B100" s="42"/>
      <c r="C100" s="215" t="s">
        <v>271</v>
      </c>
      <c r="D100" s="215" t="s">
        <v>233</v>
      </c>
      <c r="E100" s="216" t="s">
        <v>4743</v>
      </c>
      <c r="F100" s="217" t="s">
        <v>4744</v>
      </c>
      <c r="G100" s="218" t="s">
        <v>2611</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84</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313</v>
      </c>
    </row>
    <row r="101" s="2" customFormat="1" ht="24.15" customHeight="1">
      <c r="A101" s="41"/>
      <c r="B101" s="42"/>
      <c r="C101" s="215" t="s">
        <v>277</v>
      </c>
      <c r="D101" s="215" t="s">
        <v>233</v>
      </c>
      <c r="E101" s="216" t="s">
        <v>4745</v>
      </c>
      <c r="F101" s="217" t="s">
        <v>4746</v>
      </c>
      <c r="G101" s="218" t="s">
        <v>2611</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84</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336</v>
      </c>
    </row>
    <row r="102" s="2" customFormat="1" ht="37.8" customHeight="1">
      <c r="A102" s="41"/>
      <c r="B102" s="42"/>
      <c r="C102" s="215" t="s">
        <v>284</v>
      </c>
      <c r="D102" s="215" t="s">
        <v>233</v>
      </c>
      <c r="E102" s="216" t="s">
        <v>4747</v>
      </c>
      <c r="F102" s="217" t="s">
        <v>4748</v>
      </c>
      <c r="G102" s="218" t="s">
        <v>2611</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84</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350</v>
      </c>
    </row>
    <row r="103" s="2" customFormat="1" ht="49.05" customHeight="1">
      <c r="A103" s="41"/>
      <c r="B103" s="42"/>
      <c r="C103" s="215" t="s">
        <v>290</v>
      </c>
      <c r="D103" s="215" t="s">
        <v>233</v>
      </c>
      <c r="E103" s="216" t="s">
        <v>4360</v>
      </c>
      <c r="F103" s="217" t="s">
        <v>4749</v>
      </c>
      <c r="G103" s="218" t="s">
        <v>2611</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238</v>
      </c>
      <c r="AT103" s="226" t="s">
        <v>233</v>
      </c>
      <c r="AU103" s="226" t="s">
        <v>84</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238</v>
      </c>
      <c r="BM103" s="226" t="s">
        <v>366</v>
      </c>
    </row>
    <row r="104" s="12" customFormat="1" ht="25.92" customHeight="1">
      <c r="A104" s="12"/>
      <c r="B104" s="199"/>
      <c r="C104" s="200"/>
      <c r="D104" s="201" t="s">
        <v>75</v>
      </c>
      <c r="E104" s="202" t="s">
        <v>2690</v>
      </c>
      <c r="F104" s="202" t="s">
        <v>4750</v>
      </c>
      <c r="G104" s="200"/>
      <c r="H104" s="200"/>
      <c r="I104" s="203"/>
      <c r="J104" s="204">
        <f>BK104</f>
        <v>0</v>
      </c>
      <c r="K104" s="200"/>
      <c r="L104" s="205"/>
      <c r="M104" s="206"/>
      <c r="N104" s="207"/>
      <c r="O104" s="207"/>
      <c r="P104" s="208">
        <f>SUM(P105:P119)</f>
        <v>0</v>
      </c>
      <c r="Q104" s="207"/>
      <c r="R104" s="208">
        <f>SUM(R105:R119)</f>
        <v>0</v>
      </c>
      <c r="S104" s="207"/>
      <c r="T104" s="209">
        <f>SUM(T105:T119)</f>
        <v>0</v>
      </c>
      <c r="U104" s="12"/>
      <c r="V104" s="12"/>
      <c r="W104" s="12"/>
      <c r="X104" s="12"/>
      <c r="Y104" s="12"/>
      <c r="Z104" s="12"/>
      <c r="AA104" s="12"/>
      <c r="AB104" s="12"/>
      <c r="AC104" s="12"/>
      <c r="AD104" s="12"/>
      <c r="AE104" s="12"/>
      <c r="AR104" s="210" t="s">
        <v>84</v>
      </c>
      <c r="AT104" s="211" t="s">
        <v>75</v>
      </c>
      <c r="AU104" s="211" t="s">
        <v>76</v>
      </c>
      <c r="AY104" s="210" t="s">
        <v>231</v>
      </c>
      <c r="BK104" s="212">
        <f>SUM(BK105:BK119)</f>
        <v>0</v>
      </c>
    </row>
    <row r="105" s="2" customFormat="1" ht="37.8" customHeight="1">
      <c r="A105" s="41"/>
      <c r="B105" s="42"/>
      <c r="C105" s="215" t="s">
        <v>296</v>
      </c>
      <c r="D105" s="215" t="s">
        <v>233</v>
      </c>
      <c r="E105" s="216" t="s">
        <v>4751</v>
      </c>
      <c r="F105" s="217" t="s">
        <v>4752</v>
      </c>
      <c r="G105" s="218" t="s">
        <v>2611</v>
      </c>
      <c r="H105" s="219">
        <v>2</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379</v>
      </c>
    </row>
    <row r="106" s="2" customFormat="1" ht="49.05" customHeight="1">
      <c r="A106" s="41"/>
      <c r="B106" s="42"/>
      <c r="C106" s="215" t="s">
        <v>302</v>
      </c>
      <c r="D106" s="215" t="s">
        <v>233</v>
      </c>
      <c r="E106" s="216" t="s">
        <v>4753</v>
      </c>
      <c r="F106" s="217" t="s">
        <v>4754</v>
      </c>
      <c r="G106" s="218" t="s">
        <v>2611</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84</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394</v>
      </c>
    </row>
    <row r="107" s="2" customFormat="1" ht="49.05" customHeight="1">
      <c r="A107" s="41"/>
      <c r="B107" s="42"/>
      <c r="C107" s="215" t="s">
        <v>307</v>
      </c>
      <c r="D107" s="215" t="s">
        <v>233</v>
      </c>
      <c r="E107" s="216" t="s">
        <v>4755</v>
      </c>
      <c r="F107" s="217" t="s">
        <v>4756</v>
      </c>
      <c r="G107" s="218" t="s">
        <v>2611</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84</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406</v>
      </c>
    </row>
    <row r="108" s="2" customFormat="1" ht="49.05" customHeight="1">
      <c r="A108" s="41"/>
      <c r="B108" s="42"/>
      <c r="C108" s="215" t="s">
        <v>313</v>
      </c>
      <c r="D108" s="215" t="s">
        <v>233</v>
      </c>
      <c r="E108" s="216" t="s">
        <v>4757</v>
      </c>
      <c r="F108" s="217" t="s">
        <v>4758</v>
      </c>
      <c r="G108" s="218" t="s">
        <v>2611</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238</v>
      </c>
      <c r="AT108" s="226" t="s">
        <v>233</v>
      </c>
      <c r="AU108" s="226" t="s">
        <v>84</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418</v>
      </c>
    </row>
    <row r="109" s="2" customFormat="1" ht="24.15" customHeight="1">
      <c r="A109" s="41"/>
      <c r="B109" s="42"/>
      <c r="C109" s="215" t="s">
        <v>8</v>
      </c>
      <c r="D109" s="215" t="s">
        <v>233</v>
      </c>
      <c r="E109" s="216" t="s">
        <v>4373</v>
      </c>
      <c r="F109" s="217" t="s">
        <v>4759</v>
      </c>
      <c r="G109" s="218" t="s">
        <v>2611</v>
      </c>
      <c r="H109" s="219">
        <v>2</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84</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430</v>
      </c>
    </row>
    <row r="110" s="2" customFormat="1" ht="49.05" customHeight="1">
      <c r="A110" s="41"/>
      <c r="B110" s="42"/>
      <c r="C110" s="215" t="s">
        <v>336</v>
      </c>
      <c r="D110" s="215" t="s">
        <v>233</v>
      </c>
      <c r="E110" s="216" t="s">
        <v>4375</v>
      </c>
      <c r="F110" s="217" t="s">
        <v>4760</v>
      </c>
      <c r="G110" s="218" t="s">
        <v>2611</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84</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442</v>
      </c>
    </row>
    <row r="111" s="2" customFormat="1" ht="49.05" customHeight="1">
      <c r="A111" s="41"/>
      <c r="B111" s="42"/>
      <c r="C111" s="215" t="s">
        <v>343</v>
      </c>
      <c r="D111" s="215" t="s">
        <v>233</v>
      </c>
      <c r="E111" s="216" t="s">
        <v>4379</v>
      </c>
      <c r="F111" s="217" t="s">
        <v>4761</v>
      </c>
      <c r="G111" s="218" t="s">
        <v>2611</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238</v>
      </c>
      <c r="AT111" s="226" t="s">
        <v>233</v>
      </c>
      <c r="AU111" s="226" t="s">
        <v>84</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238</v>
      </c>
      <c r="BM111" s="226" t="s">
        <v>451</v>
      </c>
    </row>
    <row r="112" s="2" customFormat="1" ht="33" customHeight="1">
      <c r="A112" s="41"/>
      <c r="B112" s="42"/>
      <c r="C112" s="215" t="s">
        <v>350</v>
      </c>
      <c r="D112" s="215" t="s">
        <v>233</v>
      </c>
      <c r="E112" s="216" t="s">
        <v>4762</v>
      </c>
      <c r="F112" s="217" t="s">
        <v>4763</v>
      </c>
      <c r="G112" s="218" t="s">
        <v>2611</v>
      </c>
      <c r="H112" s="219">
        <v>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463</v>
      </c>
    </row>
    <row r="113" s="2" customFormat="1" ht="33" customHeight="1">
      <c r="A113" s="41"/>
      <c r="B113" s="42"/>
      <c r="C113" s="215" t="s">
        <v>355</v>
      </c>
      <c r="D113" s="215" t="s">
        <v>233</v>
      </c>
      <c r="E113" s="216" t="s">
        <v>4764</v>
      </c>
      <c r="F113" s="217" t="s">
        <v>4765</v>
      </c>
      <c r="G113" s="218" t="s">
        <v>84</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84</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475</v>
      </c>
    </row>
    <row r="114" s="2" customFormat="1" ht="37.8" customHeight="1">
      <c r="A114" s="41"/>
      <c r="B114" s="42"/>
      <c r="C114" s="215" t="s">
        <v>366</v>
      </c>
      <c r="D114" s="215" t="s">
        <v>233</v>
      </c>
      <c r="E114" s="216" t="s">
        <v>4766</v>
      </c>
      <c r="F114" s="217" t="s">
        <v>4767</v>
      </c>
      <c r="G114" s="218" t="s">
        <v>310</v>
      </c>
      <c r="H114" s="219">
        <v>45</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84</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488</v>
      </c>
    </row>
    <row r="115" s="2" customFormat="1" ht="16.5" customHeight="1">
      <c r="A115" s="41"/>
      <c r="B115" s="42"/>
      <c r="C115" s="215" t="s">
        <v>7</v>
      </c>
      <c r="D115" s="215" t="s">
        <v>233</v>
      </c>
      <c r="E115" s="216" t="s">
        <v>4768</v>
      </c>
      <c r="F115" s="217" t="s">
        <v>4769</v>
      </c>
      <c r="G115" s="218" t="s">
        <v>2611</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499</v>
      </c>
    </row>
    <row r="116" s="2" customFormat="1" ht="24.15" customHeight="1">
      <c r="A116" s="41"/>
      <c r="B116" s="42"/>
      <c r="C116" s="215" t="s">
        <v>379</v>
      </c>
      <c r="D116" s="215" t="s">
        <v>233</v>
      </c>
      <c r="E116" s="216" t="s">
        <v>4770</v>
      </c>
      <c r="F116" s="217" t="s">
        <v>4771</v>
      </c>
      <c r="G116" s="218" t="s">
        <v>2611</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238</v>
      </c>
      <c r="AT116" s="226" t="s">
        <v>233</v>
      </c>
      <c r="AU116" s="226" t="s">
        <v>84</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238</v>
      </c>
      <c r="BM116" s="226" t="s">
        <v>513</v>
      </c>
    </row>
    <row r="117" s="2" customFormat="1" ht="16.5" customHeight="1">
      <c r="A117" s="41"/>
      <c r="B117" s="42"/>
      <c r="C117" s="215" t="s">
        <v>387</v>
      </c>
      <c r="D117" s="215" t="s">
        <v>233</v>
      </c>
      <c r="E117" s="216" t="s">
        <v>4772</v>
      </c>
      <c r="F117" s="217" t="s">
        <v>4773</v>
      </c>
      <c r="G117" s="218" t="s">
        <v>2611</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84</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532</v>
      </c>
    </row>
    <row r="118" s="2" customFormat="1" ht="16.5" customHeight="1">
      <c r="A118" s="41"/>
      <c r="B118" s="42"/>
      <c r="C118" s="215" t="s">
        <v>394</v>
      </c>
      <c r="D118" s="215" t="s">
        <v>233</v>
      </c>
      <c r="E118" s="216" t="s">
        <v>4774</v>
      </c>
      <c r="F118" s="217" t="s">
        <v>4775</v>
      </c>
      <c r="G118" s="218" t="s">
        <v>2611</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238</v>
      </c>
      <c r="AT118" s="226" t="s">
        <v>233</v>
      </c>
      <c r="AU118" s="226" t="s">
        <v>84</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238</v>
      </c>
      <c r="BM118" s="226" t="s">
        <v>550</v>
      </c>
    </row>
    <row r="119" s="2" customFormat="1" ht="16.5" customHeight="1">
      <c r="A119" s="41"/>
      <c r="B119" s="42"/>
      <c r="C119" s="215" t="s">
        <v>400</v>
      </c>
      <c r="D119" s="215" t="s">
        <v>233</v>
      </c>
      <c r="E119" s="216" t="s">
        <v>4776</v>
      </c>
      <c r="F119" s="217" t="s">
        <v>4777</v>
      </c>
      <c r="G119" s="218" t="s">
        <v>2611</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84</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566</v>
      </c>
    </row>
    <row r="120" s="12" customFormat="1" ht="25.92" customHeight="1">
      <c r="A120" s="12"/>
      <c r="B120" s="199"/>
      <c r="C120" s="200"/>
      <c r="D120" s="201" t="s">
        <v>75</v>
      </c>
      <c r="E120" s="202" t="s">
        <v>2714</v>
      </c>
      <c r="F120" s="202" t="s">
        <v>4381</v>
      </c>
      <c r="G120" s="200"/>
      <c r="H120" s="200"/>
      <c r="I120" s="203"/>
      <c r="J120" s="204">
        <f>BK120</f>
        <v>0</v>
      </c>
      <c r="K120" s="200"/>
      <c r="L120" s="205"/>
      <c r="M120" s="206"/>
      <c r="N120" s="207"/>
      <c r="O120" s="207"/>
      <c r="P120" s="208">
        <f>SUM(P121:P130)</f>
        <v>0</v>
      </c>
      <c r="Q120" s="207"/>
      <c r="R120" s="208">
        <f>SUM(R121:R130)</f>
        <v>0</v>
      </c>
      <c r="S120" s="207"/>
      <c r="T120" s="209">
        <f>SUM(T121:T130)</f>
        <v>0</v>
      </c>
      <c r="U120" s="12"/>
      <c r="V120" s="12"/>
      <c r="W120" s="12"/>
      <c r="X120" s="12"/>
      <c r="Y120" s="12"/>
      <c r="Z120" s="12"/>
      <c r="AA120" s="12"/>
      <c r="AB120" s="12"/>
      <c r="AC120" s="12"/>
      <c r="AD120" s="12"/>
      <c r="AE120" s="12"/>
      <c r="AR120" s="210" t="s">
        <v>84</v>
      </c>
      <c r="AT120" s="211" t="s">
        <v>75</v>
      </c>
      <c r="AU120" s="211" t="s">
        <v>76</v>
      </c>
      <c r="AY120" s="210" t="s">
        <v>231</v>
      </c>
      <c r="BK120" s="212">
        <f>SUM(BK121:BK130)</f>
        <v>0</v>
      </c>
    </row>
    <row r="121" s="2" customFormat="1" ht="16.5" customHeight="1">
      <c r="A121" s="41"/>
      <c r="B121" s="42"/>
      <c r="C121" s="215" t="s">
        <v>406</v>
      </c>
      <c r="D121" s="215" t="s">
        <v>233</v>
      </c>
      <c r="E121" s="216" t="s">
        <v>4778</v>
      </c>
      <c r="F121" s="217" t="s">
        <v>4228</v>
      </c>
      <c r="G121" s="218" t="s">
        <v>2611</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238</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577</v>
      </c>
    </row>
    <row r="122" s="2" customFormat="1" ht="16.5" customHeight="1">
      <c r="A122" s="41"/>
      <c r="B122" s="42"/>
      <c r="C122" s="215" t="s">
        <v>412</v>
      </c>
      <c r="D122" s="215" t="s">
        <v>233</v>
      </c>
      <c r="E122" s="216" t="s">
        <v>4385</v>
      </c>
      <c r="F122" s="217" t="s">
        <v>4386</v>
      </c>
      <c r="G122" s="218" t="s">
        <v>2802</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588</v>
      </c>
    </row>
    <row r="123" s="2" customFormat="1" ht="16.5" customHeight="1">
      <c r="A123" s="41"/>
      <c r="B123" s="42"/>
      <c r="C123" s="215" t="s">
        <v>418</v>
      </c>
      <c r="D123" s="215" t="s">
        <v>233</v>
      </c>
      <c r="E123" s="216" t="s">
        <v>4387</v>
      </c>
      <c r="F123" s="217" t="s">
        <v>4388</v>
      </c>
      <c r="G123" s="218" t="s">
        <v>2802</v>
      </c>
      <c r="H123" s="219">
        <v>4</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604</v>
      </c>
    </row>
    <row r="124" s="2" customFormat="1" ht="16.5" customHeight="1">
      <c r="A124" s="41"/>
      <c r="B124" s="42"/>
      <c r="C124" s="215" t="s">
        <v>424</v>
      </c>
      <c r="D124" s="215" t="s">
        <v>233</v>
      </c>
      <c r="E124" s="216" t="s">
        <v>4389</v>
      </c>
      <c r="F124" s="217" t="s">
        <v>4390</v>
      </c>
      <c r="G124" s="218" t="s">
        <v>2611</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238</v>
      </c>
      <c r="AT124" s="226" t="s">
        <v>233</v>
      </c>
      <c r="AU124" s="226" t="s">
        <v>84</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613</v>
      </c>
    </row>
    <row r="125" s="2" customFormat="1" ht="24.15" customHeight="1">
      <c r="A125" s="41"/>
      <c r="B125" s="42"/>
      <c r="C125" s="215" t="s">
        <v>430</v>
      </c>
      <c r="D125" s="215" t="s">
        <v>233</v>
      </c>
      <c r="E125" s="216" t="s">
        <v>4393</v>
      </c>
      <c r="F125" s="217" t="s">
        <v>4394</v>
      </c>
      <c r="G125" s="218" t="s">
        <v>2802</v>
      </c>
      <c r="H125" s="219">
        <v>8</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238</v>
      </c>
      <c r="AT125" s="226" t="s">
        <v>233</v>
      </c>
      <c r="AU125" s="226" t="s">
        <v>84</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238</v>
      </c>
      <c r="BM125" s="226" t="s">
        <v>626</v>
      </c>
    </row>
    <row r="126" s="2" customFormat="1" ht="16.5" customHeight="1">
      <c r="A126" s="41"/>
      <c r="B126" s="42"/>
      <c r="C126" s="215" t="s">
        <v>436</v>
      </c>
      <c r="D126" s="215" t="s">
        <v>233</v>
      </c>
      <c r="E126" s="216" t="s">
        <v>4395</v>
      </c>
      <c r="F126" s="217" t="s">
        <v>4396</v>
      </c>
      <c r="G126" s="218" t="s">
        <v>2802</v>
      </c>
      <c r="H126" s="219">
        <v>4</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84</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634</v>
      </c>
    </row>
    <row r="127" s="2" customFormat="1" ht="16.5" customHeight="1">
      <c r="A127" s="41"/>
      <c r="B127" s="42"/>
      <c r="C127" s="215" t="s">
        <v>442</v>
      </c>
      <c r="D127" s="215" t="s">
        <v>233</v>
      </c>
      <c r="E127" s="216" t="s">
        <v>4779</v>
      </c>
      <c r="F127" s="217" t="s">
        <v>4398</v>
      </c>
      <c r="G127" s="218" t="s">
        <v>2611</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238</v>
      </c>
      <c r="AT127" s="226" t="s">
        <v>233</v>
      </c>
      <c r="AU127" s="226" t="s">
        <v>84</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238</v>
      </c>
      <c r="BM127" s="226" t="s">
        <v>643</v>
      </c>
    </row>
    <row r="128" s="2" customFormat="1" ht="16.5" customHeight="1">
      <c r="A128" s="41"/>
      <c r="B128" s="42"/>
      <c r="C128" s="215" t="s">
        <v>448</v>
      </c>
      <c r="D128" s="215" t="s">
        <v>233</v>
      </c>
      <c r="E128" s="216" t="s">
        <v>4780</v>
      </c>
      <c r="F128" s="217" t="s">
        <v>4400</v>
      </c>
      <c r="G128" s="218" t="s">
        <v>2611</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84</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673</v>
      </c>
    </row>
    <row r="129" s="2" customFormat="1" ht="16.5" customHeight="1">
      <c r="A129" s="41"/>
      <c r="B129" s="42"/>
      <c r="C129" s="215" t="s">
        <v>451</v>
      </c>
      <c r="D129" s="215" t="s">
        <v>233</v>
      </c>
      <c r="E129" s="216" t="s">
        <v>4781</v>
      </c>
      <c r="F129" s="217" t="s">
        <v>4402</v>
      </c>
      <c r="G129" s="218" t="s">
        <v>2611</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84</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692</v>
      </c>
    </row>
    <row r="130" s="2" customFormat="1" ht="24.15" customHeight="1">
      <c r="A130" s="41"/>
      <c r="B130" s="42"/>
      <c r="C130" s="215" t="s">
        <v>457</v>
      </c>
      <c r="D130" s="215" t="s">
        <v>233</v>
      </c>
      <c r="E130" s="216" t="s">
        <v>4403</v>
      </c>
      <c r="F130" s="217" t="s">
        <v>4404</v>
      </c>
      <c r="G130" s="218" t="s">
        <v>2802</v>
      </c>
      <c r="H130" s="219">
        <v>24</v>
      </c>
      <c r="I130" s="220"/>
      <c r="J130" s="221">
        <f>ROUND(I130*H130,2)</f>
        <v>0</v>
      </c>
      <c r="K130" s="217" t="s">
        <v>19</v>
      </c>
      <c r="L130" s="47"/>
      <c r="M130" s="295" t="s">
        <v>19</v>
      </c>
      <c r="N130" s="296" t="s">
        <v>47</v>
      </c>
      <c r="O130" s="293"/>
      <c r="P130" s="297">
        <f>O130*H130</f>
        <v>0</v>
      </c>
      <c r="Q130" s="297">
        <v>0</v>
      </c>
      <c r="R130" s="297">
        <f>Q130*H130</f>
        <v>0</v>
      </c>
      <c r="S130" s="297">
        <v>0</v>
      </c>
      <c r="T130" s="298">
        <f>S130*H130</f>
        <v>0</v>
      </c>
      <c r="U130" s="41"/>
      <c r="V130" s="41"/>
      <c r="W130" s="41"/>
      <c r="X130" s="41"/>
      <c r="Y130" s="41"/>
      <c r="Z130" s="41"/>
      <c r="AA130" s="41"/>
      <c r="AB130" s="41"/>
      <c r="AC130" s="41"/>
      <c r="AD130" s="41"/>
      <c r="AE130" s="41"/>
      <c r="AR130" s="226" t="s">
        <v>238</v>
      </c>
      <c r="AT130" s="226" t="s">
        <v>233</v>
      </c>
      <c r="AU130" s="226" t="s">
        <v>84</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736</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Cdxjkx1PDNWoh7L7t6pAN9shPpEXajgmgi5PHi6NaBjAGZubK271a1UDxo5lWJMJZJUNE84RyxYTBbc5uBProw==" hashValue="jKHrHci2Nfk3u1RJ1xbZx8ZEzKHw3bKCMw0ok+04FBzV1NcVp57OrQe+zyBpuaW0M/B+KcfRva1FsJKkQWtHog==" algorithmName="SHA-512" password="C763"/>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4782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188</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188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ROUND((SUM(BE84:BE152)),  2)</f>
        <v>0</v>
      </c>
      <c r="G33" s="41"/>
      <c r="H33" s="41"/>
      <c r="I33" s="160">
        <v>0.20999999999999999</v>
      </c>
      <c r="J33" s="159">
        <f>ROUND(((SUM(BE84:BE152))*I33),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ROUND((SUM(BF84:BF152)),  2)</f>
        <v>0</v>
      </c>
      <c r="G34" s="41"/>
      <c r="H34" s="41"/>
      <c r="I34" s="160">
        <v>0.14999999999999999</v>
      </c>
      <c r="J34" s="159">
        <f>ROUND(((SUM(BF84:BF152))*I34),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ROUND((SUM(BG84:BG152)),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ROUND((SUM(BH84:BH152)),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ROUND((SUM(BI84:BI152)),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05 - Dešťová kanalizace - komunikace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33</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197</v>
      </c>
      <c r="E62" s="185"/>
      <c r="F62" s="185"/>
      <c r="G62" s="185"/>
      <c r="H62" s="185"/>
      <c r="I62" s="185"/>
      <c r="J62" s="186">
        <f>J112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3419</v>
      </c>
      <c r="E63" s="185"/>
      <c r="F63" s="185"/>
      <c r="G63" s="185"/>
      <c r="H63" s="185"/>
      <c r="I63" s="185"/>
      <c r="J63" s="186">
        <f>J138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200</v>
      </c>
      <c r="E64" s="185"/>
      <c r="F64" s="185"/>
      <c r="G64" s="185"/>
      <c r="H64" s="185"/>
      <c r="I64" s="185"/>
      <c r="J64" s="186">
        <f>J151</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186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05 - Dešťová kanalizace - komunikace</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33</v>
      </c>
      <c r="J80" s="39" t="str">
        <f>E21</f>
        <v xml:space="preserve"> </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217</v>
      </c>
      <c r="D83" s="191" t="s">
        <v>61</v>
      </c>
      <c r="E83" s="191" t="s">
        <v>57</v>
      </c>
      <c r="F83" s="191" t="s">
        <v>58</v>
      </c>
      <c r="G83" s="191" t="s">
        <v>218</v>
      </c>
      <c r="H83" s="191" t="s">
        <v>219</v>
      </c>
      <c r="I83" s="191" t="s">
        <v>220</v>
      </c>
      <c r="J83" s="191" t="s">
        <v>191</v>
      </c>
      <c r="K83" s="192" t="s">
        <v>221</v>
      </c>
      <c r="L83" s="193"/>
      <c r="M83" s="95" t="s">
        <v>19</v>
      </c>
      <c r="N83" s="96" t="s">
        <v>46</v>
      </c>
      <c r="O83" s="96" t="s">
        <v>222</v>
      </c>
      <c r="P83" s="96" t="s">
        <v>223</v>
      </c>
      <c r="Q83" s="96" t="s">
        <v>224</v>
      </c>
      <c r="R83" s="96" t="s">
        <v>225</v>
      </c>
      <c r="S83" s="96" t="s">
        <v>226</v>
      </c>
      <c r="T83" s="97" t="s">
        <v>227</v>
      </c>
      <c r="U83" s="188"/>
      <c r="V83" s="188"/>
      <c r="W83" s="188"/>
      <c r="X83" s="188"/>
      <c r="Y83" s="188"/>
      <c r="Z83" s="188"/>
      <c r="AA83" s="188"/>
      <c r="AB83" s="188"/>
      <c r="AC83" s="188"/>
      <c r="AD83" s="188"/>
      <c r="AE83" s="188"/>
    </row>
    <row r="84" s="2" customFormat="1" ht="22.8" customHeight="1">
      <c r="A84" s="41"/>
      <c r="B84" s="42"/>
      <c r="C84" s="102" t="s">
        <v>228</v>
      </c>
      <c r="D84" s="43"/>
      <c r="E84" s="43"/>
      <c r="F84" s="43"/>
      <c r="G84" s="43"/>
      <c r="H84" s="43"/>
      <c r="I84" s="43"/>
      <c r="J84" s="194">
        <f>BK84</f>
        <v>0</v>
      </c>
      <c r="K84" s="43"/>
      <c r="L84" s="47"/>
      <c r="M84" s="98"/>
      <c r="N84" s="195"/>
      <c r="O84" s="99"/>
      <c r="P84" s="196">
        <f>P85</f>
        <v>0</v>
      </c>
      <c r="Q84" s="99"/>
      <c r="R84" s="196">
        <f>R85</f>
        <v>40.759099599999999</v>
      </c>
      <c r="S84" s="99"/>
      <c r="T84" s="197">
        <f>T85</f>
        <v>0</v>
      </c>
      <c r="U84" s="41"/>
      <c r="V84" s="41"/>
      <c r="W84" s="41"/>
      <c r="X84" s="41"/>
      <c r="Y84" s="41"/>
      <c r="Z84" s="41"/>
      <c r="AA84" s="41"/>
      <c r="AB84" s="41"/>
      <c r="AC84" s="41"/>
      <c r="AD84" s="41"/>
      <c r="AE84" s="41"/>
      <c r="AT84" s="20" t="s">
        <v>75</v>
      </c>
      <c r="AU84" s="20" t="s">
        <v>192</v>
      </c>
      <c r="BK84" s="198">
        <f>BK85</f>
        <v>0</v>
      </c>
    </row>
    <row r="85" s="12" customFormat="1" ht="25.92" customHeight="1">
      <c r="A85" s="12"/>
      <c r="B85" s="199"/>
      <c r="C85" s="200"/>
      <c r="D85" s="201" t="s">
        <v>75</v>
      </c>
      <c r="E85" s="202" t="s">
        <v>229</v>
      </c>
      <c r="F85" s="202" t="s">
        <v>230</v>
      </c>
      <c r="G85" s="200"/>
      <c r="H85" s="200"/>
      <c r="I85" s="203"/>
      <c r="J85" s="204">
        <f>BK85</f>
        <v>0</v>
      </c>
      <c r="K85" s="200"/>
      <c r="L85" s="205"/>
      <c r="M85" s="206"/>
      <c r="N85" s="207"/>
      <c r="O85" s="207"/>
      <c r="P85" s="208">
        <f>P86+P112+P138+P151</f>
        <v>0</v>
      </c>
      <c r="Q85" s="207"/>
      <c r="R85" s="208">
        <f>R86+R112+R138+R151</f>
        <v>40.759099599999999</v>
      </c>
      <c r="S85" s="207"/>
      <c r="T85" s="209">
        <f>T86+T112+T138+T151</f>
        <v>0</v>
      </c>
      <c r="U85" s="12"/>
      <c r="V85" s="12"/>
      <c r="W85" s="12"/>
      <c r="X85" s="12"/>
      <c r="Y85" s="12"/>
      <c r="Z85" s="12"/>
      <c r="AA85" s="12"/>
      <c r="AB85" s="12"/>
      <c r="AC85" s="12"/>
      <c r="AD85" s="12"/>
      <c r="AE85" s="12"/>
      <c r="AR85" s="210" t="s">
        <v>84</v>
      </c>
      <c r="AT85" s="211" t="s">
        <v>75</v>
      </c>
      <c r="AU85" s="211" t="s">
        <v>76</v>
      </c>
      <c r="AY85" s="210" t="s">
        <v>231</v>
      </c>
      <c r="BK85" s="212">
        <f>BK86+BK112+BK138+BK151</f>
        <v>0</v>
      </c>
    </row>
    <row r="86" s="12" customFormat="1" ht="22.8" customHeight="1">
      <c r="A86" s="12"/>
      <c r="B86" s="199"/>
      <c r="C86" s="200"/>
      <c r="D86" s="201" t="s">
        <v>75</v>
      </c>
      <c r="E86" s="213" t="s">
        <v>84</v>
      </c>
      <c r="F86" s="213" t="s">
        <v>232</v>
      </c>
      <c r="G86" s="200"/>
      <c r="H86" s="200"/>
      <c r="I86" s="203"/>
      <c r="J86" s="214">
        <f>BK86</f>
        <v>0</v>
      </c>
      <c r="K86" s="200"/>
      <c r="L86" s="205"/>
      <c r="M86" s="206"/>
      <c r="N86" s="207"/>
      <c r="O86" s="207"/>
      <c r="P86" s="208">
        <f>SUM(P87:P111)</f>
        <v>0</v>
      </c>
      <c r="Q86" s="207"/>
      <c r="R86" s="208">
        <f>SUM(R87:R111)</f>
        <v>34.203479999999999</v>
      </c>
      <c r="S86" s="207"/>
      <c r="T86" s="209">
        <f>SUM(T87:T111)</f>
        <v>0</v>
      </c>
      <c r="U86" s="12"/>
      <c r="V86" s="12"/>
      <c r="W86" s="12"/>
      <c r="X86" s="12"/>
      <c r="Y86" s="12"/>
      <c r="Z86" s="12"/>
      <c r="AA86" s="12"/>
      <c r="AB86" s="12"/>
      <c r="AC86" s="12"/>
      <c r="AD86" s="12"/>
      <c r="AE86" s="12"/>
      <c r="AR86" s="210" t="s">
        <v>84</v>
      </c>
      <c r="AT86" s="211" t="s">
        <v>75</v>
      </c>
      <c r="AU86" s="211" t="s">
        <v>84</v>
      </c>
      <c r="AY86" s="210" t="s">
        <v>231</v>
      </c>
      <c r="BK86" s="212">
        <f>SUM(BK87:BK111)</f>
        <v>0</v>
      </c>
    </row>
    <row r="87" s="2" customFormat="1" ht="24.15" customHeight="1">
      <c r="A87" s="41"/>
      <c r="B87" s="42"/>
      <c r="C87" s="215" t="s">
        <v>84</v>
      </c>
      <c r="D87" s="215" t="s">
        <v>233</v>
      </c>
      <c r="E87" s="216" t="s">
        <v>4783</v>
      </c>
      <c r="F87" s="217" t="s">
        <v>4784</v>
      </c>
      <c r="G87" s="218" t="s">
        <v>236</v>
      </c>
      <c r="H87" s="219">
        <v>139</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238</v>
      </c>
      <c r="AT87" s="226" t="s">
        <v>233</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238</v>
      </c>
      <c r="BM87" s="226" t="s">
        <v>4785</v>
      </c>
    </row>
    <row r="88" s="13" customFormat="1">
      <c r="A88" s="13"/>
      <c r="B88" s="233"/>
      <c r="C88" s="234"/>
      <c r="D88" s="235" t="s">
        <v>242</v>
      </c>
      <c r="E88" s="236" t="s">
        <v>19</v>
      </c>
      <c r="F88" s="237" t="s">
        <v>4786</v>
      </c>
      <c r="G88" s="234"/>
      <c r="H88" s="238">
        <v>18</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242</v>
      </c>
      <c r="AU88" s="244" t="s">
        <v>86</v>
      </c>
      <c r="AV88" s="13" t="s">
        <v>86</v>
      </c>
      <c r="AW88" s="13" t="s">
        <v>37</v>
      </c>
      <c r="AX88" s="13" t="s">
        <v>76</v>
      </c>
      <c r="AY88" s="244" t="s">
        <v>231</v>
      </c>
    </row>
    <row r="89" s="13" customFormat="1">
      <c r="A89" s="13"/>
      <c r="B89" s="233"/>
      <c r="C89" s="234"/>
      <c r="D89" s="235" t="s">
        <v>242</v>
      </c>
      <c r="E89" s="236" t="s">
        <v>19</v>
      </c>
      <c r="F89" s="237" t="s">
        <v>4787</v>
      </c>
      <c r="G89" s="234"/>
      <c r="H89" s="238">
        <v>121</v>
      </c>
      <c r="I89" s="239"/>
      <c r="J89" s="234"/>
      <c r="K89" s="234"/>
      <c r="L89" s="240"/>
      <c r="M89" s="241"/>
      <c r="N89" s="242"/>
      <c r="O89" s="242"/>
      <c r="P89" s="242"/>
      <c r="Q89" s="242"/>
      <c r="R89" s="242"/>
      <c r="S89" s="242"/>
      <c r="T89" s="243"/>
      <c r="U89" s="13"/>
      <c r="V89" s="13"/>
      <c r="W89" s="13"/>
      <c r="X89" s="13"/>
      <c r="Y89" s="13"/>
      <c r="Z89" s="13"/>
      <c r="AA89" s="13"/>
      <c r="AB89" s="13"/>
      <c r="AC89" s="13"/>
      <c r="AD89" s="13"/>
      <c r="AE89" s="13"/>
      <c r="AT89" s="244" t="s">
        <v>242</v>
      </c>
      <c r="AU89" s="244" t="s">
        <v>86</v>
      </c>
      <c r="AV89" s="13" t="s">
        <v>86</v>
      </c>
      <c r="AW89" s="13" t="s">
        <v>37</v>
      </c>
      <c r="AX89" s="13" t="s">
        <v>76</v>
      </c>
      <c r="AY89" s="244" t="s">
        <v>231</v>
      </c>
    </row>
    <row r="90" s="15" customFormat="1">
      <c r="A90" s="15"/>
      <c r="B90" s="255"/>
      <c r="C90" s="256"/>
      <c r="D90" s="235" t="s">
        <v>242</v>
      </c>
      <c r="E90" s="257" t="s">
        <v>19</v>
      </c>
      <c r="F90" s="258" t="s">
        <v>335</v>
      </c>
      <c r="G90" s="256"/>
      <c r="H90" s="259">
        <v>139</v>
      </c>
      <c r="I90" s="260"/>
      <c r="J90" s="256"/>
      <c r="K90" s="256"/>
      <c r="L90" s="261"/>
      <c r="M90" s="262"/>
      <c r="N90" s="263"/>
      <c r="O90" s="263"/>
      <c r="P90" s="263"/>
      <c r="Q90" s="263"/>
      <c r="R90" s="263"/>
      <c r="S90" s="263"/>
      <c r="T90" s="264"/>
      <c r="U90" s="15"/>
      <c r="V90" s="15"/>
      <c r="W90" s="15"/>
      <c r="X90" s="15"/>
      <c r="Y90" s="15"/>
      <c r="Z90" s="15"/>
      <c r="AA90" s="15"/>
      <c r="AB90" s="15"/>
      <c r="AC90" s="15"/>
      <c r="AD90" s="15"/>
      <c r="AE90" s="15"/>
      <c r="AT90" s="265" t="s">
        <v>242</v>
      </c>
      <c r="AU90" s="265" t="s">
        <v>86</v>
      </c>
      <c r="AV90" s="15" t="s">
        <v>238</v>
      </c>
      <c r="AW90" s="15" t="s">
        <v>37</v>
      </c>
      <c r="AX90" s="15" t="s">
        <v>84</v>
      </c>
      <c r="AY90" s="265" t="s">
        <v>231</v>
      </c>
    </row>
    <row r="91" s="2" customFormat="1" ht="24.15" customHeight="1">
      <c r="A91" s="41"/>
      <c r="B91" s="42"/>
      <c r="C91" s="215" t="s">
        <v>86</v>
      </c>
      <c r="D91" s="215" t="s">
        <v>233</v>
      </c>
      <c r="E91" s="216" t="s">
        <v>4788</v>
      </c>
      <c r="F91" s="217" t="s">
        <v>4789</v>
      </c>
      <c r="G91" s="218" t="s">
        <v>251</v>
      </c>
      <c r="H91" s="219">
        <v>135.24000000000001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238</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238</v>
      </c>
      <c r="BM91" s="226" t="s">
        <v>4790</v>
      </c>
    </row>
    <row r="92" s="13" customFormat="1">
      <c r="A92" s="13"/>
      <c r="B92" s="233"/>
      <c r="C92" s="234"/>
      <c r="D92" s="235" t="s">
        <v>242</v>
      </c>
      <c r="E92" s="236" t="s">
        <v>19</v>
      </c>
      <c r="F92" s="237" t="s">
        <v>4791</v>
      </c>
      <c r="G92" s="234"/>
      <c r="H92" s="238">
        <v>135.24000000000001</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242</v>
      </c>
      <c r="AU92" s="244" t="s">
        <v>86</v>
      </c>
      <c r="AV92" s="13" t="s">
        <v>86</v>
      </c>
      <c r="AW92" s="13" t="s">
        <v>37</v>
      </c>
      <c r="AX92" s="13" t="s">
        <v>84</v>
      </c>
      <c r="AY92" s="244" t="s">
        <v>231</v>
      </c>
    </row>
    <row r="93" s="2" customFormat="1" ht="33" customHeight="1">
      <c r="A93" s="41"/>
      <c r="B93" s="42"/>
      <c r="C93" s="215" t="s">
        <v>248</v>
      </c>
      <c r="D93" s="215" t="s">
        <v>233</v>
      </c>
      <c r="E93" s="216" t="s">
        <v>4792</v>
      </c>
      <c r="F93" s="217" t="s">
        <v>4793</v>
      </c>
      <c r="G93" s="218" t="s">
        <v>251</v>
      </c>
      <c r="H93" s="219">
        <v>14.4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4794</v>
      </c>
    </row>
    <row r="94" s="13" customFormat="1">
      <c r="A94" s="13"/>
      <c r="B94" s="233"/>
      <c r="C94" s="234"/>
      <c r="D94" s="235" t="s">
        <v>242</v>
      </c>
      <c r="E94" s="236" t="s">
        <v>19</v>
      </c>
      <c r="F94" s="237" t="s">
        <v>4795</v>
      </c>
      <c r="G94" s="234"/>
      <c r="H94" s="238">
        <v>14.4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84</v>
      </c>
      <c r="AY94" s="244" t="s">
        <v>231</v>
      </c>
    </row>
    <row r="95" s="2" customFormat="1" ht="37.8" customHeight="1">
      <c r="A95" s="41"/>
      <c r="B95" s="42"/>
      <c r="C95" s="215" t="s">
        <v>238</v>
      </c>
      <c r="D95" s="215" t="s">
        <v>233</v>
      </c>
      <c r="E95" s="216" t="s">
        <v>261</v>
      </c>
      <c r="F95" s="217" t="s">
        <v>262</v>
      </c>
      <c r="G95" s="218" t="s">
        <v>251</v>
      </c>
      <c r="H95" s="219">
        <v>146.77799999999999</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4796</v>
      </c>
    </row>
    <row r="96" s="13" customFormat="1">
      <c r="A96" s="13"/>
      <c r="B96" s="233"/>
      <c r="C96" s="234"/>
      <c r="D96" s="235" t="s">
        <v>242</v>
      </c>
      <c r="E96" s="236" t="s">
        <v>19</v>
      </c>
      <c r="F96" s="237" t="s">
        <v>4797</v>
      </c>
      <c r="G96" s="234"/>
      <c r="H96" s="238">
        <v>146.77799999999999</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242</v>
      </c>
      <c r="AU96" s="244" t="s">
        <v>86</v>
      </c>
      <c r="AV96" s="13" t="s">
        <v>86</v>
      </c>
      <c r="AW96" s="13" t="s">
        <v>37</v>
      </c>
      <c r="AX96" s="13" t="s">
        <v>84</v>
      </c>
      <c r="AY96" s="244" t="s">
        <v>231</v>
      </c>
    </row>
    <row r="97" s="2" customFormat="1" ht="33" customHeight="1">
      <c r="A97" s="41"/>
      <c r="B97" s="42"/>
      <c r="C97" s="215" t="s">
        <v>260</v>
      </c>
      <c r="D97" s="215" t="s">
        <v>233</v>
      </c>
      <c r="E97" s="216" t="s">
        <v>4798</v>
      </c>
      <c r="F97" s="217" t="s">
        <v>4799</v>
      </c>
      <c r="G97" s="218" t="s">
        <v>280</v>
      </c>
      <c r="H97" s="219">
        <v>264.19999999999999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238</v>
      </c>
      <c r="AT97" s="226" t="s">
        <v>233</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238</v>
      </c>
      <c r="BM97" s="226" t="s">
        <v>4800</v>
      </c>
    </row>
    <row r="98" s="13" customFormat="1">
      <c r="A98" s="13"/>
      <c r="B98" s="233"/>
      <c r="C98" s="234"/>
      <c r="D98" s="235" t="s">
        <v>242</v>
      </c>
      <c r="E98" s="236" t="s">
        <v>19</v>
      </c>
      <c r="F98" s="237" t="s">
        <v>4801</v>
      </c>
      <c r="G98" s="234"/>
      <c r="H98" s="238">
        <v>264.19999999999999</v>
      </c>
      <c r="I98" s="239"/>
      <c r="J98" s="234"/>
      <c r="K98" s="234"/>
      <c r="L98" s="240"/>
      <c r="M98" s="241"/>
      <c r="N98" s="242"/>
      <c r="O98" s="242"/>
      <c r="P98" s="242"/>
      <c r="Q98" s="242"/>
      <c r="R98" s="242"/>
      <c r="S98" s="242"/>
      <c r="T98" s="243"/>
      <c r="U98" s="13"/>
      <c r="V98" s="13"/>
      <c r="W98" s="13"/>
      <c r="X98" s="13"/>
      <c r="Y98" s="13"/>
      <c r="Z98" s="13"/>
      <c r="AA98" s="13"/>
      <c r="AB98" s="13"/>
      <c r="AC98" s="13"/>
      <c r="AD98" s="13"/>
      <c r="AE98" s="13"/>
      <c r="AT98" s="244" t="s">
        <v>242</v>
      </c>
      <c r="AU98" s="244" t="s">
        <v>86</v>
      </c>
      <c r="AV98" s="13" t="s">
        <v>86</v>
      </c>
      <c r="AW98" s="13" t="s">
        <v>37</v>
      </c>
      <c r="AX98" s="13" t="s">
        <v>84</v>
      </c>
      <c r="AY98" s="244" t="s">
        <v>231</v>
      </c>
    </row>
    <row r="99" s="2" customFormat="1" ht="16.5" customHeight="1">
      <c r="A99" s="41"/>
      <c r="B99" s="42"/>
      <c r="C99" s="215" t="s">
        <v>265</v>
      </c>
      <c r="D99" s="215" t="s">
        <v>233</v>
      </c>
      <c r="E99" s="216" t="s">
        <v>2322</v>
      </c>
      <c r="F99" s="217" t="s">
        <v>4802</v>
      </c>
      <c r="G99" s="218" t="s">
        <v>251</v>
      </c>
      <c r="H99" s="219">
        <v>146.77799999999999</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4803</v>
      </c>
    </row>
    <row r="100" s="2" customFormat="1" ht="24.15" customHeight="1">
      <c r="A100" s="41"/>
      <c r="B100" s="42"/>
      <c r="C100" s="215" t="s">
        <v>271</v>
      </c>
      <c r="D100" s="215" t="s">
        <v>233</v>
      </c>
      <c r="E100" s="216" t="s">
        <v>3106</v>
      </c>
      <c r="F100" s="217" t="s">
        <v>4804</v>
      </c>
      <c r="G100" s="218" t="s">
        <v>251</v>
      </c>
      <c r="H100" s="219">
        <v>7.8620000000000001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238</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238</v>
      </c>
      <c r="BM100" s="226" t="s">
        <v>4805</v>
      </c>
    </row>
    <row r="101" s="13" customFormat="1">
      <c r="A101" s="13"/>
      <c r="B101" s="233"/>
      <c r="C101" s="234"/>
      <c r="D101" s="235" t="s">
        <v>242</v>
      </c>
      <c r="E101" s="236" t="s">
        <v>19</v>
      </c>
      <c r="F101" s="237" t="s">
        <v>4806</v>
      </c>
      <c r="G101" s="234"/>
      <c r="H101" s="238">
        <v>7.8620000000000001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86</v>
      </c>
      <c r="AV101" s="13" t="s">
        <v>86</v>
      </c>
      <c r="AW101" s="13" t="s">
        <v>37</v>
      </c>
      <c r="AX101" s="13" t="s">
        <v>84</v>
      </c>
      <c r="AY101" s="244" t="s">
        <v>231</v>
      </c>
    </row>
    <row r="102" s="2" customFormat="1" ht="24.15" customHeight="1">
      <c r="A102" s="41"/>
      <c r="B102" s="42"/>
      <c r="C102" s="215" t="s">
        <v>277</v>
      </c>
      <c r="D102" s="215" t="s">
        <v>233</v>
      </c>
      <c r="E102" s="216" t="s">
        <v>3108</v>
      </c>
      <c r="F102" s="217" t="s">
        <v>4807</v>
      </c>
      <c r="G102" s="218" t="s">
        <v>251</v>
      </c>
      <c r="H102" s="219">
        <v>5</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4808</v>
      </c>
    </row>
    <row r="103" s="13" customFormat="1">
      <c r="A103" s="13"/>
      <c r="B103" s="233"/>
      <c r="C103" s="234"/>
      <c r="D103" s="235" t="s">
        <v>242</v>
      </c>
      <c r="E103" s="236" t="s">
        <v>19</v>
      </c>
      <c r="F103" s="237" t="s">
        <v>4809</v>
      </c>
      <c r="G103" s="234"/>
      <c r="H103" s="238">
        <v>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84</v>
      </c>
      <c r="AY103" s="244" t="s">
        <v>231</v>
      </c>
    </row>
    <row r="104" s="2" customFormat="1" ht="16.5" customHeight="1">
      <c r="A104" s="41"/>
      <c r="B104" s="42"/>
      <c r="C104" s="277" t="s">
        <v>284</v>
      </c>
      <c r="D104" s="277" t="s">
        <v>605</v>
      </c>
      <c r="E104" s="278" t="s">
        <v>4810</v>
      </c>
      <c r="F104" s="279" t="s">
        <v>4811</v>
      </c>
      <c r="G104" s="280" t="s">
        <v>280</v>
      </c>
      <c r="H104" s="281">
        <v>9</v>
      </c>
      <c r="I104" s="282"/>
      <c r="J104" s="283">
        <f>ROUND(I104*H104,2)</f>
        <v>0</v>
      </c>
      <c r="K104" s="279" t="s">
        <v>19</v>
      </c>
      <c r="L104" s="284"/>
      <c r="M104" s="285" t="s">
        <v>19</v>
      </c>
      <c r="N104" s="286" t="s">
        <v>47</v>
      </c>
      <c r="O104" s="87"/>
      <c r="P104" s="224">
        <f>O104*H104</f>
        <v>0</v>
      </c>
      <c r="Q104" s="224">
        <v>1</v>
      </c>
      <c r="R104" s="224">
        <f>Q104*H104</f>
        <v>9</v>
      </c>
      <c r="S104" s="224">
        <v>0</v>
      </c>
      <c r="T104" s="225">
        <f>S104*H104</f>
        <v>0</v>
      </c>
      <c r="U104" s="41"/>
      <c r="V104" s="41"/>
      <c r="W104" s="41"/>
      <c r="X104" s="41"/>
      <c r="Y104" s="41"/>
      <c r="Z104" s="41"/>
      <c r="AA104" s="41"/>
      <c r="AB104" s="41"/>
      <c r="AC104" s="41"/>
      <c r="AD104" s="41"/>
      <c r="AE104" s="41"/>
      <c r="AR104" s="226" t="s">
        <v>277</v>
      </c>
      <c r="AT104" s="226" t="s">
        <v>605</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4812</v>
      </c>
    </row>
    <row r="105" s="13" customFormat="1">
      <c r="A105" s="13"/>
      <c r="B105" s="233"/>
      <c r="C105" s="234"/>
      <c r="D105" s="235" t="s">
        <v>242</v>
      </c>
      <c r="E105" s="236" t="s">
        <v>19</v>
      </c>
      <c r="F105" s="237" t="s">
        <v>4813</v>
      </c>
      <c r="G105" s="234"/>
      <c r="H105" s="238">
        <v>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86</v>
      </c>
      <c r="AV105" s="13" t="s">
        <v>86</v>
      </c>
      <c r="AW105" s="13" t="s">
        <v>37</v>
      </c>
      <c r="AX105" s="13" t="s">
        <v>84</v>
      </c>
      <c r="AY105" s="244" t="s">
        <v>231</v>
      </c>
    </row>
    <row r="106" s="2" customFormat="1" ht="24.15" customHeight="1">
      <c r="A106" s="41"/>
      <c r="B106" s="42"/>
      <c r="C106" s="215" t="s">
        <v>290</v>
      </c>
      <c r="D106" s="215" t="s">
        <v>233</v>
      </c>
      <c r="E106" s="216" t="s">
        <v>3494</v>
      </c>
      <c r="F106" s="217" t="s">
        <v>4814</v>
      </c>
      <c r="G106" s="218" t="s">
        <v>236</v>
      </c>
      <c r="H106" s="219">
        <v>139</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238</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238</v>
      </c>
      <c r="BM106" s="226" t="s">
        <v>4815</v>
      </c>
    </row>
    <row r="107" s="2" customFormat="1" ht="16.5" customHeight="1">
      <c r="A107" s="41"/>
      <c r="B107" s="42"/>
      <c r="C107" s="215" t="s">
        <v>296</v>
      </c>
      <c r="D107" s="215" t="s">
        <v>233</v>
      </c>
      <c r="E107" s="216" t="s">
        <v>4816</v>
      </c>
      <c r="F107" s="217" t="s">
        <v>4817</v>
      </c>
      <c r="G107" s="218" t="s">
        <v>236</v>
      </c>
      <c r="H107" s="219">
        <v>139</v>
      </c>
      <c r="I107" s="220"/>
      <c r="J107" s="221">
        <f>ROUND(I107*H107,2)</f>
        <v>0</v>
      </c>
      <c r="K107" s="217" t="s">
        <v>19</v>
      </c>
      <c r="L107" s="47"/>
      <c r="M107" s="222" t="s">
        <v>19</v>
      </c>
      <c r="N107" s="223" t="s">
        <v>47</v>
      </c>
      <c r="O107" s="87"/>
      <c r="P107" s="224">
        <f>O107*H107</f>
        <v>0</v>
      </c>
      <c r="Q107" s="224">
        <v>0.0012700000000000001</v>
      </c>
      <c r="R107" s="224">
        <f>Q107*H107</f>
        <v>0.17653000000000002</v>
      </c>
      <c r="S107" s="224">
        <v>0</v>
      </c>
      <c r="T107" s="225">
        <f>S107*H107</f>
        <v>0</v>
      </c>
      <c r="U107" s="41"/>
      <c r="V107" s="41"/>
      <c r="W107" s="41"/>
      <c r="X107" s="41"/>
      <c r="Y107" s="41"/>
      <c r="Z107" s="41"/>
      <c r="AA107" s="41"/>
      <c r="AB107" s="41"/>
      <c r="AC107" s="41"/>
      <c r="AD107" s="41"/>
      <c r="AE107" s="41"/>
      <c r="AR107" s="226" t="s">
        <v>238</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4818</v>
      </c>
    </row>
    <row r="108" s="2" customFormat="1" ht="16.5" customHeight="1">
      <c r="A108" s="41"/>
      <c r="B108" s="42"/>
      <c r="C108" s="277" t="s">
        <v>302</v>
      </c>
      <c r="D108" s="277" t="s">
        <v>605</v>
      </c>
      <c r="E108" s="278" t="s">
        <v>4819</v>
      </c>
      <c r="F108" s="279" t="s">
        <v>4820</v>
      </c>
      <c r="G108" s="280" t="s">
        <v>1902</v>
      </c>
      <c r="H108" s="281">
        <v>6.9500000000000002</v>
      </c>
      <c r="I108" s="282"/>
      <c r="J108" s="283">
        <f>ROUND(I108*H108,2)</f>
        <v>0</v>
      </c>
      <c r="K108" s="279" t="s">
        <v>19</v>
      </c>
      <c r="L108" s="284"/>
      <c r="M108" s="285" t="s">
        <v>19</v>
      </c>
      <c r="N108" s="286" t="s">
        <v>47</v>
      </c>
      <c r="O108" s="87"/>
      <c r="P108" s="224">
        <f>O108*H108</f>
        <v>0</v>
      </c>
      <c r="Q108" s="224">
        <v>0.001</v>
      </c>
      <c r="R108" s="224">
        <f>Q108*H108</f>
        <v>0.0069500000000000004</v>
      </c>
      <c r="S108" s="224">
        <v>0</v>
      </c>
      <c r="T108" s="225">
        <f>S108*H108</f>
        <v>0</v>
      </c>
      <c r="U108" s="41"/>
      <c r="V108" s="41"/>
      <c r="W108" s="41"/>
      <c r="X108" s="41"/>
      <c r="Y108" s="41"/>
      <c r="Z108" s="41"/>
      <c r="AA108" s="41"/>
      <c r="AB108" s="41"/>
      <c r="AC108" s="41"/>
      <c r="AD108" s="41"/>
      <c r="AE108" s="41"/>
      <c r="AR108" s="226" t="s">
        <v>277</v>
      </c>
      <c r="AT108" s="226" t="s">
        <v>605</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238</v>
      </c>
      <c r="BM108" s="226" t="s">
        <v>4821</v>
      </c>
    </row>
    <row r="109" s="13" customFormat="1">
      <c r="A109" s="13"/>
      <c r="B109" s="233"/>
      <c r="C109" s="234"/>
      <c r="D109" s="235" t="s">
        <v>242</v>
      </c>
      <c r="E109" s="236" t="s">
        <v>19</v>
      </c>
      <c r="F109" s="237" t="s">
        <v>4822</v>
      </c>
      <c r="G109" s="234"/>
      <c r="H109" s="238">
        <v>6.9500000000000002</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86</v>
      </c>
      <c r="AV109" s="13" t="s">
        <v>86</v>
      </c>
      <c r="AW109" s="13" t="s">
        <v>37</v>
      </c>
      <c r="AX109" s="13" t="s">
        <v>84</v>
      </c>
      <c r="AY109" s="244" t="s">
        <v>231</v>
      </c>
    </row>
    <row r="110" s="2" customFormat="1" ht="16.5" customHeight="1">
      <c r="A110" s="41"/>
      <c r="B110" s="42"/>
      <c r="C110" s="277" t="s">
        <v>307</v>
      </c>
      <c r="D110" s="277" t="s">
        <v>605</v>
      </c>
      <c r="E110" s="278" t="s">
        <v>4823</v>
      </c>
      <c r="F110" s="279" t="s">
        <v>4824</v>
      </c>
      <c r="G110" s="280" t="s">
        <v>280</v>
      </c>
      <c r="H110" s="281">
        <v>25.02</v>
      </c>
      <c r="I110" s="282"/>
      <c r="J110" s="283">
        <f>ROUND(I110*H110,2)</f>
        <v>0</v>
      </c>
      <c r="K110" s="279" t="s">
        <v>19</v>
      </c>
      <c r="L110" s="284"/>
      <c r="M110" s="285" t="s">
        <v>19</v>
      </c>
      <c r="N110" s="286" t="s">
        <v>47</v>
      </c>
      <c r="O110" s="87"/>
      <c r="P110" s="224">
        <f>O110*H110</f>
        <v>0</v>
      </c>
      <c r="Q110" s="224">
        <v>1</v>
      </c>
      <c r="R110" s="224">
        <f>Q110*H110</f>
        <v>25.02</v>
      </c>
      <c r="S110" s="224">
        <v>0</v>
      </c>
      <c r="T110" s="225">
        <f>S110*H110</f>
        <v>0</v>
      </c>
      <c r="U110" s="41"/>
      <c r="V110" s="41"/>
      <c r="W110" s="41"/>
      <c r="X110" s="41"/>
      <c r="Y110" s="41"/>
      <c r="Z110" s="41"/>
      <c r="AA110" s="41"/>
      <c r="AB110" s="41"/>
      <c r="AC110" s="41"/>
      <c r="AD110" s="41"/>
      <c r="AE110" s="41"/>
      <c r="AR110" s="226" t="s">
        <v>277</v>
      </c>
      <c r="AT110" s="226" t="s">
        <v>605</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4825</v>
      </c>
    </row>
    <row r="111" s="13" customFormat="1">
      <c r="A111" s="13"/>
      <c r="B111" s="233"/>
      <c r="C111" s="234"/>
      <c r="D111" s="235" t="s">
        <v>242</v>
      </c>
      <c r="E111" s="236" t="s">
        <v>19</v>
      </c>
      <c r="F111" s="237" t="s">
        <v>4826</v>
      </c>
      <c r="G111" s="234"/>
      <c r="H111" s="238">
        <v>25.02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86</v>
      </c>
      <c r="AV111" s="13" t="s">
        <v>86</v>
      </c>
      <c r="AW111" s="13" t="s">
        <v>37</v>
      </c>
      <c r="AX111" s="13" t="s">
        <v>84</v>
      </c>
      <c r="AY111" s="244" t="s">
        <v>231</v>
      </c>
    </row>
    <row r="112" s="12" customFormat="1" ht="22.8" customHeight="1">
      <c r="A112" s="12"/>
      <c r="B112" s="199"/>
      <c r="C112" s="200"/>
      <c r="D112" s="201" t="s">
        <v>75</v>
      </c>
      <c r="E112" s="213" t="s">
        <v>238</v>
      </c>
      <c r="F112" s="213" t="s">
        <v>595</v>
      </c>
      <c r="G112" s="200"/>
      <c r="H112" s="200"/>
      <c r="I112" s="203"/>
      <c r="J112" s="214">
        <f>BK112</f>
        <v>0</v>
      </c>
      <c r="K112" s="200"/>
      <c r="L112" s="205"/>
      <c r="M112" s="206"/>
      <c r="N112" s="207"/>
      <c r="O112" s="207"/>
      <c r="P112" s="208">
        <f>SUM(P113:P137)</f>
        <v>0</v>
      </c>
      <c r="Q112" s="207"/>
      <c r="R112" s="208">
        <f>SUM(R113:R137)</f>
        <v>1.8163624</v>
      </c>
      <c r="S112" s="207"/>
      <c r="T112" s="209">
        <f>SUM(T113:T137)</f>
        <v>0</v>
      </c>
      <c r="U112" s="12"/>
      <c r="V112" s="12"/>
      <c r="W112" s="12"/>
      <c r="X112" s="12"/>
      <c r="Y112" s="12"/>
      <c r="Z112" s="12"/>
      <c r="AA112" s="12"/>
      <c r="AB112" s="12"/>
      <c r="AC112" s="12"/>
      <c r="AD112" s="12"/>
      <c r="AE112" s="12"/>
      <c r="AR112" s="210" t="s">
        <v>84</v>
      </c>
      <c r="AT112" s="211" t="s">
        <v>75</v>
      </c>
      <c r="AU112" s="211" t="s">
        <v>84</v>
      </c>
      <c r="AY112" s="210" t="s">
        <v>231</v>
      </c>
      <c r="BK112" s="212">
        <f>SUM(BK113:BK137)</f>
        <v>0</v>
      </c>
    </row>
    <row r="113" s="2" customFormat="1" ht="16.5" customHeight="1">
      <c r="A113" s="41"/>
      <c r="B113" s="42"/>
      <c r="C113" s="215" t="s">
        <v>313</v>
      </c>
      <c r="D113" s="215" t="s">
        <v>233</v>
      </c>
      <c r="E113" s="216" t="s">
        <v>3505</v>
      </c>
      <c r="F113" s="217" t="s">
        <v>4827</v>
      </c>
      <c r="G113" s="218" t="s">
        <v>251</v>
      </c>
      <c r="H113" s="219">
        <v>0.36899999999999999</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238</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4828</v>
      </c>
    </row>
    <row r="114" s="13" customFormat="1">
      <c r="A114" s="13"/>
      <c r="B114" s="233"/>
      <c r="C114" s="234"/>
      <c r="D114" s="235" t="s">
        <v>242</v>
      </c>
      <c r="E114" s="236" t="s">
        <v>19</v>
      </c>
      <c r="F114" s="237" t="s">
        <v>4829</v>
      </c>
      <c r="G114" s="234"/>
      <c r="H114" s="238">
        <v>0.22500000000000001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86</v>
      </c>
      <c r="AV114" s="13" t="s">
        <v>86</v>
      </c>
      <c r="AW114" s="13" t="s">
        <v>37</v>
      </c>
      <c r="AX114" s="13" t="s">
        <v>76</v>
      </c>
      <c r="AY114" s="244" t="s">
        <v>231</v>
      </c>
    </row>
    <row r="115" s="13" customFormat="1">
      <c r="A115" s="13"/>
      <c r="B115" s="233"/>
      <c r="C115" s="234"/>
      <c r="D115" s="235" t="s">
        <v>242</v>
      </c>
      <c r="E115" s="236" t="s">
        <v>19</v>
      </c>
      <c r="F115" s="237" t="s">
        <v>4830</v>
      </c>
      <c r="G115" s="234"/>
      <c r="H115" s="238">
        <v>0.14399999999999999</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335</v>
      </c>
      <c r="G116" s="256"/>
      <c r="H116" s="259">
        <v>0.36899999999999999</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84</v>
      </c>
      <c r="AY116" s="265" t="s">
        <v>231</v>
      </c>
    </row>
    <row r="117" s="2" customFormat="1" ht="16.5" customHeight="1">
      <c r="A117" s="41"/>
      <c r="B117" s="42"/>
      <c r="C117" s="215" t="s">
        <v>8</v>
      </c>
      <c r="D117" s="215" t="s">
        <v>233</v>
      </c>
      <c r="E117" s="216" t="s">
        <v>4831</v>
      </c>
      <c r="F117" s="217" t="s">
        <v>4832</v>
      </c>
      <c r="G117" s="218" t="s">
        <v>251</v>
      </c>
      <c r="H117" s="219">
        <v>1.95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238</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238</v>
      </c>
      <c r="BM117" s="226" t="s">
        <v>4833</v>
      </c>
    </row>
    <row r="118" s="13" customFormat="1">
      <c r="A118" s="13"/>
      <c r="B118" s="233"/>
      <c r="C118" s="234"/>
      <c r="D118" s="235" t="s">
        <v>242</v>
      </c>
      <c r="E118" s="236" t="s">
        <v>19</v>
      </c>
      <c r="F118" s="237" t="s">
        <v>4834</v>
      </c>
      <c r="G118" s="234"/>
      <c r="H118" s="238">
        <v>1.8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3" customFormat="1">
      <c r="A119" s="13"/>
      <c r="B119" s="233"/>
      <c r="C119" s="234"/>
      <c r="D119" s="235" t="s">
        <v>242</v>
      </c>
      <c r="E119" s="236" t="s">
        <v>19</v>
      </c>
      <c r="F119" s="237" t="s">
        <v>4835</v>
      </c>
      <c r="G119" s="234"/>
      <c r="H119" s="238">
        <v>0.14999999999999999</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86</v>
      </c>
      <c r="AV119" s="13" t="s">
        <v>86</v>
      </c>
      <c r="AW119" s="13" t="s">
        <v>37</v>
      </c>
      <c r="AX119" s="13" t="s">
        <v>76</v>
      </c>
      <c r="AY119" s="244" t="s">
        <v>231</v>
      </c>
    </row>
    <row r="120" s="15" customFormat="1">
      <c r="A120" s="15"/>
      <c r="B120" s="255"/>
      <c r="C120" s="256"/>
      <c r="D120" s="235" t="s">
        <v>242</v>
      </c>
      <c r="E120" s="257" t="s">
        <v>19</v>
      </c>
      <c r="F120" s="258" t="s">
        <v>335</v>
      </c>
      <c r="G120" s="256"/>
      <c r="H120" s="259">
        <v>1.95</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242</v>
      </c>
      <c r="AU120" s="265" t="s">
        <v>86</v>
      </c>
      <c r="AV120" s="15" t="s">
        <v>238</v>
      </c>
      <c r="AW120" s="15" t="s">
        <v>37</v>
      </c>
      <c r="AX120" s="15" t="s">
        <v>84</v>
      </c>
      <c r="AY120" s="265" t="s">
        <v>231</v>
      </c>
    </row>
    <row r="121" s="2" customFormat="1" ht="21.75" customHeight="1">
      <c r="A121" s="41"/>
      <c r="B121" s="42"/>
      <c r="C121" s="215" t="s">
        <v>336</v>
      </c>
      <c r="D121" s="215" t="s">
        <v>233</v>
      </c>
      <c r="E121" s="216" t="s">
        <v>4836</v>
      </c>
      <c r="F121" s="217" t="s">
        <v>4837</v>
      </c>
      <c r="G121" s="218" t="s">
        <v>369</v>
      </c>
      <c r="H121" s="219">
        <v>1</v>
      </c>
      <c r="I121" s="220"/>
      <c r="J121" s="221">
        <f>ROUND(I121*H121,2)</f>
        <v>0</v>
      </c>
      <c r="K121" s="217" t="s">
        <v>19</v>
      </c>
      <c r="L121" s="47"/>
      <c r="M121" s="222" t="s">
        <v>19</v>
      </c>
      <c r="N121" s="223" t="s">
        <v>47</v>
      </c>
      <c r="O121" s="87"/>
      <c r="P121" s="224">
        <f>O121*H121</f>
        <v>0</v>
      </c>
      <c r="Q121" s="224">
        <v>0.22394</v>
      </c>
      <c r="R121" s="224">
        <f>Q121*H121</f>
        <v>0.22394</v>
      </c>
      <c r="S121" s="224">
        <v>0</v>
      </c>
      <c r="T121" s="225">
        <f>S121*H121</f>
        <v>0</v>
      </c>
      <c r="U121" s="41"/>
      <c r="V121" s="41"/>
      <c r="W121" s="41"/>
      <c r="X121" s="41"/>
      <c r="Y121" s="41"/>
      <c r="Z121" s="41"/>
      <c r="AA121" s="41"/>
      <c r="AB121" s="41"/>
      <c r="AC121" s="41"/>
      <c r="AD121" s="41"/>
      <c r="AE121" s="41"/>
      <c r="AR121" s="226" t="s">
        <v>238</v>
      </c>
      <c r="AT121" s="226" t="s">
        <v>233</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238</v>
      </c>
      <c r="BM121" s="226" t="s">
        <v>4838</v>
      </c>
    </row>
    <row r="122" s="2" customFormat="1" ht="24.15" customHeight="1">
      <c r="A122" s="41"/>
      <c r="B122" s="42"/>
      <c r="C122" s="277" t="s">
        <v>343</v>
      </c>
      <c r="D122" s="277" t="s">
        <v>605</v>
      </c>
      <c r="E122" s="278" t="s">
        <v>4839</v>
      </c>
      <c r="F122" s="279" t="s">
        <v>4840</v>
      </c>
      <c r="G122" s="280" t="s">
        <v>369</v>
      </c>
      <c r="H122" s="281">
        <v>1</v>
      </c>
      <c r="I122" s="282"/>
      <c r="J122" s="283">
        <f>ROUND(I122*H122,2)</f>
        <v>0</v>
      </c>
      <c r="K122" s="279" t="s">
        <v>19</v>
      </c>
      <c r="L122" s="284"/>
      <c r="M122" s="285" t="s">
        <v>19</v>
      </c>
      <c r="N122" s="286" t="s">
        <v>47</v>
      </c>
      <c r="O122" s="87"/>
      <c r="P122" s="224">
        <f>O122*H122</f>
        <v>0</v>
      </c>
      <c r="Q122" s="224">
        <v>0.023</v>
      </c>
      <c r="R122" s="224">
        <f>Q122*H122</f>
        <v>0.023</v>
      </c>
      <c r="S122" s="224">
        <v>0</v>
      </c>
      <c r="T122" s="225">
        <f>S122*H122</f>
        <v>0</v>
      </c>
      <c r="U122" s="41"/>
      <c r="V122" s="41"/>
      <c r="W122" s="41"/>
      <c r="X122" s="41"/>
      <c r="Y122" s="41"/>
      <c r="Z122" s="41"/>
      <c r="AA122" s="41"/>
      <c r="AB122" s="41"/>
      <c r="AC122" s="41"/>
      <c r="AD122" s="41"/>
      <c r="AE122" s="41"/>
      <c r="AR122" s="226" t="s">
        <v>277</v>
      </c>
      <c r="AT122" s="226" t="s">
        <v>605</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4841</v>
      </c>
    </row>
    <row r="123" s="2" customFormat="1" ht="24.15" customHeight="1">
      <c r="A123" s="41"/>
      <c r="B123" s="42"/>
      <c r="C123" s="215" t="s">
        <v>350</v>
      </c>
      <c r="D123" s="215" t="s">
        <v>233</v>
      </c>
      <c r="E123" s="216" t="s">
        <v>3621</v>
      </c>
      <c r="F123" s="217" t="s">
        <v>4842</v>
      </c>
      <c r="G123" s="218" t="s">
        <v>251</v>
      </c>
      <c r="H123" s="219">
        <v>0.51900000000000002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4843</v>
      </c>
    </row>
    <row r="124" s="13" customFormat="1">
      <c r="A124" s="13"/>
      <c r="B124" s="233"/>
      <c r="C124" s="234"/>
      <c r="D124" s="235" t="s">
        <v>242</v>
      </c>
      <c r="E124" s="236" t="s">
        <v>19</v>
      </c>
      <c r="F124" s="237" t="s">
        <v>4844</v>
      </c>
      <c r="G124" s="234"/>
      <c r="H124" s="238">
        <v>0.22500000000000001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3" customFormat="1">
      <c r="A125" s="13"/>
      <c r="B125" s="233"/>
      <c r="C125" s="234"/>
      <c r="D125" s="235" t="s">
        <v>242</v>
      </c>
      <c r="E125" s="236" t="s">
        <v>19</v>
      </c>
      <c r="F125" s="237" t="s">
        <v>4830</v>
      </c>
      <c r="G125" s="234"/>
      <c r="H125" s="238">
        <v>0.14399999999999999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86</v>
      </c>
      <c r="AV125" s="13" t="s">
        <v>86</v>
      </c>
      <c r="AW125" s="13" t="s">
        <v>37</v>
      </c>
      <c r="AX125" s="13" t="s">
        <v>76</v>
      </c>
      <c r="AY125" s="244" t="s">
        <v>231</v>
      </c>
    </row>
    <row r="126" s="13" customFormat="1">
      <c r="A126" s="13"/>
      <c r="B126" s="233"/>
      <c r="C126" s="234"/>
      <c r="D126" s="235" t="s">
        <v>242</v>
      </c>
      <c r="E126" s="236" t="s">
        <v>19</v>
      </c>
      <c r="F126" s="237" t="s">
        <v>4835</v>
      </c>
      <c r="G126" s="234"/>
      <c r="H126" s="238">
        <v>0.14999999999999999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242</v>
      </c>
      <c r="AU126" s="244" t="s">
        <v>86</v>
      </c>
      <c r="AV126" s="13" t="s">
        <v>86</v>
      </c>
      <c r="AW126" s="13" t="s">
        <v>37</v>
      </c>
      <c r="AX126" s="13" t="s">
        <v>76</v>
      </c>
      <c r="AY126" s="244" t="s">
        <v>231</v>
      </c>
    </row>
    <row r="127" s="15" customFormat="1">
      <c r="A127" s="15"/>
      <c r="B127" s="255"/>
      <c r="C127" s="256"/>
      <c r="D127" s="235" t="s">
        <v>242</v>
      </c>
      <c r="E127" s="257" t="s">
        <v>19</v>
      </c>
      <c r="F127" s="258" t="s">
        <v>335</v>
      </c>
      <c r="G127" s="256"/>
      <c r="H127" s="259">
        <v>0.51900000000000002</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242</v>
      </c>
      <c r="AU127" s="265" t="s">
        <v>86</v>
      </c>
      <c r="AV127" s="15" t="s">
        <v>238</v>
      </c>
      <c r="AW127" s="15" t="s">
        <v>37</v>
      </c>
      <c r="AX127" s="15" t="s">
        <v>84</v>
      </c>
      <c r="AY127" s="265" t="s">
        <v>231</v>
      </c>
    </row>
    <row r="128" s="2" customFormat="1" ht="33" customHeight="1">
      <c r="A128" s="41"/>
      <c r="B128" s="42"/>
      <c r="C128" s="215" t="s">
        <v>355</v>
      </c>
      <c r="D128" s="215" t="s">
        <v>233</v>
      </c>
      <c r="E128" s="216" t="s">
        <v>4845</v>
      </c>
      <c r="F128" s="217" t="s">
        <v>4846</v>
      </c>
      <c r="G128" s="218" t="s">
        <v>251</v>
      </c>
      <c r="H128" s="219">
        <v>4</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238</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238</v>
      </c>
      <c r="BM128" s="226" t="s">
        <v>4847</v>
      </c>
    </row>
    <row r="129" s="13" customFormat="1">
      <c r="A129" s="13"/>
      <c r="B129" s="233"/>
      <c r="C129" s="234"/>
      <c r="D129" s="235" t="s">
        <v>242</v>
      </c>
      <c r="E129" s="236" t="s">
        <v>19</v>
      </c>
      <c r="F129" s="237" t="s">
        <v>4848</v>
      </c>
      <c r="G129" s="234"/>
      <c r="H129" s="238">
        <v>4</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242</v>
      </c>
      <c r="AU129" s="244" t="s">
        <v>86</v>
      </c>
      <c r="AV129" s="13" t="s">
        <v>86</v>
      </c>
      <c r="AW129" s="13" t="s">
        <v>37</v>
      </c>
      <c r="AX129" s="13" t="s">
        <v>84</v>
      </c>
      <c r="AY129" s="244" t="s">
        <v>231</v>
      </c>
    </row>
    <row r="130" s="2" customFormat="1" ht="21.75" customHeight="1">
      <c r="A130" s="41"/>
      <c r="B130" s="42"/>
      <c r="C130" s="215" t="s">
        <v>366</v>
      </c>
      <c r="D130" s="215" t="s">
        <v>233</v>
      </c>
      <c r="E130" s="216" t="s">
        <v>3112</v>
      </c>
      <c r="F130" s="217" t="s">
        <v>4849</v>
      </c>
      <c r="G130" s="218" t="s">
        <v>236</v>
      </c>
      <c r="H130" s="219">
        <v>74.159999999999997</v>
      </c>
      <c r="I130" s="220"/>
      <c r="J130" s="221">
        <f>ROUND(I130*H130,2)</f>
        <v>0</v>
      </c>
      <c r="K130" s="217" t="s">
        <v>19</v>
      </c>
      <c r="L130" s="47"/>
      <c r="M130" s="222" t="s">
        <v>19</v>
      </c>
      <c r="N130" s="223" t="s">
        <v>47</v>
      </c>
      <c r="O130" s="87"/>
      <c r="P130" s="224">
        <f>O130*H130</f>
        <v>0</v>
      </c>
      <c r="Q130" s="224">
        <v>0.001</v>
      </c>
      <c r="R130" s="224">
        <f>Q130*H130</f>
        <v>0.074160000000000004</v>
      </c>
      <c r="S130" s="224">
        <v>0</v>
      </c>
      <c r="T130" s="225">
        <f>S130*H130</f>
        <v>0</v>
      </c>
      <c r="U130" s="41"/>
      <c r="V130" s="41"/>
      <c r="W130" s="41"/>
      <c r="X130" s="41"/>
      <c r="Y130" s="41"/>
      <c r="Z130" s="41"/>
      <c r="AA130" s="41"/>
      <c r="AB130" s="41"/>
      <c r="AC130" s="41"/>
      <c r="AD130" s="41"/>
      <c r="AE130" s="41"/>
      <c r="AR130" s="226" t="s">
        <v>238</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4850</v>
      </c>
    </row>
    <row r="131" s="13" customFormat="1">
      <c r="A131" s="13"/>
      <c r="B131" s="233"/>
      <c r="C131" s="234"/>
      <c r="D131" s="235" t="s">
        <v>242</v>
      </c>
      <c r="E131" s="236" t="s">
        <v>19</v>
      </c>
      <c r="F131" s="237" t="s">
        <v>4851</v>
      </c>
      <c r="G131" s="234"/>
      <c r="H131" s="238">
        <v>74.159999999999997</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37</v>
      </c>
      <c r="AX131" s="13" t="s">
        <v>84</v>
      </c>
      <c r="AY131" s="244" t="s">
        <v>231</v>
      </c>
    </row>
    <row r="132" s="2" customFormat="1" ht="24.15" customHeight="1">
      <c r="A132" s="41"/>
      <c r="B132" s="42"/>
      <c r="C132" s="277" t="s">
        <v>7</v>
      </c>
      <c r="D132" s="277" t="s">
        <v>605</v>
      </c>
      <c r="E132" s="278" t="s">
        <v>3114</v>
      </c>
      <c r="F132" s="279" t="s">
        <v>3115</v>
      </c>
      <c r="G132" s="280" t="s">
        <v>236</v>
      </c>
      <c r="H132" s="281">
        <v>81.575999999999993</v>
      </c>
      <c r="I132" s="282"/>
      <c r="J132" s="283">
        <f>ROUND(I132*H132,2)</f>
        <v>0</v>
      </c>
      <c r="K132" s="279" t="s">
        <v>19</v>
      </c>
      <c r="L132" s="284"/>
      <c r="M132" s="285" t="s">
        <v>19</v>
      </c>
      <c r="N132" s="286" t="s">
        <v>47</v>
      </c>
      <c r="O132" s="87"/>
      <c r="P132" s="224">
        <f>O132*H132</f>
        <v>0</v>
      </c>
      <c r="Q132" s="224">
        <v>0.0044000000000000003</v>
      </c>
      <c r="R132" s="224">
        <f>Q132*H132</f>
        <v>0.35893439999999999</v>
      </c>
      <c r="S132" s="224">
        <v>0</v>
      </c>
      <c r="T132" s="225">
        <f>S132*H132</f>
        <v>0</v>
      </c>
      <c r="U132" s="41"/>
      <c r="V132" s="41"/>
      <c r="W132" s="41"/>
      <c r="X132" s="41"/>
      <c r="Y132" s="41"/>
      <c r="Z132" s="41"/>
      <c r="AA132" s="41"/>
      <c r="AB132" s="41"/>
      <c r="AC132" s="41"/>
      <c r="AD132" s="41"/>
      <c r="AE132" s="41"/>
      <c r="AR132" s="226" t="s">
        <v>277</v>
      </c>
      <c r="AT132" s="226" t="s">
        <v>605</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4852</v>
      </c>
    </row>
    <row r="133" s="13" customFormat="1">
      <c r="A133" s="13"/>
      <c r="B133" s="233"/>
      <c r="C133" s="234"/>
      <c r="D133" s="235" t="s">
        <v>242</v>
      </c>
      <c r="E133" s="236" t="s">
        <v>19</v>
      </c>
      <c r="F133" s="237" t="s">
        <v>4853</v>
      </c>
      <c r="G133" s="234"/>
      <c r="H133" s="238">
        <v>81.575999999999993</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84</v>
      </c>
      <c r="AY133" s="244" t="s">
        <v>231</v>
      </c>
    </row>
    <row r="134" s="2" customFormat="1" ht="24.15" customHeight="1">
      <c r="A134" s="41"/>
      <c r="B134" s="42"/>
      <c r="C134" s="215" t="s">
        <v>379</v>
      </c>
      <c r="D134" s="215" t="s">
        <v>233</v>
      </c>
      <c r="E134" s="216" t="s">
        <v>4854</v>
      </c>
      <c r="F134" s="217" t="s">
        <v>4855</v>
      </c>
      <c r="G134" s="218" t="s">
        <v>251</v>
      </c>
      <c r="H134" s="219">
        <v>0.22500000000000001</v>
      </c>
      <c r="I134" s="220"/>
      <c r="J134" s="221">
        <f>ROUND(I134*H134,2)</f>
        <v>0</v>
      </c>
      <c r="K134" s="217" t="s">
        <v>19</v>
      </c>
      <c r="L134" s="47"/>
      <c r="M134" s="222" t="s">
        <v>19</v>
      </c>
      <c r="N134" s="223" t="s">
        <v>47</v>
      </c>
      <c r="O134" s="87"/>
      <c r="P134" s="224">
        <f>O134*H134</f>
        <v>0</v>
      </c>
      <c r="Q134" s="224">
        <v>2.13408</v>
      </c>
      <c r="R134" s="224">
        <f>Q134*H134</f>
        <v>0.48016799999999998</v>
      </c>
      <c r="S134" s="224">
        <v>0</v>
      </c>
      <c r="T134" s="225">
        <f>S134*H134</f>
        <v>0</v>
      </c>
      <c r="U134" s="41"/>
      <c r="V134" s="41"/>
      <c r="W134" s="41"/>
      <c r="X134" s="41"/>
      <c r="Y134" s="41"/>
      <c r="Z134" s="41"/>
      <c r="AA134" s="41"/>
      <c r="AB134" s="41"/>
      <c r="AC134" s="41"/>
      <c r="AD134" s="41"/>
      <c r="AE134" s="41"/>
      <c r="AR134" s="226" t="s">
        <v>238</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238</v>
      </c>
      <c r="BM134" s="226" t="s">
        <v>4856</v>
      </c>
    </row>
    <row r="135" s="13" customFormat="1">
      <c r="A135" s="13"/>
      <c r="B135" s="233"/>
      <c r="C135" s="234"/>
      <c r="D135" s="235" t="s">
        <v>242</v>
      </c>
      <c r="E135" s="236" t="s">
        <v>19</v>
      </c>
      <c r="F135" s="237" t="s">
        <v>4857</v>
      </c>
      <c r="G135" s="234"/>
      <c r="H135" s="238">
        <v>0.22500000000000001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86</v>
      </c>
      <c r="AV135" s="13" t="s">
        <v>86</v>
      </c>
      <c r="AW135" s="13" t="s">
        <v>37</v>
      </c>
      <c r="AX135" s="13" t="s">
        <v>84</v>
      </c>
      <c r="AY135" s="244" t="s">
        <v>231</v>
      </c>
    </row>
    <row r="136" s="2" customFormat="1" ht="24.15" customHeight="1">
      <c r="A136" s="41"/>
      <c r="B136" s="42"/>
      <c r="C136" s="215" t="s">
        <v>387</v>
      </c>
      <c r="D136" s="215" t="s">
        <v>233</v>
      </c>
      <c r="E136" s="216" t="s">
        <v>4858</v>
      </c>
      <c r="F136" s="217" t="s">
        <v>4859</v>
      </c>
      <c r="G136" s="218" t="s">
        <v>236</v>
      </c>
      <c r="H136" s="219">
        <v>1.5</v>
      </c>
      <c r="I136" s="220"/>
      <c r="J136" s="221">
        <f>ROUND(I136*H136,2)</f>
        <v>0</v>
      </c>
      <c r="K136" s="217" t="s">
        <v>19</v>
      </c>
      <c r="L136" s="47"/>
      <c r="M136" s="222" t="s">
        <v>19</v>
      </c>
      <c r="N136" s="223" t="s">
        <v>47</v>
      </c>
      <c r="O136" s="87"/>
      <c r="P136" s="224">
        <f>O136*H136</f>
        <v>0</v>
      </c>
      <c r="Q136" s="224">
        <v>0.43744</v>
      </c>
      <c r="R136" s="224">
        <f>Q136*H136</f>
        <v>0.65615999999999997</v>
      </c>
      <c r="S136" s="224">
        <v>0</v>
      </c>
      <c r="T136" s="225">
        <f>S136*H136</f>
        <v>0</v>
      </c>
      <c r="U136" s="41"/>
      <c r="V136" s="41"/>
      <c r="W136" s="41"/>
      <c r="X136" s="41"/>
      <c r="Y136" s="41"/>
      <c r="Z136" s="41"/>
      <c r="AA136" s="41"/>
      <c r="AB136" s="41"/>
      <c r="AC136" s="41"/>
      <c r="AD136" s="41"/>
      <c r="AE136" s="41"/>
      <c r="AR136" s="226" t="s">
        <v>238</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4860</v>
      </c>
    </row>
    <row r="137" s="13" customFormat="1">
      <c r="A137" s="13"/>
      <c r="B137" s="233"/>
      <c r="C137" s="234"/>
      <c r="D137" s="235" t="s">
        <v>242</v>
      </c>
      <c r="E137" s="236" t="s">
        <v>19</v>
      </c>
      <c r="F137" s="237" t="s">
        <v>4861</v>
      </c>
      <c r="G137" s="234"/>
      <c r="H137" s="238">
        <v>1.5</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86</v>
      </c>
      <c r="AV137" s="13" t="s">
        <v>86</v>
      </c>
      <c r="AW137" s="13" t="s">
        <v>37</v>
      </c>
      <c r="AX137" s="13" t="s">
        <v>84</v>
      </c>
      <c r="AY137" s="244" t="s">
        <v>231</v>
      </c>
    </row>
    <row r="138" s="12" customFormat="1" ht="22.8" customHeight="1">
      <c r="A138" s="12"/>
      <c r="B138" s="199"/>
      <c r="C138" s="200"/>
      <c r="D138" s="201" t="s">
        <v>75</v>
      </c>
      <c r="E138" s="213" t="s">
        <v>277</v>
      </c>
      <c r="F138" s="213" t="s">
        <v>3509</v>
      </c>
      <c r="G138" s="200"/>
      <c r="H138" s="200"/>
      <c r="I138" s="203"/>
      <c r="J138" s="214">
        <f>BK138</f>
        <v>0</v>
      </c>
      <c r="K138" s="200"/>
      <c r="L138" s="205"/>
      <c r="M138" s="206"/>
      <c r="N138" s="207"/>
      <c r="O138" s="207"/>
      <c r="P138" s="208">
        <f>SUM(P139:P150)</f>
        <v>0</v>
      </c>
      <c r="Q138" s="207"/>
      <c r="R138" s="208">
        <f>SUM(R139:R150)</f>
        <v>4.7392571999999999</v>
      </c>
      <c r="S138" s="207"/>
      <c r="T138" s="209">
        <f>SUM(T139:T150)</f>
        <v>0</v>
      </c>
      <c r="U138" s="12"/>
      <c r="V138" s="12"/>
      <c r="W138" s="12"/>
      <c r="X138" s="12"/>
      <c r="Y138" s="12"/>
      <c r="Z138" s="12"/>
      <c r="AA138" s="12"/>
      <c r="AB138" s="12"/>
      <c r="AC138" s="12"/>
      <c r="AD138" s="12"/>
      <c r="AE138" s="12"/>
      <c r="AR138" s="210" t="s">
        <v>84</v>
      </c>
      <c r="AT138" s="211" t="s">
        <v>75</v>
      </c>
      <c r="AU138" s="211" t="s">
        <v>84</v>
      </c>
      <c r="AY138" s="210" t="s">
        <v>231</v>
      </c>
      <c r="BK138" s="212">
        <f>SUM(BK139:BK150)</f>
        <v>0</v>
      </c>
    </row>
    <row r="139" s="2" customFormat="1" ht="33" customHeight="1">
      <c r="A139" s="41"/>
      <c r="B139" s="42"/>
      <c r="C139" s="215" t="s">
        <v>394</v>
      </c>
      <c r="D139" s="215" t="s">
        <v>233</v>
      </c>
      <c r="E139" s="216" t="s">
        <v>3629</v>
      </c>
      <c r="F139" s="217" t="s">
        <v>4862</v>
      </c>
      <c r="G139" s="218" t="s">
        <v>310</v>
      </c>
      <c r="H139" s="219">
        <v>18</v>
      </c>
      <c r="I139" s="220"/>
      <c r="J139" s="221">
        <f>ROUND(I139*H139,2)</f>
        <v>0</v>
      </c>
      <c r="K139" s="217" t="s">
        <v>19</v>
      </c>
      <c r="L139" s="47"/>
      <c r="M139" s="222" t="s">
        <v>19</v>
      </c>
      <c r="N139" s="223" t="s">
        <v>47</v>
      </c>
      <c r="O139" s="87"/>
      <c r="P139" s="224">
        <f>O139*H139</f>
        <v>0</v>
      </c>
      <c r="Q139" s="224">
        <v>1.0000000000000001E-05</v>
      </c>
      <c r="R139" s="224">
        <f>Q139*H139</f>
        <v>0.00018000000000000001</v>
      </c>
      <c r="S139" s="224">
        <v>0</v>
      </c>
      <c r="T139" s="225">
        <f>S139*H139</f>
        <v>0</v>
      </c>
      <c r="U139" s="41"/>
      <c r="V139" s="41"/>
      <c r="W139" s="41"/>
      <c r="X139" s="41"/>
      <c r="Y139" s="41"/>
      <c r="Z139" s="41"/>
      <c r="AA139" s="41"/>
      <c r="AB139" s="41"/>
      <c r="AC139" s="41"/>
      <c r="AD139" s="41"/>
      <c r="AE139" s="41"/>
      <c r="AR139" s="226" t="s">
        <v>238</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4863</v>
      </c>
    </row>
    <row r="140" s="2" customFormat="1" ht="16.5" customHeight="1">
      <c r="A140" s="41"/>
      <c r="B140" s="42"/>
      <c r="C140" s="277" t="s">
        <v>400</v>
      </c>
      <c r="D140" s="277" t="s">
        <v>605</v>
      </c>
      <c r="E140" s="278" t="s">
        <v>4864</v>
      </c>
      <c r="F140" s="279" t="s">
        <v>4865</v>
      </c>
      <c r="G140" s="280" t="s">
        <v>310</v>
      </c>
      <c r="H140" s="281">
        <v>19.096</v>
      </c>
      <c r="I140" s="282"/>
      <c r="J140" s="283">
        <f>ROUND(I140*H140,2)</f>
        <v>0</v>
      </c>
      <c r="K140" s="279" t="s">
        <v>19</v>
      </c>
      <c r="L140" s="284"/>
      <c r="M140" s="285" t="s">
        <v>19</v>
      </c>
      <c r="N140" s="286" t="s">
        <v>47</v>
      </c>
      <c r="O140" s="87"/>
      <c r="P140" s="224">
        <f>O140*H140</f>
        <v>0</v>
      </c>
      <c r="Q140" s="224">
        <v>0.00445</v>
      </c>
      <c r="R140" s="224">
        <f>Q140*H140</f>
        <v>0.084977200000000003</v>
      </c>
      <c r="S140" s="224">
        <v>0</v>
      </c>
      <c r="T140" s="225">
        <f>S140*H140</f>
        <v>0</v>
      </c>
      <c r="U140" s="41"/>
      <c r="V140" s="41"/>
      <c r="W140" s="41"/>
      <c r="X140" s="41"/>
      <c r="Y140" s="41"/>
      <c r="Z140" s="41"/>
      <c r="AA140" s="41"/>
      <c r="AB140" s="41"/>
      <c r="AC140" s="41"/>
      <c r="AD140" s="41"/>
      <c r="AE140" s="41"/>
      <c r="AR140" s="226" t="s">
        <v>277</v>
      </c>
      <c r="AT140" s="226" t="s">
        <v>605</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4866</v>
      </c>
    </row>
    <row r="141" s="13" customFormat="1">
      <c r="A141" s="13"/>
      <c r="B141" s="233"/>
      <c r="C141" s="234"/>
      <c r="D141" s="235" t="s">
        <v>242</v>
      </c>
      <c r="E141" s="236" t="s">
        <v>19</v>
      </c>
      <c r="F141" s="237" t="s">
        <v>4867</v>
      </c>
      <c r="G141" s="234"/>
      <c r="H141" s="238">
        <v>18.539999999999999</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86</v>
      </c>
      <c r="AV141" s="13" t="s">
        <v>86</v>
      </c>
      <c r="AW141" s="13" t="s">
        <v>37</v>
      </c>
      <c r="AX141" s="13" t="s">
        <v>76</v>
      </c>
      <c r="AY141" s="244" t="s">
        <v>231</v>
      </c>
    </row>
    <row r="142" s="13" customFormat="1">
      <c r="A142" s="13"/>
      <c r="B142" s="233"/>
      <c r="C142" s="234"/>
      <c r="D142" s="235" t="s">
        <v>242</v>
      </c>
      <c r="E142" s="236" t="s">
        <v>19</v>
      </c>
      <c r="F142" s="237" t="s">
        <v>4868</v>
      </c>
      <c r="G142" s="234"/>
      <c r="H142" s="238">
        <v>19.096</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242</v>
      </c>
      <c r="AU142" s="244" t="s">
        <v>86</v>
      </c>
      <c r="AV142" s="13" t="s">
        <v>86</v>
      </c>
      <c r="AW142" s="13" t="s">
        <v>37</v>
      </c>
      <c r="AX142" s="13" t="s">
        <v>84</v>
      </c>
      <c r="AY142" s="244" t="s">
        <v>231</v>
      </c>
    </row>
    <row r="143" s="2" customFormat="1" ht="33" customHeight="1">
      <c r="A143" s="41"/>
      <c r="B143" s="42"/>
      <c r="C143" s="215" t="s">
        <v>406</v>
      </c>
      <c r="D143" s="215" t="s">
        <v>233</v>
      </c>
      <c r="E143" s="216" t="s">
        <v>4869</v>
      </c>
      <c r="F143" s="217" t="s">
        <v>4870</v>
      </c>
      <c r="G143" s="218" t="s">
        <v>369</v>
      </c>
      <c r="H143" s="219">
        <v>1</v>
      </c>
      <c r="I143" s="220"/>
      <c r="J143" s="221">
        <f>ROUND(I143*H143,2)</f>
        <v>0</v>
      </c>
      <c r="K143" s="217" t="s">
        <v>19</v>
      </c>
      <c r="L143" s="47"/>
      <c r="M143" s="222" t="s">
        <v>19</v>
      </c>
      <c r="N143" s="223" t="s">
        <v>47</v>
      </c>
      <c r="O143" s="87"/>
      <c r="P143" s="224">
        <f>O143*H143</f>
        <v>0</v>
      </c>
      <c r="Q143" s="224">
        <v>2.1167600000000002</v>
      </c>
      <c r="R143" s="224">
        <f>Q143*H143</f>
        <v>2.1167600000000002</v>
      </c>
      <c r="S143" s="224">
        <v>0</v>
      </c>
      <c r="T143" s="225">
        <f>S143*H143</f>
        <v>0</v>
      </c>
      <c r="U143" s="41"/>
      <c r="V143" s="41"/>
      <c r="W143" s="41"/>
      <c r="X143" s="41"/>
      <c r="Y143" s="41"/>
      <c r="Z143" s="41"/>
      <c r="AA143" s="41"/>
      <c r="AB143" s="41"/>
      <c r="AC143" s="41"/>
      <c r="AD143" s="41"/>
      <c r="AE143" s="41"/>
      <c r="AR143" s="226" t="s">
        <v>238</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4871</v>
      </c>
    </row>
    <row r="144" s="2" customFormat="1" ht="24.15" customHeight="1">
      <c r="A144" s="41"/>
      <c r="B144" s="42"/>
      <c r="C144" s="277" t="s">
        <v>412</v>
      </c>
      <c r="D144" s="277" t="s">
        <v>605</v>
      </c>
      <c r="E144" s="278" t="s">
        <v>4872</v>
      </c>
      <c r="F144" s="279" t="s">
        <v>4873</v>
      </c>
      <c r="G144" s="280" t="s">
        <v>369</v>
      </c>
      <c r="H144" s="281">
        <v>1</v>
      </c>
      <c r="I144" s="282"/>
      <c r="J144" s="283">
        <f>ROUND(I144*H144,2)</f>
        <v>0</v>
      </c>
      <c r="K144" s="279" t="s">
        <v>19</v>
      </c>
      <c r="L144" s="284"/>
      <c r="M144" s="285" t="s">
        <v>19</v>
      </c>
      <c r="N144" s="286" t="s">
        <v>47</v>
      </c>
      <c r="O144" s="87"/>
      <c r="P144" s="224">
        <f>O144*H144</f>
        <v>0</v>
      </c>
      <c r="Q144" s="224">
        <v>1.6140000000000001</v>
      </c>
      <c r="R144" s="224">
        <f>Q144*H144</f>
        <v>1.6140000000000001</v>
      </c>
      <c r="S144" s="224">
        <v>0</v>
      </c>
      <c r="T144" s="225">
        <f>S144*H144</f>
        <v>0</v>
      </c>
      <c r="U144" s="41"/>
      <c r="V144" s="41"/>
      <c r="W144" s="41"/>
      <c r="X144" s="41"/>
      <c r="Y144" s="41"/>
      <c r="Z144" s="41"/>
      <c r="AA144" s="41"/>
      <c r="AB144" s="41"/>
      <c r="AC144" s="41"/>
      <c r="AD144" s="41"/>
      <c r="AE144" s="41"/>
      <c r="AR144" s="226" t="s">
        <v>277</v>
      </c>
      <c r="AT144" s="226" t="s">
        <v>605</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238</v>
      </c>
      <c r="BM144" s="226" t="s">
        <v>4874</v>
      </c>
    </row>
    <row r="145" s="2" customFormat="1" ht="24.15" customHeight="1">
      <c r="A145" s="41"/>
      <c r="B145" s="42"/>
      <c r="C145" s="277" t="s">
        <v>418</v>
      </c>
      <c r="D145" s="277" t="s">
        <v>605</v>
      </c>
      <c r="E145" s="278" t="s">
        <v>4875</v>
      </c>
      <c r="F145" s="279" t="s">
        <v>4876</v>
      </c>
      <c r="G145" s="280" t="s">
        <v>369</v>
      </c>
      <c r="H145" s="281">
        <v>1</v>
      </c>
      <c r="I145" s="282"/>
      <c r="J145" s="283">
        <f>ROUND(I145*H145,2)</f>
        <v>0</v>
      </c>
      <c r="K145" s="279" t="s">
        <v>19</v>
      </c>
      <c r="L145" s="284"/>
      <c r="M145" s="285" t="s">
        <v>19</v>
      </c>
      <c r="N145" s="286" t="s">
        <v>47</v>
      </c>
      <c r="O145" s="87"/>
      <c r="P145" s="224">
        <f>O145*H145</f>
        <v>0</v>
      </c>
      <c r="Q145" s="224">
        <v>0.002</v>
      </c>
      <c r="R145" s="224">
        <f>Q145*H145</f>
        <v>0.002</v>
      </c>
      <c r="S145" s="224">
        <v>0</v>
      </c>
      <c r="T145" s="225">
        <f>S145*H145</f>
        <v>0</v>
      </c>
      <c r="U145" s="41"/>
      <c r="V145" s="41"/>
      <c r="W145" s="41"/>
      <c r="X145" s="41"/>
      <c r="Y145" s="41"/>
      <c r="Z145" s="41"/>
      <c r="AA145" s="41"/>
      <c r="AB145" s="41"/>
      <c r="AC145" s="41"/>
      <c r="AD145" s="41"/>
      <c r="AE145" s="41"/>
      <c r="AR145" s="226" t="s">
        <v>277</v>
      </c>
      <c r="AT145" s="226" t="s">
        <v>605</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4877</v>
      </c>
    </row>
    <row r="146" s="2" customFormat="1" ht="24.15" customHeight="1">
      <c r="A146" s="41"/>
      <c r="B146" s="42"/>
      <c r="C146" s="277" t="s">
        <v>424</v>
      </c>
      <c r="D146" s="277" t="s">
        <v>605</v>
      </c>
      <c r="E146" s="278" t="s">
        <v>4878</v>
      </c>
      <c r="F146" s="279" t="s">
        <v>4879</v>
      </c>
      <c r="G146" s="280" t="s">
        <v>369</v>
      </c>
      <c r="H146" s="281">
        <v>1</v>
      </c>
      <c r="I146" s="282"/>
      <c r="J146" s="283">
        <f>ROUND(I146*H146,2)</f>
        <v>0</v>
      </c>
      <c r="K146" s="279" t="s">
        <v>19</v>
      </c>
      <c r="L146" s="284"/>
      <c r="M146" s="285" t="s">
        <v>19</v>
      </c>
      <c r="N146" s="286" t="s">
        <v>47</v>
      </c>
      <c r="O146" s="87"/>
      <c r="P146" s="224">
        <f>O146*H146</f>
        <v>0</v>
      </c>
      <c r="Q146" s="224">
        <v>0.54800000000000004</v>
      </c>
      <c r="R146" s="224">
        <f>Q146*H146</f>
        <v>0.54800000000000004</v>
      </c>
      <c r="S146" s="224">
        <v>0</v>
      </c>
      <c r="T146" s="225">
        <f>S146*H146</f>
        <v>0</v>
      </c>
      <c r="U146" s="41"/>
      <c r="V146" s="41"/>
      <c r="W146" s="41"/>
      <c r="X146" s="41"/>
      <c r="Y146" s="41"/>
      <c r="Z146" s="41"/>
      <c r="AA146" s="41"/>
      <c r="AB146" s="41"/>
      <c r="AC146" s="41"/>
      <c r="AD146" s="41"/>
      <c r="AE146" s="41"/>
      <c r="AR146" s="226" t="s">
        <v>277</v>
      </c>
      <c r="AT146" s="226" t="s">
        <v>605</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4880</v>
      </c>
    </row>
    <row r="147" s="2" customFormat="1" ht="24.15" customHeight="1">
      <c r="A147" s="41"/>
      <c r="B147" s="42"/>
      <c r="C147" s="215" t="s">
        <v>430</v>
      </c>
      <c r="D147" s="215" t="s">
        <v>233</v>
      </c>
      <c r="E147" s="216" t="s">
        <v>4881</v>
      </c>
      <c r="F147" s="217" t="s">
        <v>4882</v>
      </c>
      <c r="G147" s="218" t="s">
        <v>369</v>
      </c>
      <c r="H147" s="219">
        <v>1</v>
      </c>
      <c r="I147" s="220"/>
      <c r="J147" s="221">
        <f>ROUND(I147*H147,2)</f>
        <v>0</v>
      </c>
      <c r="K147" s="217" t="s">
        <v>19</v>
      </c>
      <c r="L147" s="47"/>
      <c r="M147" s="222" t="s">
        <v>19</v>
      </c>
      <c r="N147" s="223" t="s">
        <v>47</v>
      </c>
      <c r="O147" s="87"/>
      <c r="P147" s="224">
        <f>O147*H147</f>
        <v>0</v>
      </c>
      <c r="Q147" s="224">
        <v>0.21734000000000001</v>
      </c>
      <c r="R147" s="224">
        <f>Q147*H147</f>
        <v>0.21734000000000001</v>
      </c>
      <c r="S147" s="224">
        <v>0</v>
      </c>
      <c r="T147" s="225">
        <f>S147*H147</f>
        <v>0</v>
      </c>
      <c r="U147" s="41"/>
      <c r="V147" s="41"/>
      <c r="W147" s="41"/>
      <c r="X147" s="41"/>
      <c r="Y147" s="41"/>
      <c r="Z147" s="41"/>
      <c r="AA147" s="41"/>
      <c r="AB147" s="41"/>
      <c r="AC147" s="41"/>
      <c r="AD147" s="41"/>
      <c r="AE147" s="41"/>
      <c r="AR147" s="226" t="s">
        <v>238</v>
      </c>
      <c r="AT147" s="226" t="s">
        <v>233</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238</v>
      </c>
      <c r="BM147" s="226" t="s">
        <v>4883</v>
      </c>
    </row>
    <row r="148" s="2" customFormat="1" ht="24.15" customHeight="1">
      <c r="A148" s="41"/>
      <c r="B148" s="42"/>
      <c r="C148" s="277" t="s">
        <v>436</v>
      </c>
      <c r="D148" s="277" t="s">
        <v>605</v>
      </c>
      <c r="E148" s="278" t="s">
        <v>4884</v>
      </c>
      <c r="F148" s="279" t="s">
        <v>4885</v>
      </c>
      <c r="G148" s="280" t="s">
        <v>369</v>
      </c>
      <c r="H148" s="281">
        <v>1</v>
      </c>
      <c r="I148" s="282"/>
      <c r="J148" s="283">
        <f>ROUND(I148*H148,2)</f>
        <v>0</v>
      </c>
      <c r="K148" s="279" t="s">
        <v>19</v>
      </c>
      <c r="L148" s="284"/>
      <c r="M148" s="285" t="s">
        <v>19</v>
      </c>
      <c r="N148" s="286" t="s">
        <v>47</v>
      </c>
      <c r="O148" s="87"/>
      <c r="P148" s="224">
        <f>O148*H148</f>
        <v>0</v>
      </c>
      <c r="Q148" s="224">
        <v>0.156</v>
      </c>
      <c r="R148" s="224">
        <f>Q148*H148</f>
        <v>0.156</v>
      </c>
      <c r="S148" s="224">
        <v>0</v>
      </c>
      <c r="T148" s="225">
        <f>S148*H148</f>
        <v>0</v>
      </c>
      <c r="U148" s="41"/>
      <c r="V148" s="41"/>
      <c r="W148" s="41"/>
      <c r="X148" s="41"/>
      <c r="Y148" s="41"/>
      <c r="Z148" s="41"/>
      <c r="AA148" s="41"/>
      <c r="AB148" s="41"/>
      <c r="AC148" s="41"/>
      <c r="AD148" s="41"/>
      <c r="AE148" s="41"/>
      <c r="AR148" s="226" t="s">
        <v>277</v>
      </c>
      <c r="AT148" s="226" t="s">
        <v>605</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4886</v>
      </c>
    </row>
    <row r="149" s="2" customFormat="1" ht="44.25" customHeight="1">
      <c r="A149" s="41"/>
      <c r="B149" s="42"/>
      <c r="C149" s="215" t="s">
        <v>442</v>
      </c>
      <c r="D149" s="215" t="s">
        <v>233</v>
      </c>
      <c r="E149" s="216" t="s">
        <v>4887</v>
      </c>
      <c r="F149" s="217" t="s">
        <v>4888</v>
      </c>
      <c r="G149" s="218" t="s">
        <v>591</v>
      </c>
      <c r="H149" s="219">
        <v>1</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4889</v>
      </c>
    </row>
    <row r="150" s="2" customFormat="1" ht="24.15" customHeight="1">
      <c r="A150" s="41"/>
      <c r="B150" s="42"/>
      <c r="C150" s="215" t="s">
        <v>448</v>
      </c>
      <c r="D150" s="215" t="s">
        <v>233</v>
      </c>
      <c r="E150" s="216" t="s">
        <v>4890</v>
      </c>
      <c r="F150" s="217" t="s">
        <v>4891</v>
      </c>
      <c r="G150" s="218" t="s">
        <v>4892</v>
      </c>
      <c r="H150" s="219">
        <v>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238</v>
      </c>
      <c r="AT150" s="226" t="s">
        <v>233</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238</v>
      </c>
      <c r="BM150" s="226" t="s">
        <v>4893</v>
      </c>
    </row>
    <row r="151" s="12" customFormat="1" ht="22.8" customHeight="1">
      <c r="A151" s="12"/>
      <c r="B151" s="199"/>
      <c r="C151" s="200"/>
      <c r="D151" s="201" t="s">
        <v>75</v>
      </c>
      <c r="E151" s="213" t="s">
        <v>1170</v>
      </c>
      <c r="F151" s="213" t="s">
        <v>1171</v>
      </c>
      <c r="G151" s="200"/>
      <c r="H151" s="200"/>
      <c r="I151" s="203"/>
      <c r="J151" s="214">
        <f>BK151</f>
        <v>0</v>
      </c>
      <c r="K151" s="200"/>
      <c r="L151" s="205"/>
      <c r="M151" s="206"/>
      <c r="N151" s="207"/>
      <c r="O151" s="207"/>
      <c r="P151" s="208">
        <f>P152</f>
        <v>0</v>
      </c>
      <c r="Q151" s="207"/>
      <c r="R151" s="208">
        <f>R152</f>
        <v>0</v>
      </c>
      <c r="S151" s="207"/>
      <c r="T151" s="209">
        <f>T152</f>
        <v>0</v>
      </c>
      <c r="U151" s="12"/>
      <c r="V151" s="12"/>
      <c r="W151" s="12"/>
      <c r="X151" s="12"/>
      <c r="Y151" s="12"/>
      <c r="Z151" s="12"/>
      <c r="AA151" s="12"/>
      <c r="AB151" s="12"/>
      <c r="AC151" s="12"/>
      <c r="AD151" s="12"/>
      <c r="AE151" s="12"/>
      <c r="AR151" s="210" t="s">
        <v>84</v>
      </c>
      <c r="AT151" s="211" t="s">
        <v>75</v>
      </c>
      <c r="AU151" s="211" t="s">
        <v>84</v>
      </c>
      <c r="AY151" s="210" t="s">
        <v>231</v>
      </c>
      <c r="BK151" s="212">
        <f>BK152</f>
        <v>0</v>
      </c>
    </row>
    <row r="152" s="2" customFormat="1" ht="24.15" customHeight="1">
      <c r="A152" s="41"/>
      <c r="B152" s="42"/>
      <c r="C152" s="215" t="s">
        <v>451</v>
      </c>
      <c r="D152" s="215" t="s">
        <v>233</v>
      </c>
      <c r="E152" s="216" t="s">
        <v>3571</v>
      </c>
      <c r="F152" s="217" t="s">
        <v>4894</v>
      </c>
      <c r="G152" s="218" t="s">
        <v>280</v>
      </c>
      <c r="H152" s="219">
        <v>40.759</v>
      </c>
      <c r="I152" s="220"/>
      <c r="J152" s="221">
        <f>ROUND(I152*H152,2)</f>
        <v>0</v>
      </c>
      <c r="K152" s="217" t="s">
        <v>19</v>
      </c>
      <c r="L152" s="47"/>
      <c r="M152" s="295" t="s">
        <v>19</v>
      </c>
      <c r="N152" s="296" t="s">
        <v>47</v>
      </c>
      <c r="O152" s="293"/>
      <c r="P152" s="297">
        <f>O152*H152</f>
        <v>0</v>
      </c>
      <c r="Q152" s="297">
        <v>0</v>
      </c>
      <c r="R152" s="297">
        <f>Q152*H152</f>
        <v>0</v>
      </c>
      <c r="S152" s="297">
        <v>0</v>
      </c>
      <c r="T152" s="298">
        <f>S152*H152</f>
        <v>0</v>
      </c>
      <c r="U152" s="41"/>
      <c r="V152" s="41"/>
      <c r="W152" s="41"/>
      <c r="X152" s="41"/>
      <c r="Y152" s="41"/>
      <c r="Z152" s="41"/>
      <c r="AA152" s="41"/>
      <c r="AB152" s="41"/>
      <c r="AC152" s="41"/>
      <c r="AD152" s="41"/>
      <c r="AE152" s="41"/>
      <c r="AR152" s="226" t="s">
        <v>238</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4895</v>
      </c>
    </row>
    <row r="153" s="2" customFormat="1" ht="6.96" customHeight="1">
      <c r="A153" s="41"/>
      <c r="B153" s="62"/>
      <c r="C153" s="63"/>
      <c r="D153" s="63"/>
      <c r="E153" s="63"/>
      <c r="F153" s="63"/>
      <c r="G153" s="63"/>
      <c r="H153" s="63"/>
      <c r="I153" s="63"/>
      <c r="J153" s="63"/>
      <c r="K153" s="63"/>
      <c r="L153" s="47"/>
      <c r="M153" s="41"/>
      <c r="O153" s="41"/>
      <c r="P153" s="41"/>
      <c r="Q153" s="41"/>
      <c r="R153" s="41"/>
      <c r="S153" s="41"/>
      <c r="T153" s="41"/>
      <c r="U153" s="41"/>
      <c r="V153" s="41"/>
      <c r="W153" s="41"/>
      <c r="X153" s="41"/>
      <c r="Y153" s="41"/>
      <c r="Z153" s="41"/>
      <c r="AA153" s="41"/>
      <c r="AB153" s="41"/>
      <c r="AC153" s="41"/>
      <c r="AD153" s="41"/>
      <c r="AE153" s="41"/>
    </row>
  </sheetData>
  <sheetProtection sheet="1" autoFilter="0" formatColumns="0" formatRows="0" objects="1" scenarios="1" spinCount="100000" saltValue="8d44CEpqmSDoqmFv3czVaKd8mFcUtiWAK0q/GgN+T4z0/ZunhtAcIcoEY0OyDPsbSVEqNOm6Ntt7iXJALzeDeQ==" hashValue="88b0M8/eRHoNVk4vu0ISOPl4Jcwqi2tcXP+YACAOjhHiBlUgTk1eGawydqs+clNzVglsvOUGOl6K3LfXLYj7LA==" algorithmName="SHA-512" password="C763"/>
  <autoFilter ref="C83:K15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167</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4896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3672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3673</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3674</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3674</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ROUND((SUM(BE85:BE159)),  2)</f>
        <v>0</v>
      </c>
      <c r="G33" s="41"/>
      <c r="H33" s="41"/>
      <c r="I33" s="160">
        <v>0.20999999999999999</v>
      </c>
      <c r="J33" s="159">
        <f>ROUND(((SUM(BE85:BE159))*I33),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ROUND((SUM(BF85:BF159)),  2)</f>
        <v>0</v>
      </c>
      <c r="G34" s="41"/>
      <c r="H34" s="41"/>
      <c r="I34" s="160">
        <v>0.14999999999999999</v>
      </c>
      <c r="J34" s="159">
        <f>ROUND(((SUM(BF85:BF159))*I34),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ROUND((SUM(BG85:BG159)),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ROUND((SUM(BH85:BH159)),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ROUND((SUM(BI85:BI159)),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06 - Areálový rozvod a VO</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3675</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2301</v>
      </c>
      <c r="E62" s="180"/>
      <c r="F62" s="180"/>
      <c r="G62" s="180"/>
      <c r="H62" s="180"/>
      <c r="I62" s="180"/>
      <c r="J62" s="181">
        <f>J110</f>
        <v>0</v>
      </c>
      <c r="K62" s="178"/>
      <c r="L62" s="182"/>
      <c r="S62" s="9"/>
      <c r="T62" s="9"/>
      <c r="U62" s="9"/>
      <c r="V62" s="9"/>
      <c r="W62" s="9"/>
      <c r="X62" s="9"/>
      <c r="Y62" s="9"/>
      <c r="Z62" s="9"/>
      <c r="AA62" s="9"/>
      <c r="AB62" s="9"/>
      <c r="AC62" s="9"/>
      <c r="AD62" s="9"/>
      <c r="AE62" s="9"/>
    </row>
    <row r="63" s="10" customFormat="1" ht="19.92" customHeight="1">
      <c r="A63" s="10"/>
      <c r="B63" s="183"/>
      <c r="C63" s="128"/>
      <c r="D63" s="184" t="s">
        <v>4897</v>
      </c>
      <c r="E63" s="185"/>
      <c r="F63" s="185"/>
      <c r="G63" s="185"/>
      <c r="H63" s="185"/>
      <c r="I63" s="185"/>
      <c r="J63" s="186">
        <f>J111</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4898</v>
      </c>
      <c r="E64" s="185"/>
      <c r="F64" s="185"/>
      <c r="G64" s="185"/>
      <c r="H64" s="185"/>
      <c r="I64" s="185"/>
      <c r="J64" s="186">
        <f>J130</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2821</v>
      </c>
      <c r="E65" s="180"/>
      <c r="F65" s="180"/>
      <c r="G65" s="180"/>
      <c r="H65" s="180"/>
      <c r="I65" s="180"/>
      <c r="J65" s="181">
        <f>J157</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186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06 - Areálový rozvod a VO</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P86+P110+P157</f>
        <v>0</v>
      </c>
      <c r="Q85" s="99"/>
      <c r="R85" s="196">
        <f>R86+R110+R157</f>
        <v>12.055555</v>
      </c>
      <c r="S85" s="99"/>
      <c r="T85" s="197">
        <f>T86+T110+T157</f>
        <v>50.519999999999996</v>
      </c>
      <c r="U85" s="41"/>
      <c r="V85" s="41"/>
      <c r="W85" s="41"/>
      <c r="X85" s="41"/>
      <c r="Y85" s="41"/>
      <c r="Z85" s="41"/>
      <c r="AA85" s="41"/>
      <c r="AB85" s="41"/>
      <c r="AC85" s="41"/>
      <c r="AD85" s="41"/>
      <c r="AE85" s="41"/>
      <c r="AT85" s="20" t="s">
        <v>75</v>
      </c>
      <c r="AU85" s="20" t="s">
        <v>192</v>
      </c>
      <c r="BK85" s="198">
        <f>BK86+BK110+BK157</f>
        <v>0</v>
      </c>
    </row>
    <row r="86" s="12" customFormat="1" ht="25.92" customHeight="1">
      <c r="A86" s="12"/>
      <c r="B86" s="199"/>
      <c r="C86" s="200"/>
      <c r="D86" s="201" t="s">
        <v>75</v>
      </c>
      <c r="E86" s="202" t="s">
        <v>1177</v>
      </c>
      <c r="F86" s="202" t="s">
        <v>1178</v>
      </c>
      <c r="G86" s="200"/>
      <c r="H86" s="200"/>
      <c r="I86" s="203"/>
      <c r="J86" s="204">
        <f>BK86</f>
        <v>0</v>
      </c>
      <c r="K86" s="200"/>
      <c r="L86" s="205"/>
      <c r="M86" s="206"/>
      <c r="N86" s="207"/>
      <c r="O86" s="207"/>
      <c r="P86" s="208">
        <f>P87</f>
        <v>0</v>
      </c>
      <c r="Q86" s="207"/>
      <c r="R86" s="208">
        <f>R87</f>
        <v>0.67152000000000001</v>
      </c>
      <c r="S86" s="207"/>
      <c r="T86" s="209">
        <f>T87</f>
        <v>0</v>
      </c>
      <c r="U86" s="12"/>
      <c r="V86" s="12"/>
      <c r="W86" s="12"/>
      <c r="X86" s="12"/>
      <c r="Y86" s="12"/>
      <c r="Z86" s="12"/>
      <c r="AA86" s="12"/>
      <c r="AB86" s="12"/>
      <c r="AC86" s="12"/>
      <c r="AD86" s="12"/>
      <c r="AE86" s="12"/>
      <c r="AR86" s="210" t="s">
        <v>86</v>
      </c>
      <c r="AT86" s="211" t="s">
        <v>75</v>
      </c>
      <c r="AU86" s="211" t="s">
        <v>76</v>
      </c>
      <c r="AY86" s="210" t="s">
        <v>231</v>
      </c>
      <c r="BK86" s="212">
        <f>BK87</f>
        <v>0</v>
      </c>
    </row>
    <row r="87" s="12" customFormat="1" ht="22.8" customHeight="1">
      <c r="A87" s="12"/>
      <c r="B87" s="199"/>
      <c r="C87" s="200"/>
      <c r="D87" s="201" t="s">
        <v>75</v>
      </c>
      <c r="E87" s="213" t="s">
        <v>3676</v>
      </c>
      <c r="F87" s="213" t="s">
        <v>3677</v>
      </c>
      <c r="G87" s="200"/>
      <c r="H87" s="200"/>
      <c r="I87" s="203"/>
      <c r="J87" s="214">
        <f>BK87</f>
        <v>0</v>
      </c>
      <c r="K87" s="200"/>
      <c r="L87" s="205"/>
      <c r="M87" s="206"/>
      <c r="N87" s="207"/>
      <c r="O87" s="207"/>
      <c r="P87" s="208">
        <f>SUM(P88:P109)</f>
        <v>0</v>
      </c>
      <c r="Q87" s="207"/>
      <c r="R87" s="208">
        <f>SUM(R88:R109)</f>
        <v>0.67152000000000001</v>
      </c>
      <c r="S87" s="207"/>
      <c r="T87" s="209">
        <f>SUM(T88:T109)</f>
        <v>0</v>
      </c>
      <c r="U87" s="12"/>
      <c r="V87" s="12"/>
      <c r="W87" s="12"/>
      <c r="X87" s="12"/>
      <c r="Y87" s="12"/>
      <c r="Z87" s="12"/>
      <c r="AA87" s="12"/>
      <c r="AB87" s="12"/>
      <c r="AC87" s="12"/>
      <c r="AD87" s="12"/>
      <c r="AE87" s="12"/>
      <c r="AR87" s="210" t="s">
        <v>86</v>
      </c>
      <c r="AT87" s="211" t="s">
        <v>75</v>
      </c>
      <c r="AU87" s="211" t="s">
        <v>84</v>
      </c>
      <c r="AY87" s="210" t="s">
        <v>231</v>
      </c>
      <c r="BK87" s="212">
        <f>SUM(BK88:BK109)</f>
        <v>0</v>
      </c>
    </row>
    <row r="88" s="2" customFormat="1" ht="24.15" customHeight="1">
      <c r="A88" s="41"/>
      <c r="B88" s="42"/>
      <c r="C88" s="215" t="s">
        <v>84</v>
      </c>
      <c r="D88" s="215" t="s">
        <v>233</v>
      </c>
      <c r="E88" s="216" t="s">
        <v>4899</v>
      </c>
      <c r="F88" s="217" t="s">
        <v>4900</v>
      </c>
      <c r="G88" s="218" t="s">
        <v>310</v>
      </c>
      <c r="H88" s="219">
        <v>140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336</v>
      </c>
      <c r="AT88" s="226" t="s">
        <v>233</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336</v>
      </c>
      <c r="BM88" s="226" t="s">
        <v>4901</v>
      </c>
    </row>
    <row r="89" s="2" customFormat="1" ht="24.15" customHeight="1">
      <c r="A89" s="41"/>
      <c r="B89" s="42"/>
      <c r="C89" s="277" t="s">
        <v>86</v>
      </c>
      <c r="D89" s="277" t="s">
        <v>605</v>
      </c>
      <c r="E89" s="278" t="s">
        <v>3761</v>
      </c>
      <c r="F89" s="279" t="s">
        <v>3762</v>
      </c>
      <c r="G89" s="280" t="s">
        <v>310</v>
      </c>
      <c r="H89" s="281">
        <v>115</v>
      </c>
      <c r="I89" s="282"/>
      <c r="J89" s="283">
        <f>ROUND(I89*H89,2)</f>
        <v>0</v>
      </c>
      <c r="K89" s="279" t="s">
        <v>19</v>
      </c>
      <c r="L89" s="284"/>
      <c r="M89" s="285" t="s">
        <v>19</v>
      </c>
      <c r="N89" s="286" t="s">
        <v>47</v>
      </c>
      <c r="O89" s="87"/>
      <c r="P89" s="224">
        <f>O89*H89</f>
        <v>0</v>
      </c>
      <c r="Q89" s="224">
        <v>0.00012</v>
      </c>
      <c r="R89" s="224">
        <f>Q89*H89</f>
        <v>0.0138</v>
      </c>
      <c r="S89" s="224">
        <v>0</v>
      </c>
      <c r="T89" s="225">
        <f>S89*H89</f>
        <v>0</v>
      </c>
      <c r="U89" s="41"/>
      <c r="V89" s="41"/>
      <c r="W89" s="41"/>
      <c r="X89" s="41"/>
      <c r="Y89" s="41"/>
      <c r="Z89" s="41"/>
      <c r="AA89" s="41"/>
      <c r="AB89" s="41"/>
      <c r="AC89" s="41"/>
      <c r="AD89" s="41"/>
      <c r="AE89" s="41"/>
      <c r="AR89" s="226" t="s">
        <v>442</v>
      </c>
      <c r="AT89" s="226" t="s">
        <v>605</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336</v>
      </c>
      <c r="BM89" s="226" t="s">
        <v>4902</v>
      </c>
    </row>
    <row r="90" s="2" customFormat="1" ht="24.15" customHeight="1">
      <c r="A90" s="41"/>
      <c r="B90" s="42"/>
      <c r="C90" s="277" t="s">
        <v>248</v>
      </c>
      <c r="D90" s="277" t="s">
        <v>605</v>
      </c>
      <c r="E90" s="278" t="s">
        <v>3767</v>
      </c>
      <c r="F90" s="279" t="s">
        <v>3768</v>
      </c>
      <c r="G90" s="280" t="s">
        <v>310</v>
      </c>
      <c r="H90" s="281">
        <v>46</v>
      </c>
      <c r="I90" s="282"/>
      <c r="J90" s="283">
        <f>ROUND(I90*H90,2)</f>
        <v>0</v>
      </c>
      <c r="K90" s="279" t="s">
        <v>19</v>
      </c>
      <c r="L90" s="284"/>
      <c r="M90" s="285" t="s">
        <v>19</v>
      </c>
      <c r="N90" s="286" t="s">
        <v>47</v>
      </c>
      <c r="O90" s="87"/>
      <c r="P90" s="224">
        <f>O90*H90</f>
        <v>0</v>
      </c>
      <c r="Q90" s="224">
        <v>0.00017000000000000001</v>
      </c>
      <c r="R90" s="224">
        <f>Q90*H90</f>
        <v>0.0078200000000000006</v>
      </c>
      <c r="S90" s="224">
        <v>0</v>
      </c>
      <c r="T90" s="225">
        <f>S90*H90</f>
        <v>0</v>
      </c>
      <c r="U90" s="41"/>
      <c r="V90" s="41"/>
      <c r="W90" s="41"/>
      <c r="X90" s="41"/>
      <c r="Y90" s="41"/>
      <c r="Z90" s="41"/>
      <c r="AA90" s="41"/>
      <c r="AB90" s="41"/>
      <c r="AC90" s="41"/>
      <c r="AD90" s="41"/>
      <c r="AE90" s="41"/>
      <c r="AR90" s="226" t="s">
        <v>442</v>
      </c>
      <c r="AT90" s="226" t="s">
        <v>605</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4903</v>
      </c>
    </row>
    <row r="91" s="2" customFormat="1" ht="24.15" customHeight="1">
      <c r="A91" s="41"/>
      <c r="B91" s="42"/>
      <c r="C91" s="215" t="s">
        <v>238</v>
      </c>
      <c r="D91" s="215" t="s">
        <v>233</v>
      </c>
      <c r="E91" s="216" t="s">
        <v>4904</v>
      </c>
      <c r="F91" s="217" t="s">
        <v>4905</v>
      </c>
      <c r="G91" s="218" t="s">
        <v>310</v>
      </c>
      <c r="H91" s="219">
        <v>200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336</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4906</v>
      </c>
    </row>
    <row r="92" s="2" customFormat="1" ht="24.15" customHeight="1">
      <c r="A92" s="41"/>
      <c r="B92" s="42"/>
      <c r="C92" s="277" t="s">
        <v>260</v>
      </c>
      <c r="D92" s="277" t="s">
        <v>605</v>
      </c>
      <c r="E92" s="278" t="s">
        <v>3773</v>
      </c>
      <c r="F92" s="279" t="s">
        <v>3774</v>
      </c>
      <c r="G92" s="280" t="s">
        <v>310</v>
      </c>
      <c r="H92" s="281">
        <v>115</v>
      </c>
      <c r="I92" s="282"/>
      <c r="J92" s="283">
        <f>ROUND(I92*H92,2)</f>
        <v>0</v>
      </c>
      <c r="K92" s="279" t="s">
        <v>19</v>
      </c>
      <c r="L92" s="284"/>
      <c r="M92" s="285" t="s">
        <v>19</v>
      </c>
      <c r="N92" s="286" t="s">
        <v>47</v>
      </c>
      <c r="O92" s="87"/>
      <c r="P92" s="224">
        <f>O92*H92</f>
        <v>0</v>
      </c>
      <c r="Q92" s="224">
        <v>0.00089999999999999998</v>
      </c>
      <c r="R92" s="224">
        <f>Q92*H92</f>
        <v>0.1035</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4907</v>
      </c>
    </row>
    <row r="93" s="2" customFormat="1" ht="24.15" customHeight="1">
      <c r="A93" s="41"/>
      <c r="B93" s="42"/>
      <c r="C93" s="277" t="s">
        <v>265</v>
      </c>
      <c r="D93" s="277" t="s">
        <v>605</v>
      </c>
      <c r="E93" s="278" t="s">
        <v>4908</v>
      </c>
      <c r="F93" s="279" t="s">
        <v>4909</v>
      </c>
      <c r="G93" s="280" t="s">
        <v>310</v>
      </c>
      <c r="H93" s="281">
        <v>115</v>
      </c>
      <c r="I93" s="282"/>
      <c r="J93" s="283">
        <f>ROUND(I93*H93,2)</f>
        <v>0</v>
      </c>
      <c r="K93" s="279" t="s">
        <v>19</v>
      </c>
      <c r="L93" s="284"/>
      <c r="M93" s="285" t="s">
        <v>19</v>
      </c>
      <c r="N93" s="286" t="s">
        <v>47</v>
      </c>
      <c r="O93" s="87"/>
      <c r="P93" s="224">
        <f>O93*H93</f>
        <v>0</v>
      </c>
      <c r="Q93" s="224">
        <v>0.00147</v>
      </c>
      <c r="R93" s="224">
        <f>Q93*H93</f>
        <v>0.16905000000000001</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4910</v>
      </c>
    </row>
    <row r="94" s="2" customFormat="1" ht="24.15" customHeight="1">
      <c r="A94" s="41"/>
      <c r="B94" s="42"/>
      <c r="C94" s="215" t="s">
        <v>271</v>
      </c>
      <c r="D94" s="215" t="s">
        <v>233</v>
      </c>
      <c r="E94" s="216" t="s">
        <v>4911</v>
      </c>
      <c r="F94" s="217" t="s">
        <v>4912</v>
      </c>
      <c r="G94" s="218" t="s">
        <v>310</v>
      </c>
      <c r="H94" s="219">
        <v>50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336</v>
      </c>
      <c r="AT94" s="226" t="s">
        <v>233</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4913</v>
      </c>
    </row>
    <row r="95" s="2" customFormat="1" ht="24.15" customHeight="1">
      <c r="A95" s="41"/>
      <c r="B95" s="42"/>
      <c r="C95" s="277" t="s">
        <v>277</v>
      </c>
      <c r="D95" s="277" t="s">
        <v>605</v>
      </c>
      <c r="E95" s="278" t="s">
        <v>4914</v>
      </c>
      <c r="F95" s="279" t="s">
        <v>4915</v>
      </c>
      <c r="G95" s="280" t="s">
        <v>310</v>
      </c>
      <c r="H95" s="281">
        <v>57.5</v>
      </c>
      <c r="I95" s="282"/>
      <c r="J95" s="283">
        <f>ROUND(I95*H95,2)</f>
        <v>0</v>
      </c>
      <c r="K95" s="279" t="s">
        <v>19</v>
      </c>
      <c r="L95" s="284"/>
      <c r="M95" s="285" t="s">
        <v>19</v>
      </c>
      <c r="N95" s="286" t="s">
        <v>47</v>
      </c>
      <c r="O95" s="87"/>
      <c r="P95" s="224">
        <f>O95*H95</f>
        <v>0</v>
      </c>
      <c r="Q95" s="224">
        <v>0.0028400000000000001</v>
      </c>
      <c r="R95" s="224">
        <f>Q95*H95</f>
        <v>0.1633</v>
      </c>
      <c r="S95" s="224">
        <v>0</v>
      </c>
      <c r="T95" s="225">
        <f>S95*H95</f>
        <v>0</v>
      </c>
      <c r="U95" s="41"/>
      <c r="V95" s="41"/>
      <c r="W95" s="41"/>
      <c r="X95" s="41"/>
      <c r="Y95" s="41"/>
      <c r="Z95" s="41"/>
      <c r="AA95" s="41"/>
      <c r="AB95" s="41"/>
      <c r="AC95" s="41"/>
      <c r="AD95" s="41"/>
      <c r="AE95" s="41"/>
      <c r="AR95" s="226" t="s">
        <v>442</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4916</v>
      </c>
    </row>
    <row r="96" s="2" customFormat="1" ht="24.15" customHeight="1">
      <c r="A96" s="41"/>
      <c r="B96" s="42"/>
      <c r="C96" s="215" t="s">
        <v>284</v>
      </c>
      <c r="D96" s="215" t="s">
        <v>233</v>
      </c>
      <c r="E96" s="216" t="s">
        <v>4917</v>
      </c>
      <c r="F96" s="217" t="s">
        <v>4918</v>
      </c>
      <c r="G96" s="218" t="s">
        <v>310</v>
      </c>
      <c r="H96" s="219">
        <v>445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336</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4919</v>
      </c>
    </row>
    <row r="97" s="2" customFormat="1" ht="24.15" customHeight="1">
      <c r="A97" s="41"/>
      <c r="B97" s="42"/>
      <c r="C97" s="277" t="s">
        <v>290</v>
      </c>
      <c r="D97" s="277" t="s">
        <v>605</v>
      </c>
      <c r="E97" s="278" t="s">
        <v>4042</v>
      </c>
      <c r="F97" s="279" t="s">
        <v>4043</v>
      </c>
      <c r="G97" s="280" t="s">
        <v>310</v>
      </c>
      <c r="H97" s="281">
        <v>287.5</v>
      </c>
      <c r="I97" s="282"/>
      <c r="J97" s="283">
        <f>ROUND(I97*H97,2)</f>
        <v>0</v>
      </c>
      <c r="K97" s="279" t="s">
        <v>19</v>
      </c>
      <c r="L97" s="284"/>
      <c r="M97" s="285" t="s">
        <v>19</v>
      </c>
      <c r="N97" s="286" t="s">
        <v>47</v>
      </c>
      <c r="O97" s="87"/>
      <c r="P97" s="224">
        <f>O97*H97</f>
        <v>0</v>
      </c>
      <c r="Q97" s="224">
        <v>0.00025000000000000001</v>
      </c>
      <c r="R97" s="224">
        <f>Q97*H97</f>
        <v>0.071875000000000008</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4920</v>
      </c>
    </row>
    <row r="98" s="2" customFormat="1" ht="24.15" customHeight="1">
      <c r="A98" s="41"/>
      <c r="B98" s="42"/>
      <c r="C98" s="277" t="s">
        <v>296</v>
      </c>
      <c r="D98" s="277" t="s">
        <v>605</v>
      </c>
      <c r="E98" s="278" t="s">
        <v>3779</v>
      </c>
      <c r="F98" s="279" t="s">
        <v>3780</v>
      </c>
      <c r="G98" s="280" t="s">
        <v>310</v>
      </c>
      <c r="H98" s="281">
        <v>224.25</v>
      </c>
      <c r="I98" s="282"/>
      <c r="J98" s="283">
        <f>ROUND(I98*H98,2)</f>
        <v>0</v>
      </c>
      <c r="K98" s="279" t="s">
        <v>19</v>
      </c>
      <c r="L98" s="284"/>
      <c r="M98" s="285" t="s">
        <v>19</v>
      </c>
      <c r="N98" s="286" t="s">
        <v>47</v>
      </c>
      <c r="O98" s="87"/>
      <c r="P98" s="224">
        <f>O98*H98</f>
        <v>0</v>
      </c>
      <c r="Q98" s="224">
        <v>0.00016000000000000001</v>
      </c>
      <c r="R98" s="224">
        <f>Q98*H98</f>
        <v>0.035880000000000002</v>
      </c>
      <c r="S98" s="224">
        <v>0</v>
      </c>
      <c r="T98" s="225">
        <f>S98*H98</f>
        <v>0</v>
      </c>
      <c r="U98" s="41"/>
      <c r="V98" s="41"/>
      <c r="W98" s="41"/>
      <c r="X98" s="41"/>
      <c r="Y98" s="41"/>
      <c r="Z98" s="41"/>
      <c r="AA98" s="41"/>
      <c r="AB98" s="41"/>
      <c r="AC98" s="41"/>
      <c r="AD98" s="41"/>
      <c r="AE98" s="41"/>
      <c r="AR98" s="226" t="s">
        <v>442</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336</v>
      </c>
      <c r="BM98" s="226" t="s">
        <v>4921</v>
      </c>
    </row>
    <row r="99" s="2" customFormat="1" ht="24.15" customHeight="1">
      <c r="A99" s="41"/>
      <c r="B99" s="42"/>
      <c r="C99" s="215" t="s">
        <v>302</v>
      </c>
      <c r="D99" s="215" t="s">
        <v>233</v>
      </c>
      <c r="E99" s="216" t="s">
        <v>4922</v>
      </c>
      <c r="F99" s="217" t="s">
        <v>4923</v>
      </c>
      <c r="G99" s="218" t="s">
        <v>310</v>
      </c>
      <c r="H99" s="219">
        <v>15</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336</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4924</v>
      </c>
    </row>
    <row r="100" s="2" customFormat="1" ht="24.15" customHeight="1">
      <c r="A100" s="41"/>
      <c r="B100" s="42"/>
      <c r="C100" s="277" t="s">
        <v>307</v>
      </c>
      <c r="D100" s="277" t="s">
        <v>605</v>
      </c>
      <c r="E100" s="278" t="s">
        <v>3791</v>
      </c>
      <c r="F100" s="279" t="s">
        <v>3792</v>
      </c>
      <c r="G100" s="280" t="s">
        <v>310</v>
      </c>
      <c r="H100" s="281">
        <v>17.25</v>
      </c>
      <c r="I100" s="282"/>
      <c r="J100" s="283">
        <f>ROUND(I100*H100,2)</f>
        <v>0</v>
      </c>
      <c r="K100" s="279" t="s">
        <v>19</v>
      </c>
      <c r="L100" s="284"/>
      <c r="M100" s="285" t="s">
        <v>19</v>
      </c>
      <c r="N100" s="286" t="s">
        <v>47</v>
      </c>
      <c r="O100" s="87"/>
      <c r="P100" s="224">
        <f>O100*H100</f>
        <v>0</v>
      </c>
      <c r="Q100" s="224">
        <v>0.0011000000000000001</v>
      </c>
      <c r="R100" s="224">
        <f>Q100*H100</f>
        <v>0.018975000000000002</v>
      </c>
      <c r="S100" s="224">
        <v>0</v>
      </c>
      <c r="T100" s="225">
        <f>S100*H100</f>
        <v>0</v>
      </c>
      <c r="U100" s="41"/>
      <c r="V100" s="41"/>
      <c r="W100" s="41"/>
      <c r="X100" s="41"/>
      <c r="Y100" s="41"/>
      <c r="Z100" s="41"/>
      <c r="AA100" s="41"/>
      <c r="AB100" s="41"/>
      <c r="AC100" s="41"/>
      <c r="AD100" s="41"/>
      <c r="AE100" s="41"/>
      <c r="AR100" s="226" t="s">
        <v>442</v>
      </c>
      <c r="AT100" s="226" t="s">
        <v>605</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4925</v>
      </c>
    </row>
    <row r="101" s="2" customFormat="1" ht="24.15" customHeight="1">
      <c r="A101" s="41"/>
      <c r="B101" s="42"/>
      <c r="C101" s="215" t="s">
        <v>313</v>
      </c>
      <c r="D101" s="215" t="s">
        <v>233</v>
      </c>
      <c r="E101" s="216" t="s">
        <v>4271</v>
      </c>
      <c r="F101" s="217" t="s">
        <v>4272</v>
      </c>
      <c r="G101" s="218" t="s">
        <v>369</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336</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336</v>
      </c>
      <c r="BM101" s="226" t="s">
        <v>4926</v>
      </c>
    </row>
    <row r="102" s="2" customFormat="1" ht="62.7" customHeight="1">
      <c r="A102" s="41"/>
      <c r="B102" s="42"/>
      <c r="C102" s="277" t="s">
        <v>8</v>
      </c>
      <c r="D102" s="277" t="s">
        <v>605</v>
      </c>
      <c r="E102" s="278" t="s">
        <v>4927</v>
      </c>
      <c r="F102" s="279" t="s">
        <v>4928</v>
      </c>
      <c r="G102" s="280" t="s">
        <v>4175</v>
      </c>
      <c r="H102" s="281">
        <v>1</v>
      </c>
      <c r="I102" s="282"/>
      <c r="J102" s="283">
        <f>ROUND(I102*H102,2)</f>
        <v>0</v>
      </c>
      <c r="K102" s="279" t="s">
        <v>19</v>
      </c>
      <c r="L102" s="284"/>
      <c r="M102" s="285" t="s">
        <v>19</v>
      </c>
      <c r="N102" s="286" t="s">
        <v>47</v>
      </c>
      <c r="O102" s="87"/>
      <c r="P102" s="224">
        <f>O102*H102</f>
        <v>0</v>
      </c>
      <c r="Q102" s="224">
        <v>0.017999999999999999</v>
      </c>
      <c r="R102" s="224">
        <f>Q102*H102</f>
        <v>0.017999999999999999</v>
      </c>
      <c r="S102" s="224">
        <v>0</v>
      </c>
      <c r="T102" s="225">
        <f>S102*H102</f>
        <v>0</v>
      </c>
      <c r="U102" s="41"/>
      <c r="V102" s="41"/>
      <c r="W102" s="41"/>
      <c r="X102" s="41"/>
      <c r="Y102" s="41"/>
      <c r="Z102" s="41"/>
      <c r="AA102" s="41"/>
      <c r="AB102" s="41"/>
      <c r="AC102" s="41"/>
      <c r="AD102" s="41"/>
      <c r="AE102" s="41"/>
      <c r="AR102" s="226" t="s">
        <v>442</v>
      </c>
      <c r="AT102" s="226" t="s">
        <v>605</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336</v>
      </c>
      <c r="BM102" s="226" t="s">
        <v>4929</v>
      </c>
    </row>
    <row r="103" s="2" customFormat="1" ht="24.15" customHeight="1">
      <c r="A103" s="41"/>
      <c r="B103" s="42"/>
      <c r="C103" s="215" t="s">
        <v>336</v>
      </c>
      <c r="D103" s="215" t="s">
        <v>233</v>
      </c>
      <c r="E103" s="216" t="s">
        <v>3687</v>
      </c>
      <c r="F103" s="217" t="s">
        <v>3688</v>
      </c>
      <c r="G103" s="218" t="s">
        <v>310</v>
      </c>
      <c r="H103" s="219">
        <v>100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336</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336</v>
      </c>
      <c r="BM103" s="226" t="s">
        <v>4930</v>
      </c>
    </row>
    <row r="104" s="2" customFormat="1" ht="16.5" customHeight="1">
      <c r="A104" s="41"/>
      <c r="B104" s="42"/>
      <c r="C104" s="277" t="s">
        <v>343</v>
      </c>
      <c r="D104" s="277" t="s">
        <v>605</v>
      </c>
      <c r="E104" s="278" t="s">
        <v>3690</v>
      </c>
      <c r="F104" s="279" t="s">
        <v>3691</v>
      </c>
      <c r="G104" s="280" t="s">
        <v>1902</v>
      </c>
      <c r="H104" s="281">
        <v>65</v>
      </c>
      <c r="I104" s="282"/>
      <c r="J104" s="283">
        <f>ROUND(I104*H104,2)</f>
        <v>0</v>
      </c>
      <c r="K104" s="279" t="s">
        <v>19</v>
      </c>
      <c r="L104" s="284"/>
      <c r="M104" s="285" t="s">
        <v>19</v>
      </c>
      <c r="N104" s="286" t="s">
        <v>47</v>
      </c>
      <c r="O104" s="87"/>
      <c r="P104" s="224">
        <f>O104*H104</f>
        <v>0</v>
      </c>
      <c r="Q104" s="224">
        <v>0.001</v>
      </c>
      <c r="R104" s="224">
        <f>Q104*H104</f>
        <v>0.065000000000000002</v>
      </c>
      <c r="S104" s="224">
        <v>0</v>
      </c>
      <c r="T104" s="225">
        <f>S104*H104</f>
        <v>0</v>
      </c>
      <c r="U104" s="41"/>
      <c r="V104" s="41"/>
      <c r="W104" s="41"/>
      <c r="X104" s="41"/>
      <c r="Y104" s="41"/>
      <c r="Z104" s="41"/>
      <c r="AA104" s="41"/>
      <c r="AB104" s="41"/>
      <c r="AC104" s="41"/>
      <c r="AD104" s="41"/>
      <c r="AE104" s="41"/>
      <c r="AR104" s="226" t="s">
        <v>442</v>
      </c>
      <c r="AT104" s="226" t="s">
        <v>605</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336</v>
      </c>
      <c r="BM104" s="226" t="s">
        <v>4931</v>
      </c>
    </row>
    <row r="105" s="2" customFormat="1" ht="16.5" customHeight="1">
      <c r="A105" s="41"/>
      <c r="B105" s="42"/>
      <c r="C105" s="215" t="s">
        <v>350</v>
      </c>
      <c r="D105" s="215" t="s">
        <v>233</v>
      </c>
      <c r="E105" s="216" t="s">
        <v>3693</v>
      </c>
      <c r="F105" s="217" t="s">
        <v>3694</v>
      </c>
      <c r="G105" s="218" t="s">
        <v>369</v>
      </c>
      <c r="H105" s="219">
        <v>20</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336</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336</v>
      </c>
      <c r="BM105" s="226" t="s">
        <v>4932</v>
      </c>
    </row>
    <row r="106" s="2" customFormat="1" ht="16.5" customHeight="1">
      <c r="A106" s="41"/>
      <c r="B106" s="42"/>
      <c r="C106" s="277" t="s">
        <v>355</v>
      </c>
      <c r="D106" s="277" t="s">
        <v>605</v>
      </c>
      <c r="E106" s="278" t="s">
        <v>4933</v>
      </c>
      <c r="F106" s="279" t="s">
        <v>4934</v>
      </c>
      <c r="G106" s="280" t="s">
        <v>369</v>
      </c>
      <c r="H106" s="281">
        <v>16</v>
      </c>
      <c r="I106" s="282"/>
      <c r="J106" s="283">
        <f>ROUND(I106*H106,2)</f>
        <v>0</v>
      </c>
      <c r="K106" s="279" t="s">
        <v>19</v>
      </c>
      <c r="L106" s="284"/>
      <c r="M106" s="285" t="s">
        <v>19</v>
      </c>
      <c r="N106" s="286" t="s">
        <v>47</v>
      </c>
      <c r="O106" s="87"/>
      <c r="P106" s="224">
        <f>O106*H106</f>
        <v>0</v>
      </c>
      <c r="Q106" s="224">
        <v>0.00023000000000000001</v>
      </c>
      <c r="R106" s="224">
        <f>Q106*H106</f>
        <v>0.0036800000000000001</v>
      </c>
      <c r="S106" s="224">
        <v>0</v>
      </c>
      <c r="T106" s="225">
        <f>S106*H106</f>
        <v>0</v>
      </c>
      <c r="U106" s="41"/>
      <c r="V106" s="41"/>
      <c r="W106" s="41"/>
      <c r="X106" s="41"/>
      <c r="Y106" s="41"/>
      <c r="Z106" s="41"/>
      <c r="AA106" s="41"/>
      <c r="AB106" s="41"/>
      <c r="AC106" s="41"/>
      <c r="AD106" s="41"/>
      <c r="AE106" s="41"/>
      <c r="AR106" s="226" t="s">
        <v>442</v>
      </c>
      <c r="AT106" s="226" t="s">
        <v>605</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336</v>
      </c>
      <c r="BM106" s="226" t="s">
        <v>4935</v>
      </c>
    </row>
    <row r="107" s="2" customFormat="1" ht="16.5" customHeight="1">
      <c r="A107" s="41"/>
      <c r="B107" s="42"/>
      <c r="C107" s="277" t="s">
        <v>366</v>
      </c>
      <c r="D107" s="277" t="s">
        <v>605</v>
      </c>
      <c r="E107" s="278" t="s">
        <v>4936</v>
      </c>
      <c r="F107" s="279" t="s">
        <v>4937</v>
      </c>
      <c r="G107" s="280" t="s">
        <v>369</v>
      </c>
      <c r="H107" s="281">
        <v>4</v>
      </c>
      <c r="I107" s="282"/>
      <c r="J107" s="283">
        <f>ROUND(I107*H107,2)</f>
        <v>0</v>
      </c>
      <c r="K107" s="279" t="s">
        <v>19</v>
      </c>
      <c r="L107" s="284"/>
      <c r="M107" s="285" t="s">
        <v>19</v>
      </c>
      <c r="N107" s="286" t="s">
        <v>47</v>
      </c>
      <c r="O107" s="87"/>
      <c r="P107" s="224">
        <f>O107*H107</f>
        <v>0</v>
      </c>
      <c r="Q107" s="224">
        <v>0.00016000000000000001</v>
      </c>
      <c r="R107" s="224">
        <f>Q107*H107</f>
        <v>0.00064000000000000005</v>
      </c>
      <c r="S107" s="224">
        <v>0</v>
      </c>
      <c r="T107" s="225">
        <f>S107*H107</f>
        <v>0</v>
      </c>
      <c r="U107" s="41"/>
      <c r="V107" s="41"/>
      <c r="W107" s="41"/>
      <c r="X107" s="41"/>
      <c r="Y107" s="41"/>
      <c r="Z107" s="41"/>
      <c r="AA107" s="41"/>
      <c r="AB107" s="41"/>
      <c r="AC107" s="41"/>
      <c r="AD107" s="41"/>
      <c r="AE107" s="41"/>
      <c r="AR107" s="226" t="s">
        <v>442</v>
      </c>
      <c r="AT107" s="226" t="s">
        <v>605</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336</v>
      </c>
      <c r="BM107" s="226" t="s">
        <v>4938</v>
      </c>
    </row>
    <row r="108" s="2" customFormat="1" ht="24.15" customHeight="1">
      <c r="A108" s="41"/>
      <c r="B108" s="42"/>
      <c r="C108" s="215" t="s">
        <v>7</v>
      </c>
      <c r="D108" s="215" t="s">
        <v>233</v>
      </c>
      <c r="E108" s="216" t="s">
        <v>3980</v>
      </c>
      <c r="F108" s="217" t="s">
        <v>3981</v>
      </c>
      <c r="G108" s="218" t="s">
        <v>369</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336</v>
      </c>
      <c r="AT108" s="226" t="s">
        <v>233</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336</v>
      </c>
      <c r="BM108" s="226" t="s">
        <v>4939</v>
      </c>
    </row>
    <row r="109" s="2" customFormat="1" ht="24.15" customHeight="1">
      <c r="A109" s="41"/>
      <c r="B109" s="42"/>
      <c r="C109" s="215" t="s">
        <v>379</v>
      </c>
      <c r="D109" s="215" t="s">
        <v>233</v>
      </c>
      <c r="E109" s="216" t="s">
        <v>4940</v>
      </c>
      <c r="F109" s="217" t="s">
        <v>4941</v>
      </c>
      <c r="G109" s="218" t="s">
        <v>280</v>
      </c>
      <c r="H109" s="219">
        <v>0.67200000000000004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336</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336</v>
      </c>
      <c r="BM109" s="226" t="s">
        <v>4942</v>
      </c>
    </row>
    <row r="110" s="12" customFormat="1" ht="25.92" customHeight="1">
      <c r="A110" s="12"/>
      <c r="B110" s="199"/>
      <c r="C110" s="200"/>
      <c r="D110" s="201" t="s">
        <v>75</v>
      </c>
      <c r="E110" s="202" t="s">
        <v>605</v>
      </c>
      <c r="F110" s="202" t="s">
        <v>2453</v>
      </c>
      <c r="G110" s="200"/>
      <c r="H110" s="200"/>
      <c r="I110" s="203"/>
      <c r="J110" s="204">
        <f>BK110</f>
        <v>0</v>
      </c>
      <c r="K110" s="200"/>
      <c r="L110" s="205"/>
      <c r="M110" s="206"/>
      <c r="N110" s="207"/>
      <c r="O110" s="207"/>
      <c r="P110" s="208">
        <f>P111+P130</f>
        <v>0</v>
      </c>
      <c r="Q110" s="207"/>
      <c r="R110" s="208">
        <f>R111+R130</f>
        <v>11.384035000000001</v>
      </c>
      <c r="S110" s="207"/>
      <c r="T110" s="209">
        <f>T111+T130</f>
        <v>50.519999999999996</v>
      </c>
      <c r="U110" s="12"/>
      <c r="V110" s="12"/>
      <c r="W110" s="12"/>
      <c r="X110" s="12"/>
      <c r="Y110" s="12"/>
      <c r="Z110" s="12"/>
      <c r="AA110" s="12"/>
      <c r="AB110" s="12"/>
      <c r="AC110" s="12"/>
      <c r="AD110" s="12"/>
      <c r="AE110" s="12"/>
      <c r="AR110" s="210" t="s">
        <v>248</v>
      </c>
      <c r="AT110" s="211" t="s">
        <v>75</v>
      </c>
      <c r="AU110" s="211" t="s">
        <v>76</v>
      </c>
      <c r="AY110" s="210" t="s">
        <v>231</v>
      </c>
      <c r="BK110" s="212">
        <f>BK111+BK130</f>
        <v>0</v>
      </c>
    </row>
    <row r="111" s="12" customFormat="1" ht="22.8" customHeight="1">
      <c r="A111" s="12"/>
      <c r="B111" s="199"/>
      <c r="C111" s="200"/>
      <c r="D111" s="201" t="s">
        <v>75</v>
      </c>
      <c r="E111" s="213" t="s">
        <v>4943</v>
      </c>
      <c r="F111" s="213" t="s">
        <v>4944</v>
      </c>
      <c r="G111" s="200"/>
      <c r="H111" s="200"/>
      <c r="I111" s="203"/>
      <c r="J111" s="214">
        <f>BK111</f>
        <v>0</v>
      </c>
      <c r="K111" s="200"/>
      <c r="L111" s="205"/>
      <c r="M111" s="206"/>
      <c r="N111" s="207"/>
      <c r="O111" s="207"/>
      <c r="P111" s="208">
        <f>SUM(P112:P129)</f>
        <v>0</v>
      </c>
      <c r="Q111" s="207"/>
      <c r="R111" s="208">
        <f>SUM(R112:R129)</f>
        <v>3.7513000000000005</v>
      </c>
      <c r="S111" s="207"/>
      <c r="T111" s="209">
        <f>SUM(T112:T129)</f>
        <v>0</v>
      </c>
      <c r="U111" s="12"/>
      <c r="V111" s="12"/>
      <c r="W111" s="12"/>
      <c r="X111" s="12"/>
      <c r="Y111" s="12"/>
      <c r="Z111" s="12"/>
      <c r="AA111" s="12"/>
      <c r="AB111" s="12"/>
      <c r="AC111" s="12"/>
      <c r="AD111" s="12"/>
      <c r="AE111" s="12"/>
      <c r="AR111" s="210" t="s">
        <v>248</v>
      </c>
      <c r="AT111" s="211" t="s">
        <v>75</v>
      </c>
      <c r="AU111" s="211" t="s">
        <v>84</v>
      </c>
      <c r="AY111" s="210" t="s">
        <v>231</v>
      </c>
      <c r="BK111" s="212">
        <f>SUM(BK112:BK129)</f>
        <v>0</v>
      </c>
    </row>
    <row r="112" s="2" customFormat="1" ht="33" customHeight="1">
      <c r="A112" s="41"/>
      <c r="B112" s="42"/>
      <c r="C112" s="215" t="s">
        <v>387</v>
      </c>
      <c r="D112" s="215" t="s">
        <v>233</v>
      </c>
      <c r="E112" s="216" t="s">
        <v>4945</v>
      </c>
      <c r="F112" s="217" t="s">
        <v>4946</v>
      </c>
      <c r="G112" s="218" t="s">
        <v>369</v>
      </c>
      <c r="H112" s="219">
        <v>5</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643</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643</v>
      </c>
      <c r="BM112" s="226" t="s">
        <v>4947</v>
      </c>
    </row>
    <row r="113" s="2" customFormat="1" ht="24.15" customHeight="1">
      <c r="A113" s="41"/>
      <c r="B113" s="42"/>
      <c r="C113" s="277" t="s">
        <v>394</v>
      </c>
      <c r="D113" s="277" t="s">
        <v>605</v>
      </c>
      <c r="E113" s="278" t="s">
        <v>4948</v>
      </c>
      <c r="F113" s="279" t="s">
        <v>4949</v>
      </c>
      <c r="G113" s="280" t="s">
        <v>369</v>
      </c>
      <c r="H113" s="281">
        <v>5</v>
      </c>
      <c r="I113" s="282"/>
      <c r="J113" s="283">
        <f>ROUND(I113*H113,2)</f>
        <v>0</v>
      </c>
      <c r="K113" s="279" t="s">
        <v>19</v>
      </c>
      <c r="L113" s="284"/>
      <c r="M113" s="285" t="s">
        <v>19</v>
      </c>
      <c r="N113" s="286" t="s">
        <v>47</v>
      </c>
      <c r="O113" s="87"/>
      <c r="P113" s="224">
        <f>O113*H113</f>
        <v>0</v>
      </c>
      <c r="Q113" s="224">
        <v>0.0033</v>
      </c>
      <c r="R113" s="224">
        <f>Q113*H113</f>
        <v>0.016500000000000001</v>
      </c>
      <c r="S113" s="224">
        <v>0</v>
      </c>
      <c r="T113" s="225">
        <f>S113*H113</f>
        <v>0</v>
      </c>
      <c r="U113" s="41"/>
      <c r="V113" s="41"/>
      <c r="W113" s="41"/>
      <c r="X113" s="41"/>
      <c r="Y113" s="41"/>
      <c r="Z113" s="41"/>
      <c r="AA113" s="41"/>
      <c r="AB113" s="41"/>
      <c r="AC113" s="41"/>
      <c r="AD113" s="41"/>
      <c r="AE113" s="41"/>
      <c r="AR113" s="226" t="s">
        <v>1187</v>
      </c>
      <c r="AT113" s="226" t="s">
        <v>605</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1187</v>
      </c>
      <c r="BM113" s="226" t="s">
        <v>4950</v>
      </c>
    </row>
    <row r="114" s="2" customFormat="1" ht="24.15" customHeight="1">
      <c r="A114" s="41"/>
      <c r="B114" s="42"/>
      <c r="C114" s="215" t="s">
        <v>400</v>
      </c>
      <c r="D114" s="215" t="s">
        <v>233</v>
      </c>
      <c r="E114" s="216" t="s">
        <v>4951</v>
      </c>
      <c r="F114" s="217" t="s">
        <v>4952</v>
      </c>
      <c r="G114" s="218" t="s">
        <v>369</v>
      </c>
      <c r="H114" s="219">
        <v>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643</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643</v>
      </c>
      <c r="BM114" s="226" t="s">
        <v>4953</v>
      </c>
    </row>
    <row r="115" s="2" customFormat="1" ht="16.5" customHeight="1">
      <c r="A115" s="41"/>
      <c r="B115" s="42"/>
      <c r="C115" s="277" t="s">
        <v>406</v>
      </c>
      <c r="D115" s="277" t="s">
        <v>605</v>
      </c>
      <c r="E115" s="278" t="s">
        <v>4954</v>
      </c>
      <c r="F115" s="279" t="s">
        <v>4955</v>
      </c>
      <c r="G115" s="280" t="s">
        <v>369</v>
      </c>
      <c r="H115" s="281">
        <v>4</v>
      </c>
      <c r="I115" s="282"/>
      <c r="J115" s="283">
        <f>ROUND(I115*H115,2)</f>
        <v>0</v>
      </c>
      <c r="K115" s="279" t="s">
        <v>19</v>
      </c>
      <c r="L115" s="284"/>
      <c r="M115" s="285" t="s">
        <v>19</v>
      </c>
      <c r="N115" s="286" t="s">
        <v>47</v>
      </c>
      <c r="O115" s="87"/>
      <c r="P115" s="224">
        <f>O115*H115</f>
        <v>0</v>
      </c>
      <c r="Q115" s="224">
        <v>0.091999999999999998</v>
      </c>
      <c r="R115" s="224">
        <f>Q115*H115</f>
        <v>0.36799999999999999</v>
      </c>
      <c r="S115" s="224">
        <v>0</v>
      </c>
      <c r="T115" s="225">
        <f>S115*H115</f>
        <v>0</v>
      </c>
      <c r="U115" s="41"/>
      <c r="V115" s="41"/>
      <c r="W115" s="41"/>
      <c r="X115" s="41"/>
      <c r="Y115" s="41"/>
      <c r="Z115" s="41"/>
      <c r="AA115" s="41"/>
      <c r="AB115" s="41"/>
      <c r="AC115" s="41"/>
      <c r="AD115" s="41"/>
      <c r="AE115" s="41"/>
      <c r="AR115" s="226" t="s">
        <v>1187</v>
      </c>
      <c r="AT115" s="226" t="s">
        <v>605</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1187</v>
      </c>
      <c r="BM115" s="226" t="s">
        <v>4956</v>
      </c>
    </row>
    <row r="116" s="2" customFormat="1" ht="16.5" customHeight="1">
      <c r="A116" s="41"/>
      <c r="B116" s="42"/>
      <c r="C116" s="277" t="s">
        <v>412</v>
      </c>
      <c r="D116" s="277" t="s">
        <v>605</v>
      </c>
      <c r="E116" s="278" t="s">
        <v>4957</v>
      </c>
      <c r="F116" s="279" t="s">
        <v>4958</v>
      </c>
      <c r="G116" s="280" t="s">
        <v>369</v>
      </c>
      <c r="H116" s="281">
        <v>4</v>
      </c>
      <c r="I116" s="282"/>
      <c r="J116" s="283">
        <f>ROUND(I116*H116,2)</f>
        <v>0</v>
      </c>
      <c r="K116" s="279" t="s">
        <v>19</v>
      </c>
      <c r="L116" s="284"/>
      <c r="M116" s="285" t="s">
        <v>19</v>
      </c>
      <c r="N116" s="286" t="s">
        <v>47</v>
      </c>
      <c r="O116" s="87"/>
      <c r="P116" s="224">
        <f>O116*H116</f>
        <v>0</v>
      </c>
      <c r="Q116" s="224">
        <v>0.0012999999999999999</v>
      </c>
      <c r="R116" s="224">
        <f>Q116*H116</f>
        <v>0.0051999999999999998</v>
      </c>
      <c r="S116" s="224">
        <v>0</v>
      </c>
      <c r="T116" s="225">
        <f>S116*H116</f>
        <v>0</v>
      </c>
      <c r="U116" s="41"/>
      <c r="V116" s="41"/>
      <c r="W116" s="41"/>
      <c r="X116" s="41"/>
      <c r="Y116" s="41"/>
      <c r="Z116" s="41"/>
      <c r="AA116" s="41"/>
      <c r="AB116" s="41"/>
      <c r="AC116" s="41"/>
      <c r="AD116" s="41"/>
      <c r="AE116" s="41"/>
      <c r="AR116" s="226" t="s">
        <v>1187</v>
      </c>
      <c r="AT116" s="226" t="s">
        <v>605</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1187</v>
      </c>
      <c r="BM116" s="226" t="s">
        <v>4959</v>
      </c>
    </row>
    <row r="117" s="2" customFormat="1" ht="16.5" customHeight="1">
      <c r="A117" s="41"/>
      <c r="B117" s="42"/>
      <c r="C117" s="277" t="s">
        <v>418</v>
      </c>
      <c r="D117" s="277" t="s">
        <v>605</v>
      </c>
      <c r="E117" s="278" t="s">
        <v>4960</v>
      </c>
      <c r="F117" s="279" t="s">
        <v>4961</v>
      </c>
      <c r="G117" s="280" t="s">
        <v>369</v>
      </c>
      <c r="H117" s="281">
        <v>4</v>
      </c>
      <c r="I117" s="282"/>
      <c r="J117" s="283">
        <f>ROUND(I117*H117,2)</f>
        <v>0</v>
      </c>
      <c r="K117" s="279" t="s">
        <v>19</v>
      </c>
      <c r="L117" s="284"/>
      <c r="M117" s="285" t="s">
        <v>19</v>
      </c>
      <c r="N117" s="286" t="s">
        <v>47</v>
      </c>
      <c r="O117" s="87"/>
      <c r="P117" s="224">
        <f>O117*H117</f>
        <v>0</v>
      </c>
      <c r="Q117" s="224">
        <v>0.80400000000000005</v>
      </c>
      <c r="R117" s="224">
        <f>Q117*H117</f>
        <v>3.2160000000000002</v>
      </c>
      <c r="S117" s="224">
        <v>0</v>
      </c>
      <c r="T117" s="225">
        <f>S117*H117</f>
        <v>0</v>
      </c>
      <c r="U117" s="41"/>
      <c r="V117" s="41"/>
      <c r="W117" s="41"/>
      <c r="X117" s="41"/>
      <c r="Y117" s="41"/>
      <c r="Z117" s="41"/>
      <c r="AA117" s="41"/>
      <c r="AB117" s="41"/>
      <c r="AC117" s="41"/>
      <c r="AD117" s="41"/>
      <c r="AE117" s="41"/>
      <c r="AR117" s="226" t="s">
        <v>1187</v>
      </c>
      <c r="AT117" s="226" t="s">
        <v>605</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1187</v>
      </c>
      <c r="BM117" s="226" t="s">
        <v>4962</v>
      </c>
    </row>
    <row r="118" s="2" customFormat="1" ht="16.5" customHeight="1">
      <c r="A118" s="41"/>
      <c r="B118" s="42"/>
      <c r="C118" s="277" t="s">
        <v>424</v>
      </c>
      <c r="D118" s="277" t="s">
        <v>605</v>
      </c>
      <c r="E118" s="278" t="s">
        <v>4963</v>
      </c>
      <c r="F118" s="279" t="s">
        <v>4964</v>
      </c>
      <c r="G118" s="280" t="s">
        <v>369</v>
      </c>
      <c r="H118" s="281">
        <v>4</v>
      </c>
      <c r="I118" s="282"/>
      <c r="J118" s="283">
        <f>ROUND(I118*H118,2)</f>
        <v>0</v>
      </c>
      <c r="K118" s="279" t="s">
        <v>19</v>
      </c>
      <c r="L118" s="284"/>
      <c r="M118" s="285" t="s">
        <v>19</v>
      </c>
      <c r="N118" s="286" t="s">
        <v>47</v>
      </c>
      <c r="O118" s="87"/>
      <c r="P118" s="224">
        <f>O118*H118</f>
        <v>0</v>
      </c>
      <c r="Q118" s="224">
        <v>0.0025999999999999999</v>
      </c>
      <c r="R118" s="224">
        <f>Q118*H118</f>
        <v>0.0104</v>
      </c>
      <c r="S118" s="224">
        <v>0</v>
      </c>
      <c r="T118" s="225">
        <f>S118*H118</f>
        <v>0</v>
      </c>
      <c r="U118" s="41"/>
      <c r="V118" s="41"/>
      <c r="W118" s="41"/>
      <c r="X118" s="41"/>
      <c r="Y118" s="41"/>
      <c r="Z118" s="41"/>
      <c r="AA118" s="41"/>
      <c r="AB118" s="41"/>
      <c r="AC118" s="41"/>
      <c r="AD118" s="41"/>
      <c r="AE118" s="41"/>
      <c r="AR118" s="226" t="s">
        <v>1187</v>
      </c>
      <c r="AT118" s="226" t="s">
        <v>605</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1187</v>
      </c>
      <c r="BM118" s="226" t="s">
        <v>4965</v>
      </c>
    </row>
    <row r="119" s="2" customFormat="1" ht="16.5" customHeight="1">
      <c r="A119" s="41"/>
      <c r="B119" s="42"/>
      <c r="C119" s="277" t="s">
        <v>430</v>
      </c>
      <c r="D119" s="277" t="s">
        <v>605</v>
      </c>
      <c r="E119" s="278" t="s">
        <v>4966</v>
      </c>
      <c r="F119" s="279" t="s">
        <v>4967</v>
      </c>
      <c r="G119" s="280" t="s">
        <v>369</v>
      </c>
      <c r="H119" s="281">
        <v>5</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1187</v>
      </c>
      <c r="AT119" s="226" t="s">
        <v>605</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1187</v>
      </c>
      <c r="BM119" s="226" t="s">
        <v>4968</v>
      </c>
    </row>
    <row r="120" s="2" customFormat="1" ht="24.15" customHeight="1">
      <c r="A120" s="41"/>
      <c r="B120" s="42"/>
      <c r="C120" s="215" t="s">
        <v>436</v>
      </c>
      <c r="D120" s="215" t="s">
        <v>233</v>
      </c>
      <c r="E120" s="216" t="s">
        <v>4969</v>
      </c>
      <c r="F120" s="217" t="s">
        <v>4970</v>
      </c>
      <c r="G120" s="218" t="s">
        <v>369</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643</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643</v>
      </c>
      <c r="BM120" s="226" t="s">
        <v>4971</v>
      </c>
    </row>
    <row r="121" s="2" customFormat="1" ht="16.5" customHeight="1">
      <c r="A121" s="41"/>
      <c r="B121" s="42"/>
      <c r="C121" s="277" t="s">
        <v>442</v>
      </c>
      <c r="D121" s="277" t="s">
        <v>605</v>
      </c>
      <c r="E121" s="278" t="s">
        <v>3986</v>
      </c>
      <c r="F121" s="279" t="s">
        <v>4972</v>
      </c>
      <c r="G121" s="280" t="s">
        <v>369</v>
      </c>
      <c r="H121" s="281">
        <v>1</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1187</v>
      </c>
      <c r="AT121" s="226" t="s">
        <v>605</v>
      </c>
      <c r="AU121" s="226" t="s">
        <v>86</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1187</v>
      </c>
      <c r="BM121" s="226" t="s">
        <v>4973</v>
      </c>
    </row>
    <row r="122" s="2" customFormat="1" ht="24.15" customHeight="1">
      <c r="A122" s="41"/>
      <c r="B122" s="42"/>
      <c r="C122" s="215" t="s">
        <v>448</v>
      </c>
      <c r="D122" s="215" t="s">
        <v>233</v>
      </c>
      <c r="E122" s="216" t="s">
        <v>4974</v>
      </c>
      <c r="F122" s="217" t="s">
        <v>4975</v>
      </c>
      <c r="G122" s="218" t="s">
        <v>369</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643</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643</v>
      </c>
      <c r="BM122" s="226" t="s">
        <v>4976</v>
      </c>
    </row>
    <row r="123" s="2" customFormat="1" ht="24.15" customHeight="1">
      <c r="A123" s="41"/>
      <c r="B123" s="42"/>
      <c r="C123" s="277" t="s">
        <v>451</v>
      </c>
      <c r="D123" s="277" t="s">
        <v>605</v>
      </c>
      <c r="E123" s="278" t="s">
        <v>4977</v>
      </c>
      <c r="F123" s="279" t="s">
        <v>4978</v>
      </c>
      <c r="G123" s="280" t="s">
        <v>369</v>
      </c>
      <c r="H123" s="281">
        <v>4</v>
      </c>
      <c r="I123" s="282"/>
      <c r="J123" s="283">
        <f>ROUND(I123*H123,2)</f>
        <v>0</v>
      </c>
      <c r="K123" s="279" t="s">
        <v>19</v>
      </c>
      <c r="L123" s="284"/>
      <c r="M123" s="285" t="s">
        <v>19</v>
      </c>
      <c r="N123" s="286" t="s">
        <v>47</v>
      </c>
      <c r="O123" s="87"/>
      <c r="P123" s="224">
        <f>O123*H123</f>
        <v>0</v>
      </c>
      <c r="Q123" s="224">
        <v>0.0057999999999999996</v>
      </c>
      <c r="R123" s="224">
        <f>Q123*H123</f>
        <v>0.023199999999999998</v>
      </c>
      <c r="S123" s="224">
        <v>0</v>
      </c>
      <c r="T123" s="225">
        <f>S123*H123</f>
        <v>0</v>
      </c>
      <c r="U123" s="41"/>
      <c r="V123" s="41"/>
      <c r="W123" s="41"/>
      <c r="X123" s="41"/>
      <c r="Y123" s="41"/>
      <c r="Z123" s="41"/>
      <c r="AA123" s="41"/>
      <c r="AB123" s="41"/>
      <c r="AC123" s="41"/>
      <c r="AD123" s="41"/>
      <c r="AE123" s="41"/>
      <c r="AR123" s="226" t="s">
        <v>1187</v>
      </c>
      <c r="AT123" s="226" t="s">
        <v>605</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1187</v>
      </c>
      <c r="BM123" s="226" t="s">
        <v>4979</v>
      </c>
    </row>
    <row r="124" s="2" customFormat="1" ht="16.5" customHeight="1">
      <c r="A124" s="41"/>
      <c r="B124" s="42"/>
      <c r="C124" s="215" t="s">
        <v>457</v>
      </c>
      <c r="D124" s="215" t="s">
        <v>233</v>
      </c>
      <c r="E124" s="216" t="s">
        <v>4980</v>
      </c>
      <c r="F124" s="217" t="s">
        <v>4981</v>
      </c>
      <c r="G124" s="218" t="s">
        <v>369</v>
      </c>
      <c r="H124" s="219">
        <v>4</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643</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643</v>
      </c>
      <c r="BM124" s="226" t="s">
        <v>4982</v>
      </c>
    </row>
    <row r="125" s="2" customFormat="1" ht="16.5" customHeight="1">
      <c r="A125" s="41"/>
      <c r="B125" s="42"/>
      <c r="C125" s="277" t="s">
        <v>463</v>
      </c>
      <c r="D125" s="277" t="s">
        <v>605</v>
      </c>
      <c r="E125" s="278" t="s">
        <v>4983</v>
      </c>
      <c r="F125" s="279" t="s">
        <v>4984</v>
      </c>
      <c r="G125" s="280" t="s">
        <v>369</v>
      </c>
      <c r="H125" s="281">
        <v>4</v>
      </c>
      <c r="I125" s="282"/>
      <c r="J125" s="283">
        <f>ROUND(I125*H125,2)</f>
        <v>0</v>
      </c>
      <c r="K125" s="279" t="s">
        <v>19</v>
      </c>
      <c r="L125" s="284"/>
      <c r="M125" s="285" t="s">
        <v>19</v>
      </c>
      <c r="N125" s="286" t="s">
        <v>47</v>
      </c>
      <c r="O125" s="87"/>
      <c r="P125" s="224">
        <f>O125*H125</f>
        <v>0</v>
      </c>
      <c r="Q125" s="224">
        <v>0.00050000000000000001</v>
      </c>
      <c r="R125" s="224">
        <f>Q125*H125</f>
        <v>0.002</v>
      </c>
      <c r="S125" s="224">
        <v>0</v>
      </c>
      <c r="T125" s="225">
        <f>S125*H125</f>
        <v>0</v>
      </c>
      <c r="U125" s="41"/>
      <c r="V125" s="41"/>
      <c r="W125" s="41"/>
      <c r="X125" s="41"/>
      <c r="Y125" s="41"/>
      <c r="Z125" s="41"/>
      <c r="AA125" s="41"/>
      <c r="AB125" s="41"/>
      <c r="AC125" s="41"/>
      <c r="AD125" s="41"/>
      <c r="AE125" s="41"/>
      <c r="AR125" s="226" t="s">
        <v>1187</v>
      </c>
      <c r="AT125" s="226" t="s">
        <v>605</v>
      </c>
      <c r="AU125" s="226" t="s">
        <v>86</v>
      </c>
      <c r="AY125" s="20" t="s">
        <v>231</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1187</v>
      </c>
      <c r="BM125" s="226" t="s">
        <v>4985</v>
      </c>
    </row>
    <row r="126" s="2" customFormat="1" ht="24.15" customHeight="1">
      <c r="A126" s="41"/>
      <c r="B126" s="42"/>
      <c r="C126" s="215" t="s">
        <v>469</v>
      </c>
      <c r="D126" s="215" t="s">
        <v>233</v>
      </c>
      <c r="E126" s="216" t="s">
        <v>4986</v>
      </c>
      <c r="F126" s="217" t="s">
        <v>4987</v>
      </c>
      <c r="G126" s="218" t="s">
        <v>369</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643</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643</v>
      </c>
      <c r="BM126" s="226" t="s">
        <v>4988</v>
      </c>
    </row>
    <row r="127" s="2" customFormat="1" ht="24.15" customHeight="1">
      <c r="A127" s="41"/>
      <c r="B127" s="42"/>
      <c r="C127" s="277" t="s">
        <v>475</v>
      </c>
      <c r="D127" s="277" t="s">
        <v>605</v>
      </c>
      <c r="E127" s="278" t="s">
        <v>4989</v>
      </c>
      <c r="F127" s="279" t="s">
        <v>4990</v>
      </c>
      <c r="G127" s="280" t="s">
        <v>369</v>
      </c>
      <c r="H127" s="281">
        <v>1</v>
      </c>
      <c r="I127" s="282"/>
      <c r="J127" s="283">
        <f>ROUND(I127*H127,2)</f>
        <v>0</v>
      </c>
      <c r="K127" s="279" t="s">
        <v>19</v>
      </c>
      <c r="L127" s="284"/>
      <c r="M127" s="285" t="s">
        <v>19</v>
      </c>
      <c r="N127" s="286" t="s">
        <v>47</v>
      </c>
      <c r="O127" s="87"/>
      <c r="P127" s="224">
        <f>O127*H127</f>
        <v>0</v>
      </c>
      <c r="Q127" s="224">
        <v>0.11</v>
      </c>
      <c r="R127" s="224">
        <f>Q127*H127</f>
        <v>0.11</v>
      </c>
      <c r="S127" s="224">
        <v>0</v>
      </c>
      <c r="T127" s="225">
        <f>S127*H127</f>
        <v>0</v>
      </c>
      <c r="U127" s="41"/>
      <c r="V127" s="41"/>
      <c r="W127" s="41"/>
      <c r="X127" s="41"/>
      <c r="Y127" s="41"/>
      <c r="Z127" s="41"/>
      <c r="AA127" s="41"/>
      <c r="AB127" s="41"/>
      <c r="AC127" s="41"/>
      <c r="AD127" s="41"/>
      <c r="AE127" s="41"/>
      <c r="AR127" s="226" t="s">
        <v>1187</v>
      </c>
      <c r="AT127" s="226" t="s">
        <v>605</v>
      </c>
      <c r="AU127" s="226" t="s">
        <v>86</v>
      </c>
      <c r="AY127" s="20" t="s">
        <v>231</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1187</v>
      </c>
      <c r="BM127" s="226" t="s">
        <v>4991</v>
      </c>
    </row>
    <row r="128" s="2" customFormat="1" ht="21.75" customHeight="1">
      <c r="A128" s="41"/>
      <c r="B128" s="42"/>
      <c r="C128" s="215" t="s">
        <v>482</v>
      </c>
      <c r="D128" s="215" t="s">
        <v>233</v>
      </c>
      <c r="E128" s="216" t="s">
        <v>4992</v>
      </c>
      <c r="F128" s="217" t="s">
        <v>4993</v>
      </c>
      <c r="G128" s="218" t="s">
        <v>369</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643</v>
      </c>
      <c r="AT128" s="226" t="s">
        <v>233</v>
      </c>
      <c r="AU128" s="226" t="s">
        <v>86</v>
      </c>
      <c r="AY128" s="20" t="s">
        <v>231</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643</v>
      </c>
      <c r="BM128" s="226" t="s">
        <v>4994</v>
      </c>
    </row>
    <row r="129" s="2" customFormat="1" ht="21.75" customHeight="1">
      <c r="A129" s="41"/>
      <c r="B129" s="42"/>
      <c r="C129" s="215" t="s">
        <v>488</v>
      </c>
      <c r="D129" s="215" t="s">
        <v>233</v>
      </c>
      <c r="E129" s="216" t="s">
        <v>4995</v>
      </c>
      <c r="F129" s="217" t="s">
        <v>4996</v>
      </c>
      <c r="G129" s="218" t="s">
        <v>369</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643</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643</v>
      </c>
      <c r="BM129" s="226" t="s">
        <v>4997</v>
      </c>
    </row>
    <row r="130" s="12" customFormat="1" ht="22.8" customHeight="1">
      <c r="A130" s="12"/>
      <c r="B130" s="199"/>
      <c r="C130" s="200"/>
      <c r="D130" s="201" t="s">
        <v>75</v>
      </c>
      <c r="E130" s="213" t="s">
        <v>4998</v>
      </c>
      <c r="F130" s="213" t="s">
        <v>4999</v>
      </c>
      <c r="G130" s="200"/>
      <c r="H130" s="200"/>
      <c r="I130" s="203"/>
      <c r="J130" s="214">
        <f>BK130</f>
        <v>0</v>
      </c>
      <c r="K130" s="200"/>
      <c r="L130" s="205"/>
      <c r="M130" s="206"/>
      <c r="N130" s="207"/>
      <c r="O130" s="207"/>
      <c r="P130" s="208">
        <f>SUM(P131:P156)</f>
        <v>0</v>
      </c>
      <c r="Q130" s="207"/>
      <c r="R130" s="208">
        <f>SUM(R131:R156)</f>
        <v>7.6327350000000003</v>
      </c>
      <c r="S130" s="207"/>
      <c r="T130" s="209">
        <f>SUM(T131:T156)</f>
        <v>50.519999999999996</v>
      </c>
      <c r="U130" s="12"/>
      <c r="V130" s="12"/>
      <c r="W130" s="12"/>
      <c r="X130" s="12"/>
      <c r="Y130" s="12"/>
      <c r="Z130" s="12"/>
      <c r="AA130" s="12"/>
      <c r="AB130" s="12"/>
      <c r="AC130" s="12"/>
      <c r="AD130" s="12"/>
      <c r="AE130" s="12"/>
      <c r="AR130" s="210" t="s">
        <v>248</v>
      </c>
      <c r="AT130" s="211" t="s">
        <v>75</v>
      </c>
      <c r="AU130" s="211" t="s">
        <v>84</v>
      </c>
      <c r="AY130" s="210" t="s">
        <v>231</v>
      </c>
      <c r="BK130" s="212">
        <f>SUM(BK131:BK156)</f>
        <v>0</v>
      </c>
    </row>
    <row r="131" s="2" customFormat="1" ht="24.15" customHeight="1">
      <c r="A131" s="41"/>
      <c r="B131" s="42"/>
      <c r="C131" s="215" t="s">
        <v>493</v>
      </c>
      <c r="D131" s="215" t="s">
        <v>233</v>
      </c>
      <c r="E131" s="216" t="s">
        <v>5000</v>
      </c>
      <c r="F131" s="217" t="s">
        <v>5001</v>
      </c>
      <c r="G131" s="218" t="s">
        <v>251</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643</v>
      </c>
      <c r="AT131" s="226" t="s">
        <v>233</v>
      </c>
      <c r="AU131" s="226" t="s">
        <v>86</v>
      </c>
      <c r="AY131" s="20" t="s">
        <v>231</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643</v>
      </c>
      <c r="BM131" s="226" t="s">
        <v>5002</v>
      </c>
    </row>
    <row r="132" s="2" customFormat="1" ht="24.15" customHeight="1">
      <c r="A132" s="41"/>
      <c r="B132" s="42"/>
      <c r="C132" s="215" t="s">
        <v>499</v>
      </c>
      <c r="D132" s="215" t="s">
        <v>233</v>
      </c>
      <c r="E132" s="216" t="s">
        <v>5003</v>
      </c>
      <c r="F132" s="217" t="s">
        <v>5004</v>
      </c>
      <c r="G132" s="218" t="s">
        <v>310</v>
      </c>
      <c r="H132" s="219">
        <v>120</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643</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643</v>
      </c>
      <c r="BM132" s="226" t="s">
        <v>5005</v>
      </c>
    </row>
    <row r="133" s="2" customFormat="1" ht="24.15" customHeight="1">
      <c r="A133" s="41"/>
      <c r="B133" s="42"/>
      <c r="C133" s="215" t="s">
        <v>504</v>
      </c>
      <c r="D133" s="215" t="s">
        <v>233</v>
      </c>
      <c r="E133" s="216" t="s">
        <v>5006</v>
      </c>
      <c r="F133" s="217" t="s">
        <v>5007</v>
      </c>
      <c r="G133" s="218" t="s">
        <v>310</v>
      </c>
      <c r="H133" s="219">
        <v>25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643</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643</v>
      </c>
      <c r="BM133" s="226" t="s">
        <v>5008</v>
      </c>
    </row>
    <row r="134" s="2" customFormat="1" ht="24.15" customHeight="1">
      <c r="A134" s="41"/>
      <c r="B134" s="42"/>
      <c r="C134" s="215" t="s">
        <v>513</v>
      </c>
      <c r="D134" s="215" t="s">
        <v>233</v>
      </c>
      <c r="E134" s="216" t="s">
        <v>5009</v>
      </c>
      <c r="F134" s="217" t="s">
        <v>5010</v>
      </c>
      <c r="G134" s="218" t="s">
        <v>310</v>
      </c>
      <c r="H134" s="219">
        <v>150</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643</v>
      </c>
      <c r="AT134" s="226" t="s">
        <v>233</v>
      </c>
      <c r="AU134" s="226" t="s">
        <v>86</v>
      </c>
      <c r="AY134" s="20" t="s">
        <v>231</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643</v>
      </c>
      <c r="BM134" s="226" t="s">
        <v>5011</v>
      </c>
    </row>
    <row r="135" s="2" customFormat="1" ht="24.15" customHeight="1">
      <c r="A135" s="41"/>
      <c r="B135" s="42"/>
      <c r="C135" s="215" t="s">
        <v>521</v>
      </c>
      <c r="D135" s="215" t="s">
        <v>233</v>
      </c>
      <c r="E135" s="216" t="s">
        <v>5012</v>
      </c>
      <c r="F135" s="217" t="s">
        <v>5013</v>
      </c>
      <c r="G135" s="218" t="s">
        <v>310</v>
      </c>
      <c r="H135" s="219">
        <v>120</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643</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643</v>
      </c>
      <c r="BM135" s="226" t="s">
        <v>5014</v>
      </c>
    </row>
    <row r="136" s="2" customFormat="1" ht="24.15" customHeight="1">
      <c r="A136" s="41"/>
      <c r="B136" s="42"/>
      <c r="C136" s="215" t="s">
        <v>532</v>
      </c>
      <c r="D136" s="215" t="s">
        <v>233</v>
      </c>
      <c r="E136" s="216" t="s">
        <v>5015</v>
      </c>
      <c r="F136" s="217" t="s">
        <v>5016</v>
      </c>
      <c r="G136" s="218" t="s">
        <v>310</v>
      </c>
      <c r="H136" s="219">
        <v>25</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643</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643</v>
      </c>
      <c r="BM136" s="226" t="s">
        <v>5017</v>
      </c>
    </row>
    <row r="137" s="2" customFormat="1" ht="24.15" customHeight="1">
      <c r="A137" s="41"/>
      <c r="B137" s="42"/>
      <c r="C137" s="215" t="s">
        <v>541</v>
      </c>
      <c r="D137" s="215" t="s">
        <v>233</v>
      </c>
      <c r="E137" s="216" t="s">
        <v>5018</v>
      </c>
      <c r="F137" s="217" t="s">
        <v>5019</v>
      </c>
      <c r="G137" s="218" t="s">
        <v>310</v>
      </c>
      <c r="H137" s="219">
        <v>150</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643</v>
      </c>
      <c r="AT137" s="226" t="s">
        <v>233</v>
      </c>
      <c r="AU137" s="226" t="s">
        <v>86</v>
      </c>
      <c r="AY137" s="20" t="s">
        <v>231</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643</v>
      </c>
      <c r="BM137" s="226" t="s">
        <v>5020</v>
      </c>
    </row>
    <row r="138" s="2" customFormat="1" ht="24.15" customHeight="1">
      <c r="A138" s="41"/>
      <c r="B138" s="42"/>
      <c r="C138" s="215" t="s">
        <v>550</v>
      </c>
      <c r="D138" s="215" t="s">
        <v>233</v>
      </c>
      <c r="E138" s="216" t="s">
        <v>5021</v>
      </c>
      <c r="F138" s="217" t="s">
        <v>5022</v>
      </c>
      <c r="G138" s="218" t="s">
        <v>310</v>
      </c>
      <c r="H138" s="219">
        <v>120</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643</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643</v>
      </c>
      <c r="BM138" s="226" t="s">
        <v>5023</v>
      </c>
    </row>
    <row r="139" s="2" customFormat="1" ht="24.15" customHeight="1">
      <c r="A139" s="41"/>
      <c r="B139" s="42"/>
      <c r="C139" s="215" t="s">
        <v>559</v>
      </c>
      <c r="D139" s="215" t="s">
        <v>233</v>
      </c>
      <c r="E139" s="216" t="s">
        <v>5024</v>
      </c>
      <c r="F139" s="217" t="s">
        <v>5025</v>
      </c>
      <c r="G139" s="218" t="s">
        <v>310</v>
      </c>
      <c r="H139" s="219">
        <v>185</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643</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643</v>
      </c>
      <c r="BM139" s="226" t="s">
        <v>5026</v>
      </c>
    </row>
    <row r="140" s="2" customFormat="1" ht="16.5" customHeight="1">
      <c r="A140" s="41"/>
      <c r="B140" s="42"/>
      <c r="C140" s="215" t="s">
        <v>566</v>
      </c>
      <c r="D140" s="215" t="s">
        <v>233</v>
      </c>
      <c r="E140" s="216" t="s">
        <v>5027</v>
      </c>
      <c r="F140" s="217" t="s">
        <v>5028</v>
      </c>
      <c r="G140" s="218" t="s">
        <v>310</v>
      </c>
      <c r="H140" s="219">
        <v>120</v>
      </c>
      <c r="I140" s="220"/>
      <c r="J140" s="221">
        <f>ROUND(I140*H140,2)</f>
        <v>0</v>
      </c>
      <c r="K140" s="217" t="s">
        <v>19</v>
      </c>
      <c r="L140" s="47"/>
      <c r="M140" s="222" t="s">
        <v>19</v>
      </c>
      <c r="N140" s="223" t="s">
        <v>47</v>
      </c>
      <c r="O140" s="87"/>
      <c r="P140" s="224">
        <f>O140*H140</f>
        <v>0</v>
      </c>
      <c r="Q140" s="224">
        <v>6.0000000000000002E-05</v>
      </c>
      <c r="R140" s="224">
        <f>Q140*H140</f>
        <v>0.0071999999999999998</v>
      </c>
      <c r="S140" s="224">
        <v>0</v>
      </c>
      <c r="T140" s="225">
        <f>S140*H140</f>
        <v>0</v>
      </c>
      <c r="U140" s="41"/>
      <c r="V140" s="41"/>
      <c r="W140" s="41"/>
      <c r="X140" s="41"/>
      <c r="Y140" s="41"/>
      <c r="Z140" s="41"/>
      <c r="AA140" s="41"/>
      <c r="AB140" s="41"/>
      <c r="AC140" s="41"/>
      <c r="AD140" s="41"/>
      <c r="AE140" s="41"/>
      <c r="AR140" s="226" t="s">
        <v>643</v>
      </c>
      <c r="AT140" s="226" t="s">
        <v>233</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643</v>
      </c>
      <c r="BM140" s="226" t="s">
        <v>5029</v>
      </c>
    </row>
    <row r="141" s="2" customFormat="1" ht="24.15" customHeight="1">
      <c r="A141" s="41"/>
      <c r="B141" s="42"/>
      <c r="C141" s="277" t="s">
        <v>571</v>
      </c>
      <c r="D141" s="277" t="s">
        <v>605</v>
      </c>
      <c r="E141" s="278" t="s">
        <v>5030</v>
      </c>
      <c r="F141" s="279" t="s">
        <v>5031</v>
      </c>
      <c r="G141" s="280" t="s">
        <v>310</v>
      </c>
      <c r="H141" s="281">
        <v>120</v>
      </c>
      <c r="I141" s="282"/>
      <c r="J141" s="283">
        <f>ROUND(I141*H141,2)</f>
        <v>0</v>
      </c>
      <c r="K141" s="279" t="s">
        <v>19</v>
      </c>
      <c r="L141" s="284"/>
      <c r="M141" s="285" t="s">
        <v>19</v>
      </c>
      <c r="N141" s="286" t="s">
        <v>47</v>
      </c>
      <c r="O141" s="87"/>
      <c r="P141" s="224">
        <f>O141*H141</f>
        <v>0</v>
      </c>
      <c r="Q141" s="224">
        <v>1.0000000000000001E-05</v>
      </c>
      <c r="R141" s="224">
        <f>Q141*H141</f>
        <v>0.0012000000000000001</v>
      </c>
      <c r="S141" s="224">
        <v>0</v>
      </c>
      <c r="T141" s="225">
        <f>S141*H141</f>
        <v>0</v>
      </c>
      <c r="U141" s="41"/>
      <c r="V141" s="41"/>
      <c r="W141" s="41"/>
      <c r="X141" s="41"/>
      <c r="Y141" s="41"/>
      <c r="Z141" s="41"/>
      <c r="AA141" s="41"/>
      <c r="AB141" s="41"/>
      <c r="AC141" s="41"/>
      <c r="AD141" s="41"/>
      <c r="AE141" s="41"/>
      <c r="AR141" s="226" t="s">
        <v>1927</v>
      </c>
      <c r="AT141" s="226" t="s">
        <v>605</v>
      </c>
      <c r="AU141" s="226" t="s">
        <v>86</v>
      </c>
      <c r="AY141" s="20" t="s">
        <v>231</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643</v>
      </c>
      <c r="BM141" s="226" t="s">
        <v>5032</v>
      </c>
    </row>
    <row r="142" s="2" customFormat="1" ht="16.5" customHeight="1">
      <c r="A142" s="41"/>
      <c r="B142" s="42"/>
      <c r="C142" s="215" t="s">
        <v>577</v>
      </c>
      <c r="D142" s="215" t="s">
        <v>233</v>
      </c>
      <c r="E142" s="216" t="s">
        <v>5033</v>
      </c>
      <c r="F142" s="217" t="s">
        <v>5034</v>
      </c>
      <c r="G142" s="218" t="s">
        <v>310</v>
      </c>
      <c r="H142" s="219">
        <v>185</v>
      </c>
      <c r="I142" s="220"/>
      <c r="J142" s="221">
        <f>ROUND(I142*H142,2)</f>
        <v>0</v>
      </c>
      <c r="K142" s="217" t="s">
        <v>19</v>
      </c>
      <c r="L142" s="47"/>
      <c r="M142" s="222" t="s">
        <v>19</v>
      </c>
      <c r="N142" s="223" t="s">
        <v>47</v>
      </c>
      <c r="O142" s="87"/>
      <c r="P142" s="224">
        <f>O142*H142</f>
        <v>0</v>
      </c>
      <c r="Q142" s="224">
        <v>0.00012</v>
      </c>
      <c r="R142" s="224">
        <f>Q142*H142</f>
        <v>0.022200000000000001</v>
      </c>
      <c r="S142" s="224">
        <v>0</v>
      </c>
      <c r="T142" s="225">
        <f>S142*H142</f>
        <v>0</v>
      </c>
      <c r="U142" s="41"/>
      <c r="V142" s="41"/>
      <c r="W142" s="41"/>
      <c r="X142" s="41"/>
      <c r="Y142" s="41"/>
      <c r="Z142" s="41"/>
      <c r="AA142" s="41"/>
      <c r="AB142" s="41"/>
      <c r="AC142" s="41"/>
      <c r="AD142" s="41"/>
      <c r="AE142" s="41"/>
      <c r="AR142" s="226" t="s">
        <v>643</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643</v>
      </c>
      <c r="BM142" s="226" t="s">
        <v>5035</v>
      </c>
    </row>
    <row r="143" s="2" customFormat="1" ht="24.15" customHeight="1">
      <c r="A143" s="41"/>
      <c r="B143" s="42"/>
      <c r="C143" s="277" t="s">
        <v>582</v>
      </c>
      <c r="D143" s="277" t="s">
        <v>605</v>
      </c>
      <c r="E143" s="278" t="s">
        <v>5036</v>
      </c>
      <c r="F143" s="279" t="s">
        <v>5037</v>
      </c>
      <c r="G143" s="280" t="s">
        <v>310</v>
      </c>
      <c r="H143" s="281">
        <v>185</v>
      </c>
      <c r="I143" s="282"/>
      <c r="J143" s="283">
        <f>ROUND(I143*H143,2)</f>
        <v>0</v>
      </c>
      <c r="K143" s="279" t="s">
        <v>19</v>
      </c>
      <c r="L143" s="284"/>
      <c r="M143" s="285" t="s">
        <v>19</v>
      </c>
      <c r="N143" s="286" t="s">
        <v>47</v>
      </c>
      <c r="O143" s="87"/>
      <c r="P143" s="224">
        <f>O143*H143</f>
        <v>0</v>
      </c>
      <c r="Q143" s="224">
        <v>0.00012</v>
      </c>
      <c r="R143" s="224">
        <f>Q143*H143</f>
        <v>0.022200000000000001</v>
      </c>
      <c r="S143" s="224">
        <v>0</v>
      </c>
      <c r="T143" s="225">
        <f>S143*H143</f>
        <v>0</v>
      </c>
      <c r="U143" s="41"/>
      <c r="V143" s="41"/>
      <c r="W143" s="41"/>
      <c r="X143" s="41"/>
      <c r="Y143" s="41"/>
      <c r="Z143" s="41"/>
      <c r="AA143" s="41"/>
      <c r="AB143" s="41"/>
      <c r="AC143" s="41"/>
      <c r="AD143" s="41"/>
      <c r="AE143" s="41"/>
      <c r="AR143" s="226" t="s">
        <v>1927</v>
      </c>
      <c r="AT143" s="226" t="s">
        <v>605</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643</v>
      </c>
      <c r="BM143" s="226" t="s">
        <v>5038</v>
      </c>
    </row>
    <row r="144" s="2" customFormat="1" ht="24.15" customHeight="1">
      <c r="A144" s="41"/>
      <c r="B144" s="42"/>
      <c r="C144" s="215" t="s">
        <v>588</v>
      </c>
      <c r="D144" s="215" t="s">
        <v>233</v>
      </c>
      <c r="E144" s="216" t="s">
        <v>5039</v>
      </c>
      <c r="F144" s="217" t="s">
        <v>5040</v>
      </c>
      <c r="G144" s="218" t="s">
        <v>310</v>
      </c>
      <c r="H144" s="219">
        <v>240</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643</v>
      </c>
      <c r="AT144" s="226" t="s">
        <v>233</v>
      </c>
      <c r="AU144" s="226" t="s">
        <v>86</v>
      </c>
      <c r="AY144" s="20" t="s">
        <v>231</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643</v>
      </c>
      <c r="BM144" s="226" t="s">
        <v>5041</v>
      </c>
    </row>
    <row r="145" s="2" customFormat="1" ht="24.15" customHeight="1">
      <c r="A145" s="41"/>
      <c r="B145" s="42"/>
      <c r="C145" s="277" t="s">
        <v>596</v>
      </c>
      <c r="D145" s="277" t="s">
        <v>605</v>
      </c>
      <c r="E145" s="278" t="s">
        <v>5042</v>
      </c>
      <c r="F145" s="279" t="s">
        <v>5043</v>
      </c>
      <c r="G145" s="280" t="s">
        <v>310</v>
      </c>
      <c r="H145" s="281">
        <v>252</v>
      </c>
      <c r="I145" s="282"/>
      <c r="J145" s="283">
        <f>ROUND(I145*H145,2)</f>
        <v>0</v>
      </c>
      <c r="K145" s="279" t="s">
        <v>19</v>
      </c>
      <c r="L145" s="284"/>
      <c r="M145" s="285" t="s">
        <v>19</v>
      </c>
      <c r="N145" s="286" t="s">
        <v>47</v>
      </c>
      <c r="O145" s="87"/>
      <c r="P145" s="224">
        <f>O145*H145</f>
        <v>0</v>
      </c>
      <c r="Q145" s="224">
        <v>0.00018000000000000001</v>
      </c>
      <c r="R145" s="224">
        <f>Q145*H145</f>
        <v>0.045360000000000004</v>
      </c>
      <c r="S145" s="224">
        <v>0</v>
      </c>
      <c r="T145" s="225">
        <f>S145*H145</f>
        <v>0</v>
      </c>
      <c r="U145" s="41"/>
      <c r="V145" s="41"/>
      <c r="W145" s="41"/>
      <c r="X145" s="41"/>
      <c r="Y145" s="41"/>
      <c r="Z145" s="41"/>
      <c r="AA145" s="41"/>
      <c r="AB145" s="41"/>
      <c r="AC145" s="41"/>
      <c r="AD145" s="41"/>
      <c r="AE145" s="41"/>
      <c r="AR145" s="226" t="s">
        <v>1187</v>
      </c>
      <c r="AT145" s="226" t="s">
        <v>605</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1187</v>
      </c>
      <c r="BM145" s="226" t="s">
        <v>5044</v>
      </c>
    </row>
    <row r="146" s="2" customFormat="1" ht="24.15" customHeight="1">
      <c r="A146" s="41"/>
      <c r="B146" s="42"/>
      <c r="C146" s="215" t="s">
        <v>604</v>
      </c>
      <c r="D146" s="215" t="s">
        <v>233</v>
      </c>
      <c r="E146" s="216" t="s">
        <v>5045</v>
      </c>
      <c r="F146" s="217" t="s">
        <v>5046</v>
      </c>
      <c r="G146" s="218" t="s">
        <v>310</v>
      </c>
      <c r="H146" s="219">
        <v>290</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643</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643</v>
      </c>
      <c r="BM146" s="226" t="s">
        <v>5047</v>
      </c>
    </row>
    <row r="147" s="2" customFormat="1" ht="24.15" customHeight="1">
      <c r="A147" s="41"/>
      <c r="B147" s="42"/>
      <c r="C147" s="277" t="s">
        <v>609</v>
      </c>
      <c r="D147" s="277" t="s">
        <v>605</v>
      </c>
      <c r="E147" s="278" t="s">
        <v>5048</v>
      </c>
      <c r="F147" s="279" t="s">
        <v>5049</v>
      </c>
      <c r="G147" s="280" t="s">
        <v>310</v>
      </c>
      <c r="H147" s="281">
        <v>304.5</v>
      </c>
      <c r="I147" s="282"/>
      <c r="J147" s="283">
        <f>ROUND(I147*H147,2)</f>
        <v>0</v>
      </c>
      <c r="K147" s="279" t="s">
        <v>19</v>
      </c>
      <c r="L147" s="284"/>
      <c r="M147" s="285" t="s">
        <v>19</v>
      </c>
      <c r="N147" s="286" t="s">
        <v>47</v>
      </c>
      <c r="O147" s="87"/>
      <c r="P147" s="224">
        <f>O147*H147</f>
        <v>0</v>
      </c>
      <c r="Q147" s="224">
        <v>0.00035</v>
      </c>
      <c r="R147" s="224">
        <f>Q147*H147</f>
        <v>0.106575</v>
      </c>
      <c r="S147" s="224">
        <v>0</v>
      </c>
      <c r="T147" s="225">
        <f>S147*H147</f>
        <v>0</v>
      </c>
      <c r="U147" s="41"/>
      <c r="V147" s="41"/>
      <c r="W147" s="41"/>
      <c r="X147" s="41"/>
      <c r="Y147" s="41"/>
      <c r="Z147" s="41"/>
      <c r="AA147" s="41"/>
      <c r="AB147" s="41"/>
      <c r="AC147" s="41"/>
      <c r="AD147" s="41"/>
      <c r="AE147" s="41"/>
      <c r="AR147" s="226" t="s">
        <v>1187</v>
      </c>
      <c r="AT147" s="226" t="s">
        <v>605</v>
      </c>
      <c r="AU147" s="226" t="s">
        <v>86</v>
      </c>
      <c r="AY147" s="20" t="s">
        <v>231</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1187</v>
      </c>
      <c r="BM147" s="226" t="s">
        <v>5050</v>
      </c>
    </row>
    <row r="148" s="2" customFormat="1" ht="33" customHeight="1">
      <c r="A148" s="41"/>
      <c r="B148" s="42"/>
      <c r="C148" s="215" t="s">
        <v>613</v>
      </c>
      <c r="D148" s="215" t="s">
        <v>233</v>
      </c>
      <c r="E148" s="216" t="s">
        <v>5051</v>
      </c>
      <c r="F148" s="217" t="s">
        <v>5052</v>
      </c>
      <c r="G148" s="218" t="s">
        <v>236</v>
      </c>
      <c r="H148" s="219">
        <v>3.5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643</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643</v>
      </c>
      <c r="BM148" s="226" t="s">
        <v>5053</v>
      </c>
    </row>
    <row r="149" s="2" customFormat="1" ht="24.15" customHeight="1">
      <c r="A149" s="41"/>
      <c r="B149" s="42"/>
      <c r="C149" s="215" t="s">
        <v>622</v>
      </c>
      <c r="D149" s="215" t="s">
        <v>233</v>
      </c>
      <c r="E149" s="216" t="s">
        <v>5054</v>
      </c>
      <c r="F149" s="217" t="s">
        <v>5055</v>
      </c>
      <c r="G149" s="218" t="s">
        <v>236</v>
      </c>
      <c r="H149" s="219">
        <v>3.5</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643</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643</v>
      </c>
      <c r="BM149" s="226" t="s">
        <v>5056</v>
      </c>
    </row>
    <row r="150" s="2" customFormat="1" ht="24.15" customHeight="1">
      <c r="A150" s="41"/>
      <c r="B150" s="42"/>
      <c r="C150" s="215" t="s">
        <v>626</v>
      </c>
      <c r="D150" s="215" t="s">
        <v>233</v>
      </c>
      <c r="E150" s="216" t="s">
        <v>5057</v>
      </c>
      <c r="F150" s="217" t="s">
        <v>5058</v>
      </c>
      <c r="G150" s="218" t="s">
        <v>236</v>
      </c>
      <c r="H150" s="219">
        <v>3.5</v>
      </c>
      <c r="I150" s="220"/>
      <c r="J150" s="221">
        <f>ROUND(I150*H150,2)</f>
        <v>0</v>
      </c>
      <c r="K150" s="217" t="s">
        <v>19</v>
      </c>
      <c r="L150" s="47"/>
      <c r="M150" s="222" t="s">
        <v>19</v>
      </c>
      <c r="N150" s="223" t="s">
        <v>47</v>
      </c>
      <c r="O150" s="87"/>
      <c r="P150" s="224">
        <f>O150*H150</f>
        <v>0</v>
      </c>
      <c r="Q150" s="224">
        <v>0</v>
      </c>
      <c r="R150" s="224">
        <f>Q150*H150</f>
        <v>0</v>
      </c>
      <c r="S150" s="224">
        <v>0.12</v>
      </c>
      <c r="T150" s="225">
        <f>S150*H150</f>
        <v>0.41999999999999998</v>
      </c>
      <c r="U150" s="41"/>
      <c r="V150" s="41"/>
      <c r="W150" s="41"/>
      <c r="X150" s="41"/>
      <c r="Y150" s="41"/>
      <c r="Z150" s="41"/>
      <c r="AA150" s="41"/>
      <c r="AB150" s="41"/>
      <c r="AC150" s="41"/>
      <c r="AD150" s="41"/>
      <c r="AE150" s="41"/>
      <c r="AR150" s="226" t="s">
        <v>643</v>
      </c>
      <c r="AT150" s="226" t="s">
        <v>233</v>
      </c>
      <c r="AU150" s="226" t="s">
        <v>86</v>
      </c>
      <c r="AY150" s="20" t="s">
        <v>231</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643</v>
      </c>
      <c r="BM150" s="226" t="s">
        <v>5059</v>
      </c>
    </row>
    <row r="151" s="2" customFormat="1" ht="33" customHeight="1">
      <c r="A151" s="41"/>
      <c r="B151" s="42"/>
      <c r="C151" s="215" t="s">
        <v>630</v>
      </c>
      <c r="D151" s="215" t="s">
        <v>233</v>
      </c>
      <c r="E151" s="216" t="s">
        <v>5060</v>
      </c>
      <c r="F151" s="217" t="s">
        <v>5061</v>
      </c>
      <c r="G151" s="218" t="s">
        <v>236</v>
      </c>
      <c r="H151" s="219">
        <v>60</v>
      </c>
      <c r="I151" s="220"/>
      <c r="J151" s="221">
        <f>ROUND(I151*H151,2)</f>
        <v>0</v>
      </c>
      <c r="K151" s="217" t="s">
        <v>19</v>
      </c>
      <c r="L151" s="47"/>
      <c r="M151" s="222" t="s">
        <v>19</v>
      </c>
      <c r="N151" s="223" t="s">
        <v>47</v>
      </c>
      <c r="O151" s="87"/>
      <c r="P151" s="224">
        <f>O151*H151</f>
        <v>0</v>
      </c>
      <c r="Q151" s="224">
        <v>0</v>
      </c>
      <c r="R151" s="224">
        <f>Q151*H151</f>
        <v>0</v>
      </c>
      <c r="S151" s="224">
        <v>0.255</v>
      </c>
      <c r="T151" s="225">
        <f>S151*H151</f>
        <v>15.300000000000001</v>
      </c>
      <c r="U151" s="41"/>
      <c r="V151" s="41"/>
      <c r="W151" s="41"/>
      <c r="X151" s="41"/>
      <c r="Y151" s="41"/>
      <c r="Z151" s="41"/>
      <c r="AA151" s="41"/>
      <c r="AB151" s="41"/>
      <c r="AC151" s="41"/>
      <c r="AD151" s="41"/>
      <c r="AE151" s="41"/>
      <c r="AR151" s="226" t="s">
        <v>643</v>
      </c>
      <c r="AT151" s="226" t="s">
        <v>233</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643</v>
      </c>
      <c r="BM151" s="226" t="s">
        <v>5062</v>
      </c>
    </row>
    <row r="152" s="2" customFormat="1" ht="24.15" customHeight="1">
      <c r="A152" s="41"/>
      <c r="B152" s="42"/>
      <c r="C152" s="215" t="s">
        <v>634</v>
      </c>
      <c r="D152" s="215" t="s">
        <v>233</v>
      </c>
      <c r="E152" s="216" t="s">
        <v>5063</v>
      </c>
      <c r="F152" s="217" t="s">
        <v>5064</v>
      </c>
      <c r="G152" s="218" t="s">
        <v>310</v>
      </c>
      <c r="H152" s="219">
        <v>20</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643</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643</v>
      </c>
      <c r="BM152" s="226" t="s">
        <v>5065</v>
      </c>
    </row>
    <row r="153" s="2" customFormat="1" ht="24.15" customHeight="1">
      <c r="A153" s="41"/>
      <c r="B153" s="42"/>
      <c r="C153" s="215" t="s">
        <v>638</v>
      </c>
      <c r="D153" s="215" t="s">
        <v>233</v>
      </c>
      <c r="E153" s="216" t="s">
        <v>5066</v>
      </c>
      <c r="F153" s="217" t="s">
        <v>5067</v>
      </c>
      <c r="G153" s="218" t="s">
        <v>236</v>
      </c>
      <c r="H153" s="219">
        <v>60</v>
      </c>
      <c r="I153" s="220"/>
      <c r="J153" s="221">
        <f>ROUND(I153*H153,2)</f>
        <v>0</v>
      </c>
      <c r="K153" s="217" t="s">
        <v>19</v>
      </c>
      <c r="L153" s="47"/>
      <c r="M153" s="222" t="s">
        <v>19</v>
      </c>
      <c r="N153" s="223" t="s">
        <v>47</v>
      </c>
      <c r="O153" s="87"/>
      <c r="P153" s="224">
        <f>O153*H153</f>
        <v>0</v>
      </c>
      <c r="Q153" s="224">
        <v>0</v>
      </c>
      <c r="R153" s="224">
        <f>Q153*H153</f>
        <v>0</v>
      </c>
      <c r="S153" s="224">
        <v>0.57999999999999996</v>
      </c>
      <c r="T153" s="225">
        <f>S153*H153</f>
        <v>34.799999999999997</v>
      </c>
      <c r="U153" s="41"/>
      <c r="V153" s="41"/>
      <c r="W153" s="41"/>
      <c r="X153" s="41"/>
      <c r="Y153" s="41"/>
      <c r="Z153" s="41"/>
      <c r="AA153" s="41"/>
      <c r="AB153" s="41"/>
      <c r="AC153" s="41"/>
      <c r="AD153" s="41"/>
      <c r="AE153" s="41"/>
      <c r="AR153" s="226" t="s">
        <v>238</v>
      </c>
      <c r="AT153" s="226" t="s">
        <v>233</v>
      </c>
      <c r="AU153" s="226" t="s">
        <v>86</v>
      </c>
      <c r="AY153" s="20" t="s">
        <v>231</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238</v>
      </c>
      <c r="BM153" s="226" t="s">
        <v>5068</v>
      </c>
    </row>
    <row r="154" s="2" customFormat="1" ht="24.15" customHeight="1">
      <c r="A154" s="41"/>
      <c r="B154" s="42"/>
      <c r="C154" s="215" t="s">
        <v>643</v>
      </c>
      <c r="D154" s="215" t="s">
        <v>233</v>
      </c>
      <c r="E154" s="216" t="s">
        <v>5069</v>
      </c>
      <c r="F154" s="217" t="s">
        <v>5070</v>
      </c>
      <c r="G154" s="218" t="s">
        <v>236</v>
      </c>
      <c r="H154" s="219">
        <v>60</v>
      </c>
      <c r="I154" s="220"/>
      <c r="J154" s="221">
        <f>ROUND(I154*H154,2)</f>
        <v>0</v>
      </c>
      <c r="K154" s="217" t="s">
        <v>19</v>
      </c>
      <c r="L154" s="47"/>
      <c r="M154" s="222" t="s">
        <v>19</v>
      </c>
      <c r="N154" s="223" t="s">
        <v>47</v>
      </c>
      <c r="O154" s="87"/>
      <c r="P154" s="224">
        <f>O154*H154</f>
        <v>0</v>
      </c>
      <c r="Q154" s="224">
        <v>0.088800000000000004</v>
      </c>
      <c r="R154" s="224">
        <f>Q154*H154</f>
        <v>5.3280000000000003</v>
      </c>
      <c r="S154" s="224">
        <v>0</v>
      </c>
      <c r="T154" s="225">
        <f>S154*H154</f>
        <v>0</v>
      </c>
      <c r="U154" s="41"/>
      <c r="V154" s="41"/>
      <c r="W154" s="41"/>
      <c r="X154" s="41"/>
      <c r="Y154" s="41"/>
      <c r="Z154" s="41"/>
      <c r="AA154" s="41"/>
      <c r="AB154" s="41"/>
      <c r="AC154" s="41"/>
      <c r="AD154" s="41"/>
      <c r="AE154" s="41"/>
      <c r="AR154" s="226" t="s">
        <v>238</v>
      </c>
      <c r="AT154" s="226" t="s">
        <v>233</v>
      </c>
      <c r="AU154" s="226" t="s">
        <v>86</v>
      </c>
      <c r="AY154" s="20" t="s">
        <v>231</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238</v>
      </c>
      <c r="BM154" s="226" t="s">
        <v>5071</v>
      </c>
    </row>
    <row r="155" s="2" customFormat="1" ht="33" customHeight="1">
      <c r="A155" s="41"/>
      <c r="B155" s="42"/>
      <c r="C155" s="215" t="s">
        <v>658</v>
      </c>
      <c r="D155" s="215" t="s">
        <v>233</v>
      </c>
      <c r="E155" s="216" t="s">
        <v>5072</v>
      </c>
      <c r="F155" s="217" t="s">
        <v>5073</v>
      </c>
      <c r="G155" s="218" t="s">
        <v>280</v>
      </c>
      <c r="H155" s="219">
        <v>7.4279999999999999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5074</v>
      </c>
    </row>
    <row r="156" s="2" customFormat="1" ht="21.75" customHeight="1">
      <c r="A156" s="41"/>
      <c r="B156" s="42"/>
      <c r="C156" s="277" t="s">
        <v>673</v>
      </c>
      <c r="D156" s="277" t="s">
        <v>605</v>
      </c>
      <c r="E156" s="278" t="s">
        <v>5075</v>
      </c>
      <c r="F156" s="279" t="s">
        <v>5076</v>
      </c>
      <c r="G156" s="280" t="s">
        <v>236</v>
      </c>
      <c r="H156" s="281">
        <v>10</v>
      </c>
      <c r="I156" s="282"/>
      <c r="J156" s="283">
        <f>ROUND(I156*H156,2)</f>
        <v>0</v>
      </c>
      <c r="K156" s="279" t="s">
        <v>19</v>
      </c>
      <c r="L156" s="284"/>
      <c r="M156" s="285" t="s">
        <v>19</v>
      </c>
      <c r="N156" s="286" t="s">
        <v>47</v>
      </c>
      <c r="O156" s="87"/>
      <c r="P156" s="224">
        <f>O156*H156</f>
        <v>0</v>
      </c>
      <c r="Q156" s="224">
        <v>0.20999999999999999</v>
      </c>
      <c r="R156" s="224">
        <f>Q156*H156</f>
        <v>2.1000000000000001</v>
      </c>
      <c r="S156" s="224">
        <v>0</v>
      </c>
      <c r="T156" s="225">
        <f>S156*H156</f>
        <v>0</v>
      </c>
      <c r="U156" s="41"/>
      <c r="V156" s="41"/>
      <c r="W156" s="41"/>
      <c r="X156" s="41"/>
      <c r="Y156" s="41"/>
      <c r="Z156" s="41"/>
      <c r="AA156" s="41"/>
      <c r="AB156" s="41"/>
      <c r="AC156" s="41"/>
      <c r="AD156" s="41"/>
      <c r="AE156" s="41"/>
      <c r="AR156" s="226" t="s">
        <v>277</v>
      </c>
      <c r="AT156" s="226" t="s">
        <v>605</v>
      </c>
      <c r="AU156" s="226" t="s">
        <v>86</v>
      </c>
      <c r="AY156" s="20" t="s">
        <v>231</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238</v>
      </c>
      <c r="BM156" s="226" t="s">
        <v>5077</v>
      </c>
    </row>
    <row r="157" s="12" customFormat="1" ht="25.92" customHeight="1">
      <c r="A157" s="12"/>
      <c r="B157" s="199"/>
      <c r="C157" s="200"/>
      <c r="D157" s="201" t="s">
        <v>75</v>
      </c>
      <c r="E157" s="202" t="s">
        <v>3084</v>
      </c>
      <c r="F157" s="202" t="s">
        <v>3085</v>
      </c>
      <c r="G157" s="200"/>
      <c r="H157" s="200"/>
      <c r="I157" s="203"/>
      <c r="J157" s="20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238</v>
      </c>
      <c r="AT157" s="211" t="s">
        <v>75</v>
      </c>
      <c r="AU157" s="211" t="s">
        <v>76</v>
      </c>
      <c r="AY157" s="210" t="s">
        <v>231</v>
      </c>
      <c r="BK157" s="212">
        <f>SUM(BK158:BK159)</f>
        <v>0</v>
      </c>
    </row>
    <row r="158" s="2" customFormat="1" ht="24.15" customHeight="1">
      <c r="A158" s="41"/>
      <c r="B158" s="42"/>
      <c r="C158" s="215" t="s">
        <v>678</v>
      </c>
      <c r="D158" s="215" t="s">
        <v>233</v>
      </c>
      <c r="E158" s="216" t="s">
        <v>5078</v>
      </c>
      <c r="F158" s="217" t="s">
        <v>5079</v>
      </c>
      <c r="G158" s="218" t="s">
        <v>2802</v>
      </c>
      <c r="H158" s="219">
        <v>4</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4011</v>
      </c>
      <c r="AT158" s="226" t="s">
        <v>233</v>
      </c>
      <c r="AU158" s="226" t="s">
        <v>84</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4011</v>
      </c>
      <c r="BM158" s="226" t="s">
        <v>5080</v>
      </c>
    </row>
    <row r="159" s="2" customFormat="1" ht="16.5" customHeight="1">
      <c r="A159" s="41"/>
      <c r="B159" s="42"/>
      <c r="C159" s="215" t="s">
        <v>692</v>
      </c>
      <c r="D159" s="215" t="s">
        <v>233</v>
      </c>
      <c r="E159" s="216" t="s">
        <v>5081</v>
      </c>
      <c r="F159" s="217" t="s">
        <v>5082</v>
      </c>
      <c r="G159" s="218" t="s">
        <v>2802</v>
      </c>
      <c r="H159" s="219">
        <v>4</v>
      </c>
      <c r="I159" s="220"/>
      <c r="J159" s="221">
        <f>ROUND(I159*H159,2)</f>
        <v>0</v>
      </c>
      <c r="K159" s="217" t="s">
        <v>19</v>
      </c>
      <c r="L159" s="47"/>
      <c r="M159" s="295" t="s">
        <v>19</v>
      </c>
      <c r="N159" s="296" t="s">
        <v>47</v>
      </c>
      <c r="O159" s="293"/>
      <c r="P159" s="297">
        <f>O159*H159</f>
        <v>0</v>
      </c>
      <c r="Q159" s="297">
        <v>0</v>
      </c>
      <c r="R159" s="297">
        <f>Q159*H159</f>
        <v>0</v>
      </c>
      <c r="S159" s="297">
        <v>0</v>
      </c>
      <c r="T159" s="298">
        <f>S159*H159</f>
        <v>0</v>
      </c>
      <c r="U159" s="41"/>
      <c r="V159" s="41"/>
      <c r="W159" s="41"/>
      <c r="X159" s="41"/>
      <c r="Y159" s="41"/>
      <c r="Z159" s="41"/>
      <c r="AA159" s="41"/>
      <c r="AB159" s="41"/>
      <c r="AC159" s="41"/>
      <c r="AD159" s="41"/>
      <c r="AE159" s="41"/>
      <c r="AR159" s="226" t="s">
        <v>4011</v>
      </c>
      <c r="AT159" s="226" t="s">
        <v>233</v>
      </c>
      <c r="AU159" s="226" t="s">
        <v>84</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4011</v>
      </c>
      <c r="BM159" s="226" t="s">
        <v>5083</v>
      </c>
    </row>
    <row r="160" s="2" customFormat="1" ht="6.96" customHeight="1">
      <c r="A160" s="41"/>
      <c r="B160" s="62"/>
      <c r="C160" s="63"/>
      <c r="D160" s="63"/>
      <c r="E160" s="63"/>
      <c r="F160" s="63"/>
      <c r="G160" s="63"/>
      <c r="H160" s="63"/>
      <c r="I160" s="63"/>
      <c r="J160" s="63"/>
      <c r="K160" s="63"/>
      <c r="L160" s="47"/>
      <c r="M160" s="41"/>
      <c r="O160" s="41"/>
      <c r="P160" s="41"/>
      <c r="Q160" s="41"/>
      <c r="R160" s="41"/>
      <c r="S160" s="41"/>
      <c r="T160" s="41"/>
      <c r="U160" s="41"/>
      <c r="V160" s="41"/>
      <c r="W160" s="41"/>
      <c r="X160" s="41"/>
      <c r="Y160" s="41"/>
      <c r="Z160" s="41"/>
      <c r="AA160" s="41"/>
      <c r="AB160" s="41"/>
      <c r="AC160" s="41"/>
      <c r="AD160" s="41"/>
      <c r="AE160" s="41"/>
    </row>
  </sheetData>
  <sheetProtection sheet="1" autoFilter="0" formatColumns="0" formatRows="0" objects="1" scenarios="1" spinCount="100000" saltValue="s3aRoPIB5gozNZNjsa3E/orn3l0Rq3j3r0zrX4ZlXMMUkFOqvZKiQeOwD+3OCatj8pXteqsbO89gdwqQbLfXCQ==" hashValue="w/X6cZeUaaH/Lo2BvUqx1eh3kMj2y6Fg3mr3vgRZ/Vmyt9ixZCoJaSRn2tNWusZ/HTnJ7lTS3eAR/VqLZXufBQ==" algorithmName="SHA-512" password="C763"/>
  <autoFilter ref="C84:K15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170</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5084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ROUND((SUM(BE87:BE234)),  2)</f>
        <v>0</v>
      </c>
      <c r="G33" s="41"/>
      <c r="H33" s="41"/>
      <c r="I33" s="160">
        <v>0.20999999999999999</v>
      </c>
      <c r="J33" s="159">
        <f>ROUND(((SUM(BE87:BE234))*I33),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ROUND((SUM(BF87:BF234)),  2)</f>
        <v>0</v>
      </c>
      <c r="G34" s="41"/>
      <c r="H34" s="41"/>
      <c r="I34" s="160">
        <v>0.14999999999999999</v>
      </c>
      <c r="J34" s="159">
        <f>ROUND(((SUM(BF87:BF234))*I34),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ROUND((SUM(BG87:BG234)),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ROUND((SUM(BH87:BH234)),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ROUND((SUM(BI87:BI234)),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07 - Komunikace příjezdová</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195</v>
      </c>
      <c r="E62" s="185"/>
      <c r="F62" s="185"/>
      <c r="G62" s="185"/>
      <c r="H62" s="185"/>
      <c r="I62" s="185"/>
      <c r="J62" s="186">
        <f>J128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196</v>
      </c>
      <c r="E63" s="185"/>
      <c r="F63" s="185"/>
      <c r="G63" s="185"/>
      <c r="H63" s="185"/>
      <c r="I63" s="185"/>
      <c r="J63" s="186">
        <f>J137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2300</v>
      </c>
      <c r="E64" s="185"/>
      <c r="F64" s="185"/>
      <c r="G64" s="185"/>
      <c r="H64" s="185"/>
      <c r="I64" s="185"/>
      <c r="J64" s="186">
        <f>J142</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199</v>
      </c>
      <c r="E65" s="185"/>
      <c r="F65" s="185"/>
      <c r="G65" s="185"/>
      <c r="H65" s="185"/>
      <c r="I65" s="185"/>
      <c r="J65" s="186">
        <f>J174</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2301</v>
      </c>
      <c r="E66" s="180"/>
      <c r="F66" s="180"/>
      <c r="G66" s="180"/>
      <c r="H66" s="180"/>
      <c r="I66" s="180"/>
      <c r="J66" s="181">
        <f>J217</f>
        <v>0</v>
      </c>
      <c r="K66" s="178"/>
      <c r="L66" s="182"/>
      <c r="S66" s="9"/>
      <c r="T66" s="9"/>
      <c r="U66" s="9"/>
      <c r="V66" s="9"/>
      <c r="W66" s="9"/>
      <c r="X66" s="9"/>
      <c r="Y66" s="9"/>
      <c r="Z66" s="9"/>
      <c r="AA66" s="9"/>
      <c r="AB66" s="9"/>
      <c r="AC66" s="9"/>
      <c r="AD66" s="9"/>
      <c r="AE66" s="9"/>
    </row>
    <row r="67" s="10" customFormat="1" ht="19.92" customHeight="1">
      <c r="A67" s="10"/>
      <c r="B67" s="183"/>
      <c r="C67" s="128"/>
      <c r="D67" s="184" t="s">
        <v>2302</v>
      </c>
      <c r="E67" s="185"/>
      <c r="F67" s="185"/>
      <c r="G67" s="185"/>
      <c r="H67" s="185"/>
      <c r="I67" s="185"/>
      <c r="J67" s="186">
        <f>J218</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07 - Komunikace příjezdová</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P88+P217</f>
        <v>0</v>
      </c>
      <c r="Q87" s="99"/>
      <c r="R87" s="196">
        <f>R88+R217</f>
        <v>328.7921829</v>
      </c>
      <c r="S87" s="99"/>
      <c r="T87" s="197">
        <f>T88+T217</f>
        <v>37.504999999999995</v>
      </c>
      <c r="U87" s="41"/>
      <c r="V87" s="41"/>
      <c r="W87" s="41"/>
      <c r="X87" s="41"/>
      <c r="Y87" s="41"/>
      <c r="Z87" s="41"/>
      <c r="AA87" s="41"/>
      <c r="AB87" s="41"/>
      <c r="AC87" s="41"/>
      <c r="AD87" s="41"/>
      <c r="AE87" s="41"/>
      <c r="AT87" s="20" t="s">
        <v>75</v>
      </c>
      <c r="AU87" s="20" t="s">
        <v>192</v>
      </c>
      <c r="BK87" s="198">
        <f>BK88+BK217</f>
        <v>0</v>
      </c>
    </row>
    <row r="88" s="12" customFormat="1" ht="25.92" customHeight="1">
      <c r="A88" s="12"/>
      <c r="B88" s="199"/>
      <c r="C88" s="200"/>
      <c r="D88" s="201" t="s">
        <v>75</v>
      </c>
      <c r="E88" s="202" t="s">
        <v>229</v>
      </c>
      <c r="F88" s="202" t="s">
        <v>230</v>
      </c>
      <c r="G88" s="200"/>
      <c r="H88" s="200"/>
      <c r="I88" s="203"/>
      <c r="J88" s="204">
        <f>BK88</f>
        <v>0</v>
      </c>
      <c r="K88" s="200"/>
      <c r="L88" s="205"/>
      <c r="M88" s="206"/>
      <c r="N88" s="207"/>
      <c r="O88" s="207"/>
      <c r="P88" s="208">
        <f>P89+P128+P137+P142+P174</f>
        <v>0</v>
      </c>
      <c r="Q88" s="207"/>
      <c r="R88" s="208">
        <f>R89+R128+R137+R142+R174</f>
        <v>328.77718290000001</v>
      </c>
      <c r="S88" s="207"/>
      <c r="T88" s="209">
        <f>T89+T128+T137+T142+T174</f>
        <v>37.504999999999995</v>
      </c>
      <c r="U88" s="12"/>
      <c r="V88" s="12"/>
      <c r="W88" s="12"/>
      <c r="X88" s="12"/>
      <c r="Y88" s="12"/>
      <c r="Z88" s="12"/>
      <c r="AA88" s="12"/>
      <c r="AB88" s="12"/>
      <c r="AC88" s="12"/>
      <c r="AD88" s="12"/>
      <c r="AE88" s="12"/>
      <c r="AR88" s="210" t="s">
        <v>84</v>
      </c>
      <c r="AT88" s="211" t="s">
        <v>75</v>
      </c>
      <c r="AU88" s="211" t="s">
        <v>76</v>
      </c>
      <c r="AY88" s="210" t="s">
        <v>231</v>
      </c>
      <c r="BK88" s="212">
        <f>BK89+BK128+BK137+BK142+BK174</f>
        <v>0</v>
      </c>
    </row>
    <row r="89" s="12" customFormat="1" ht="22.8" customHeight="1">
      <c r="A89" s="12"/>
      <c r="B89" s="199"/>
      <c r="C89" s="200"/>
      <c r="D89" s="201" t="s">
        <v>75</v>
      </c>
      <c r="E89" s="213" t="s">
        <v>84</v>
      </c>
      <c r="F89" s="213" t="s">
        <v>232</v>
      </c>
      <c r="G89" s="200"/>
      <c r="H89" s="200"/>
      <c r="I89" s="203"/>
      <c r="J89" s="214">
        <f>BK89</f>
        <v>0</v>
      </c>
      <c r="K89" s="200"/>
      <c r="L89" s="205"/>
      <c r="M89" s="206"/>
      <c r="N89" s="207"/>
      <c r="O89" s="207"/>
      <c r="P89" s="208">
        <f>SUM(P90:P127)</f>
        <v>0</v>
      </c>
      <c r="Q89" s="207"/>
      <c r="R89" s="208">
        <f>SUM(R90:R127)</f>
        <v>230.76274000000001</v>
      </c>
      <c r="S89" s="207"/>
      <c r="T89" s="209">
        <f>SUM(T90:T127)</f>
        <v>37.504999999999995</v>
      </c>
      <c r="U89" s="12"/>
      <c r="V89" s="12"/>
      <c r="W89" s="12"/>
      <c r="X89" s="12"/>
      <c r="Y89" s="12"/>
      <c r="Z89" s="12"/>
      <c r="AA89" s="12"/>
      <c r="AB89" s="12"/>
      <c r="AC89" s="12"/>
      <c r="AD89" s="12"/>
      <c r="AE89" s="12"/>
      <c r="AR89" s="210" t="s">
        <v>84</v>
      </c>
      <c r="AT89" s="211" t="s">
        <v>75</v>
      </c>
      <c r="AU89" s="211" t="s">
        <v>84</v>
      </c>
      <c r="AY89" s="210" t="s">
        <v>231</v>
      </c>
      <c r="BK89" s="212">
        <f>SUM(BK90:BK127)</f>
        <v>0</v>
      </c>
    </row>
    <row r="90" s="2" customFormat="1" ht="49.05" customHeight="1">
      <c r="A90" s="41"/>
      <c r="B90" s="42"/>
      <c r="C90" s="215" t="s">
        <v>84</v>
      </c>
      <c r="D90" s="215" t="s">
        <v>233</v>
      </c>
      <c r="E90" s="216" t="s">
        <v>5085</v>
      </c>
      <c r="F90" s="217" t="s">
        <v>5086</v>
      </c>
      <c r="G90" s="218" t="s">
        <v>236</v>
      </c>
      <c r="H90" s="219">
        <v>30</v>
      </c>
      <c r="I90" s="220"/>
      <c r="J90" s="221">
        <f>ROUND(I90*H90,2)</f>
        <v>0</v>
      </c>
      <c r="K90" s="217" t="s">
        <v>19</v>
      </c>
      <c r="L90" s="47"/>
      <c r="M90" s="222" t="s">
        <v>19</v>
      </c>
      <c r="N90" s="223" t="s">
        <v>47</v>
      </c>
      <c r="O90" s="87"/>
      <c r="P90" s="224">
        <f>O90*H90</f>
        <v>0</v>
      </c>
      <c r="Q90" s="224">
        <v>0</v>
      </c>
      <c r="R90" s="224">
        <f>Q90*H90</f>
        <v>0</v>
      </c>
      <c r="S90" s="224">
        <v>0.45000000000000001</v>
      </c>
      <c r="T90" s="225">
        <f>S90*H90</f>
        <v>13.5</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5087</v>
      </c>
    </row>
    <row r="91" s="13" customFormat="1">
      <c r="A91" s="13"/>
      <c r="B91" s="233"/>
      <c r="C91" s="234"/>
      <c r="D91" s="235" t="s">
        <v>242</v>
      </c>
      <c r="E91" s="236" t="s">
        <v>19</v>
      </c>
      <c r="F91" s="237" t="s">
        <v>5088</v>
      </c>
      <c r="G91" s="234"/>
      <c r="H91" s="238">
        <v>30</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84</v>
      </c>
      <c r="AY91" s="244" t="s">
        <v>231</v>
      </c>
    </row>
    <row r="92" s="2" customFormat="1" ht="78" customHeight="1">
      <c r="A92" s="41"/>
      <c r="B92" s="42"/>
      <c r="C92" s="215" t="s">
        <v>86</v>
      </c>
      <c r="D92" s="215" t="s">
        <v>233</v>
      </c>
      <c r="E92" s="216" t="s">
        <v>5089</v>
      </c>
      <c r="F92" s="217" t="s">
        <v>5090</v>
      </c>
      <c r="G92" s="218" t="s">
        <v>236</v>
      </c>
      <c r="H92" s="219">
        <v>35</v>
      </c>
      <c r="I92" s="220"/>
      <c r="J92" s="221">
        <f>ROUND(I92*H92,2)</f>
        <v>0</v>
      </c>
      <c r="K92" s="217" t="s">
        <v>237</v>
      </c>
      <c r="L92" s="47"/>
      <c r="M92" s="222" t="s">
        <v>19</v>
      </c>
      <c r="N92" s="223" t="s">
        <v>47</v>
      </c>
      <c r="O92" s="87"/>
      <c r="P92" s="224">
        <f>O92*H92</f>
        <v>0</v>
      </c>
      <c r="Q92" s="224">
        <v>0</v>
      </c>
      <c r="R92" s="224">
        <f>Q92*H92</f>
        <v>0</v>
      </c>
      <c r="S92" s="224">
        <v>0.255</v>
      </c>
      <c r="T92" s="225">
        <f>S92*H92</f>
        <v>8.9250000000000007</v>
      </c>
      <c r="U92" s="41"/>
      <c r="V92" s="41"/>
      <c r="W92" s="41"/>
      <c r="X92" s="41"/>
      <c r="Y92" s="41"/>
      <c r="Z92" s="41"/>
      <c r="AA92" s="41"/>
      <c r="AB92" s="41"/>
      <c r="AC92" s="41"/>
      <c r="AD92" s="41"/>
      <c r="AE92" s="41"/>
      <c r="AR92" s="226" t="s">
        <v>238</v>
      </c>
      <c r="AT92" s="226" t="s">
        <v>233</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238</v>
      </c>
      <c r="BM92" s="226" t="s">
        <v>5091</v>
      </c>
    </row>
    <row r="93" s="2" customFormat="1">
      <c r="A93" s="41"/>
      <c r="B93" s="42"/>
      <c r="C93" s="43"/>
      <c r="D93" s="228" t="s">
        <v>240</v>
      </c>
      <c r="E93" s="43"/>
      <c r="F93" s="229" t="s">
        <v>5092</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240</v>
      </c>
      <c r="AU93" s="20" t="s">
        <v>86</v>
      </c>
    </row>
    <row r="94" s="13" customFormat="1">
      <c r="A94" s="13"/>
      <c r="B94" s="233"/>
      <c r="C94" s="234"/>
      <c r="D94" s="235" t="s">
        <v>242</v>
      </c>
      <c r="E94" s="236" t="s">
        <v>19</v>
      </c>
      <c r="F94" s="237" t="s">
        <v>5093</v>
      </c>
      <c r="G94" s="234"/>
      <c r="H94" s="238">
        <v>35</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84</v>
      </c>
      <c r="AY94" s="244" t="s">
        <v>231</v>
      </c>
    </row>
    <row r="95" s="2" customFormat="1" ht="44.25" customHeight="1">
      <c r="A95" s="41"/>
      <c r="B95" s="42"/>
      <c r="C95" s="215" t="s">
        <v>248</v>
      </c>
      <c r="D95" s="215" t="s">
        <v>233</v>
      </c>
      <c r="E95" s="216" t="s">
        <v>5094</v>
      </c>
      <c r="F95" s="217" t="s">
        <v>5095</v>
      </c>
      <c r="G95" s="218" t="s">
        <v>310</v>
      </c>
      <c r="H95" s="219">
        <v>52</v>
      </c>
      <c r="I95" s="220"/>
      <c r="J95" s="221">
        <f>ROUND(I95*H95,2)</f>
        <v>0</v>
      </c>
      <c r="K95" s="217" t="s">
        <v>237</v>
      </c>
      <c r="L95" s="47"/>
      <c r="M95" s="222" t="s">
        <v>19</v>
      </c>
      <c r="N95" s="223" t="s">
        <v>47</v>
      </c>
      <c r="O95" s="87"/>
      <c r="P95" s="224">
        <f>O95*H95</f>
        <v>0</v>
      </c>
      <c r="Q95" s="224">
        <v>0</v>
      </c>
      <c r="R95" s="224">
        <f>Q95*H95</f>
        <v>0</v>
      </c>
      <c r="S95" s="224">
        <v>0.28999999999999998</v>
      </c>
      <c r="T95" s="225">
        <f>S95*H95</f>
        <v>15.079999999999998</v>
      </c>
      <c r="U95" s="41"/>
      <c r="V95" s="41"/>
      <c r="W95" s="41"/>
      <c r="X95" s="41"/>
      <c r="Y95" s="41"/>
      <c r="Z95" s="41"/>
      <c r="AA95" s="41"/>
      <c r="AB95" s="41"/>
      <c r="AC95" s="41"/>
      <c r="AD95" s="41"/>
      <c r="AE95" s="41"/>
      <c r="AR95" s="226" t="s">
        <v>238</v>
      </c>
      <c r="AT95" s="226" t="s">
        <v>233</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238</v>
      </c>
      <c r="BM95" s="226" t="s">
        <v>5096</v>
      </c>
    </row>
    <row r="96" s="2" customFormat="1">
      <c r="A96" s="41"/>
      <c r="B96" s="42"/>
      <c r="C96" s="43"/>
      <c r="D96" s="228" t="s">
        <v>240</v>
      </c>
      <c r="E96" s="43"/>
      <c r="F96" s="229" t="s">
        <v>5097</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240</v>
      </c>
      <c r="AU96" s="20" t="s">
        <v>86</v>
      </c>
    </row>
    <row r="97" s="13" customFormat="1">
      <c r="A97" s="13"/>
      <c r="B97" s="233"/>
      <c r="C97" s="234"/>
      <c r="D97" s="235" t="s">
        <v>242</v>
      </c>
      <c r="E97" s="236" t="s">
        <v>19</v>
      </c>
      <c r="F97" s="237" t="s">
        <v>5098</v>
      </c>
      <c r="G97" s="234"/>
      <c r="H97" s="238">
        <v>52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84</v>
      </c>
      <c r="AY97" s="244" t="s">
        <v>231</v>
      </c>
    </row>
    <row r="98" s="2" customFormat="1" ht="24.15" customHeight="1">
      <c r="A98" s="41"/>
      <c r="B98" s="42"/>
      <c r="C98" s="215" t="s">
        <v>238</v>
      </c>
      <c r="D98" s="215" t="s">
        <v>233</v>
      </c>
      <c r="E98" s="216" t="s">
        <v>2303</v>
      </c>
      <c r="F98" s="217" t="s">
        <v>2304</v>
      </c>
      <c r="G98" s="218" t="s">
        <v>236</v>
      </c>
      <c r="H98" s="219">
        <v>908</v>
      </c>
      <c r="I98" s="220"/>
      <c r="J98" s="221">
        <f>ROUND(I98*H98,2)</f>
        <v>0</v>
      </c>
      <c r="K98" s="217" t="s">
        <v>237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238</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238</v>
      </c>
      <c r="BM98" s="226" t="s">
        <v>5099</v>
      </c>
    </row>
    <row r="99" s="2" customFormat="1">
      <c r="A99" s="41"/>
      <c r="B99" s="42"/>
      <c r="C99" s="43"/>
      <c r="D99" s="228" t="s">
        <v>240</v>
      </c>
      <c r="E99" s="43"/>
      <c r="F99" s="229" t="s">
        <v>2306</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240</v>
      </c>
      <c r="AU99" s="20" t="s">
        <v>86</v>
      </c>
    </row>
    <row r="100" s="13" customFormat="1">
      <c r="A100" s="13"/>
      <c r="B100" s="233"/>
      <c r="C100" s="234"/>
      <c r="D100" s="235" t="s">
        <v>242</v>
      </c>
      <c r="E100" s="236" t="s">
        <v>19</v>
      </c>
      <c r="F100" s="237" t="s">
        <v>5100</v>
      </c>
      <c r="G100" s="234"/>
      <c r="H100" s="238">
        <v>908</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84</v>
      </c>
      <c r="AY100" s="244" t="s">
        <v>231</v>
      </c>
    </row>
    <row r="101" s="2" customFormat="1" ht="33" customHeight="1">
      <c r="A101" s="41"/>
      <c r="B101" s="42"/>
      <c r="C101" s="215" t="s">
        <v>260</v>
      </c>
      <c r="D101" s="215" t="s">
        <v>233</v>
      </c>
      <c r="E101" s="216" t="s">
        <v>5101</v>
      </c>
      <c r="F101" s="217" t="s">
        <v>5102</v>
      </c>
      <c r="G101" s="218" t="s">
        <v>251</v>
      </c>
      <c r="H101" s="219">
        <v>49</v>
      </c>
      <c r="I101" s="220"/>
      <c r="J101" s="221">
        <f>ROUND(I101*H101,2)</f>
        <v>0</v>
      </c>
      <c r="K101" s="217" t="s">
        <v>237</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238</v>
      </c>
      <c r="AT101" s="226" t="s">
        <v>233</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238</v>
      </c>
      <c r="BM101" s="226" t="s">
        <v>5103</v>
      </c>
    </row>
    <row r="102" s="2" customFormat="1">
      <c r="A102" s="41"/>
      <c r="B102" s="42"/>
      <c r="C102" s="43"/>
      <c r="D102" s="228" t="s">
        <v>240</v>
      </c>
      <c r="E102" s="43"/>
      <c r="F102" s="229" t="s">
        <v>5104</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240</v>
      </c>
      <c r="AU102" s="20" t="s">
        <v>86</v>
      </c>
    </row>
    <row r="103" s="13" customFormat="1">
      <c r="A103" s="13"/>
      <c r="B103" s="233"/>
      <c r="C103" s="234"/>
      <c r="D103" s="235" t="s">
        <v>242</v>
      </c>
      <c r="E103" s="236" t="s">
        <v>19</v>
      </c>
      <c r="F103" s="237" t="s">
        <v>5105</v>
      </c>
      <c r="G103" s="234"/>
      <c r="H103" s="238">
        <v>49</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84</v>
      </c>
      <c r="AY103" s="244" t="s">
        <v>231</v>
      </c>
    </row>
    <row r="104" s="2" customFormat="1" ht="37.8" customHeight="1">
      <c r="A104" s="41"/>
      <c r="B104" s="42"/>
      <c r="C104" s="215" t="s">
        <v>265</v>
      </c>
      <c r="D104" s="215" t="s">
        <v>233</v>
      </c>
      <c r="E104" s="216" t="s">
        <v>2326</v>
      </c>
      <c r="F104" s="217" t="s">
        <v>2327</v>
      </c>
      <c r="G104" s="218" t="s">
        <v>251</v>
      </c>
      <c r="H104" s="219">
        <v>258.5</v>
      </c>
      <c r="I104" s="220"/>
      <c r="J104" s="221">
        <f>ROUND(I104*H104,2)</f>
        <v>0</v>
      </c>
      <c r="K104" s="217" t="s">
        <v>237</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238</v>
      </c>
      <c r="AT104" s="226" t="s">
        <v>233</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238</v>
      </c>
      <c r="BM104" s="226" t="s">
        <v>5106</v>
      </c>
    </row>
    <row r="105" s="2" customFormat="1">
      <c r="A105" s="41"/>
      <c r="B105" s="42"/>
      <c r="C105" s="43"/>
      <c r="D105" s="228" t="s">
        <v>240</v>
      </c>
      <c r="E105" s="43"/>
      <c r="F105" s="229" t="s">
        <v>2329</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240</v>
      </c>
      <c r="AU105" s="20" t="s">
        <v>86</v>
      </c>
    </row>
    <row r="106" s="13" customFormat="1">
      <c r="A106" s="13"/>
      <c r="B106" s="233"/>
      <c r="C106" s="234"/>
      <c r="D106" s="235" t="s">
        <v>242</v>
      </c>
      <c r="E106" s="236" t="s">
        <v>19</v>
      </c>
      <c r="F106" s="237" t="s">
        <v>5107</v>
      </c>
      <c r="G106" s="234"/>
      <c r="H106" s="238">
        <v>258.5</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242</v>
      </c>
      <c r="AU106" s="244" t="s">
        <v>86</v>
      </c>
      <c r="AV106" s="13" t="s">
        <v>86</v>
      </c>
      <c r="AW106" s="13" t="s">
        <v>37</v>
      </c>
      <c r="AX106" s="13" t="s">
        <v>84</v>
      </c>
      <c r="AY106" s="244" t="s">
        <v>231</v>
      </c>
    </row>
    <row r="107" s="2" customFormat="1" ht="37.8" customHeight="1">
      <c r="A107" s="41"/>
      <c r="B107" s="42"/>
      <c r="C107" s="215" t="s">
        <v>271</v>
      </c>
      <c r="D107" s="215" t="s">
        <v>233</v>
      </c>
      <c r="E107" s="216" t="s">
        <v>3494</v>
      </c>
      <c r="F107" s="217" t="s">
        <v>3495</v>
      </c>
      <c r="G107" s="218" t="s">
        <v>236</v>
      </c>
      <c r="H107" s="219">
        <v>104.5</v>
      </c>
      <c r="I107" s="220"/>
      <c r="J107" s="221">
        <f>ROUND(I107*H107,2)</f>
        <v>0</v>
      </c>
      <c r="K107" s="217" t="s">
        <v>237</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5108</v>
      </c>
    </row>
    <row r="108" s="2" customFormat="1">
      <c r="A108" s="41"/>
      <c r="B108" s="42"/>
      <c r="C108" s="43"/>
      <c r="D108" s="228" t="s">
        <v>240</v>
      </c>
      <c r="E108" s="43"/>
      <c r="F108" s="229" t="s">
        <v>5109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240</v>
      </c>
      <c r="AU108" s="20" t="s">
        <v>86</v>
      </c>
    </row>
    <row r="109" s="13" customFormat="1">
      <c r="A109" s="13"/>
      <c r="B109" s="233"/>
      <c r="C109" s="234"/>
      <c r="D109" s="235" t="s">
        <v>242</v>
      </c>
      <c r="E109" s="236" t="s">
        <v>19</v>
      </c>
      <c r="F109" s="237" t="s">
        <v>5110</v>
      </c>
      <c r="G109" s="234"/>
      <c r="H109" s="238">
        <v>104.5</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86</v>
      </c>
      <c r="AV109" s="13" t="s">
        <v>86</v>
      </c>
      <c r="AW109" s="13" t="s">
        <v>37</v>
      </c>
      <c r="AX109" s="13" t="s">
        <v>84</v>
      </c>
      <c r="AY109" s="244" t="s">
        <v>231</v>
      </c>
    </row>
    <row r="110" s="2" customFormat="1" ht="37.8" customHeight="1">
      <c r="A110" s="41"/>
      <c r="B110" s="42"/>
      <c r="C110" s="215" t="s">
        <v>277</v>
      </c>
      <c r="D110" s="215" t="s">
        <v>233</v>
      </c>
      <c r="E110" s="216" t="s">
        <v>2336</v>
      </c>
      <c r="F110" s="217" t="s">
        <v>2337</v>
      </c>
      <c r="G110" s="218" t="s">
        <v>236</v>
      </c>
      <c r="H110" s="219">
        <v>2317</v>
      </c>
      <c r="I110" s="220"/>
      <c r="J110" s="221">
        <f>ROUND(I110*H110,2)</f>
        <v>0</v>
      </c>
      <c r="K110" s="217" t="s">
        <v>237</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238</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238</v>
      </c>
      <c r="BM110" s="226" t="s">
        <v>5111</v>
      </c>
    </row>
    <row r="111" s="2" customFormat="1">
      <c r="A111" s="41"/>
      <c r="B111" s="42"/>
      <c r="C111" s="43"/>
      <c r="D111" s="228" t="s">
        <v>240</v>
      </c>
      <c r="E111" s="43"/>
      <c r="F111" s="229" t="s">
        <v>2339</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240</v>
      </c>
      <c r="AU111" s="20" t="s">
        <v>86</v>
      </c>
    </row>
    <row r="112" s="13" customFormat="1">
      <c r="A112" s="13"/>
      <c r="B112" s="233"/>
      <c r="C112" s="234"/>
      <c r="D112" s="235" t="s">
        <v>242</v>
      </c>
      <c r="E112" s="236" t="s">
        <v>19</v>
      </c>
      <c r="F112" s="237" t="s">
        <v>5112</v>
      </c>
      <c r="G112" s="234"/>
      <c r="H112" s="238">
        <v>2317</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86</v>
      </c>
      <c r="AV112" s="13" t="s">
        <v>86</v>
      </c>
      <c r="AW112" s="13" t="s">
        <v>37</v>
      </c>
      <c r="AX112" s="13" t="s">
        <v>84</v>
      </c>
      <c r="AY112" s="244" t="s">
        <v>231</v>
      </c>
    </row>
    <row r="113" s="2" customFormat="1" ht="16.5" customHeight="1">
      <c r="A113" s="41"/>
      <c r="B113" s="42"/>
      <c r="C113" s="277" t="s">
        <v>284</v>
      </c>
      <c r="D113" s="277" t="s">
        <v>605</v>
      </c>
      <c r="E113" s="278" t="s">
        <v>2341</v>
      </c>
      <c r="F113" s="279" t="s">
        <v>2342</v>
      </c>
      <c r="G113" s="280" t="s">
        <v>1902</v>
      </c>
      <c r="H113" s="281">
        <v>46.340000000000003</v>
      </c>
      <c r="I113" s="282"/>
      <c r="J113" s="283">
        <f>ROUND(I113*H113,2)</f>
        <v>0</v>
      </c>
      <c r="K113" s="279" t="s">
        <v>237</v>
      </c>
      <c r="L113" s="284"/>
      <c r="M113" s="285" t="s">
        <v>19</v>
      </c>
      <c r="N113" s="286" t="s">
        <v>47</v>
      </c>
      <c r="O113" s="87"/>
      <c r="P113" s="224">
        <f>O113*H113</f>
        <v>0</v>
      </c>
      <c r="Q113" s="224">
        <v>0.001</v>
      </c>
      <c r="R113" s="224">
        <f>Q113*H113</f>
        <v>0.046340000000000006</v>
      </c>
      <c r="S113" s="224">
        <v>0</v>
      </c>
      <c r="T113" s="225">
        <f>S113*H113</f>
        <v>0</v>
      </c>
      <c r="U113" s="41"/>
      <c r="V113" s="41"/>
      <c r="W113" s="41"/>
      <c r="X113" s="41"/>
      <c r="Y113" s="41"/>
      <c r="Z113" s="41"/>
      <c r="AA113" s="41"/>
      <c r="AB113" s="41"/>
      <c r="AC113" s="41"/>
      <c r="AD113" s="41"/>
      <c r="AE113" s="41"/>
      <c r="AR113" s="226" t="s">
        <v>277</v>
      </c>
      <c r="AT113" s="226" t="s">
        <v>605</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238</v>
      </c>
      <c r="BM113" s="226" t="s">
        <v>5113</v>
      </c>
    </row>
    <row r="114" s="13" customFormat="1">
      <c r="A114" s="13"/>
      <c r="B114" s="233"/>
      <c r="C114" s="234"/>
      <c r="D114" s="235" t="s">
        <v>242</v>
      </c>
      <c r="E114" s="234"/>
      <c r="F114" s="237" t="s">
        <v>5114</v>
      </c>
      <c r="G114" s="234"/>
      <c r="H114" s="238">
        <v>46.340000000000003</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86</v>
      </c>
      <c r="AV114" s="13" t="s">
        <v>86</v>
      </c>
      <c r="AW114" s="13" t="s">
        <v>4</v>
      </c>
      <c r="AX114" s="13" t="s">
        <v>84</v>
      </c>
      <c r="AY114" s="244" t="s">
        <v>231</v>
      </c>
    </row>
    <row r="115" s="2" customFormat="1" ht="33" customHeight="1">
      <c r="A115" s="41"/>
      <c r="B115" s="42"/>
      <c r="C115" s="215" t="s">
        <v>290</v>
      </c>
      <c r="D115" s="215" t="s">
        <v>233</v>
      </c>
      <c r="E115" s="216" t="s">
        <v>2345</v>
      </c>
      <c r="F115" s="217" t="s">
        <v>2346</v>
      </c>
      <c r="G115" s="218" t="s">
        <v>236</v>
      </c>
      <c r="H115" s="219">
        <v>722</v>
      </c>
      <c r="I115" s="220"/>
      <c r="J115" s="221">
        <f>ROUND(I115*H115,2)</f>
        <v>0</v>
      </c>
      <c r="K115" s="217" t="s">
        <v>237</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238</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5115</v>
      </c>
    </row>
    <row r="116" s="2" customFormat="1">
      <c r="A116" s="41"/>
      <c r="B116" s="42"/>
      <c r="C116" s="43"/>
      <c r="D116" s="228" t="s">
        <v>240</v>
      </c>
      <c r="E116" s="43"/>
      <c r="F116" s="229" t="s">
        <v>2348</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240</v>
      </c>
      <c r="AU116" s="20" t="s">
        <v>86</v>
      </c>
    </row>
    <row r="117" s="13" customFormat="1">
      <c r="A117" s="13"/>
      <c r="B117" s="233"/>
      <c r="C117" s="234"/>
      <c r="D117" s="235" t="s">
        <v>242</v>
      </c>
      <c r="E117" s="236" t="s">
        <v>19</v>
      </c>
      <c r="F117" s="237" t="s">
        <v>5116</v>
      </c>
      <c r="G117" s="234"/>
      <c r="H117" s="238">
        <v>65</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76</v>
      </c>
      <c r="AY117" s="244" t="s">
        <v>231</v>
      </c>
    </row>
    <row r="118" s="13" customFormat="1">
      <c r="A118" s="13"/>
      <c r="B118" s="233"/>
      <c r="C118" s="234"/>
      <c r="D118" s="235" t="s">
        <v>242</v>
      </c>
      <c r="E118" s="236" t="s">
        <v>19</v>
      </c>
      <c r="F118" s="237" t="s">
        <v>5117</v>
      </c>
      <c r="G118" s="234"/>
      <c r="H118" s="238">
        <v>657</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86</v>
      </c>
      <c r="AV118" s="13" t="s">
        <v>86</v>
      </c>
      <c r="AW118" s="13" t="s">
        <v>37</v>
      </c>
      <c r="AX118" s="13" t="s">
        <v>76</v>
      </c>
      <c r="AY118" s="244" t="s">
        <v>231</v>
      </c>
    </row>
    <row r="119" s="15" customFormat="1">
      <c r="A119" s="15"/>
      <c r="B119" s="255"/>
      <c r="C119" s="256"/>
      <c r="D119" s="235" t="s">
        <v>242</v>
      </c>
      <c r="E119" s="257" t="s">
        <v>19</v>
      </c>
      <c r="F119" s="258" t="s">
        <v>335</v>
      </c>
      <c r="G119" s="256"/>
      <c r="H119" s="259">
        <v>722</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242</v>
      </c>
      <c r="AU119" s="265" t="s">
        <v>86</v>
      </c>
      <c r="AV119" s="15" t="s">
        <v>238</v>
      </c>
      <c r="AW119" s="15" t="s">
        <v>37</v>
      </c>
      <c r="AX119" s="15" t="s">
        <v>84</v>
      </c>
      <c r="AY119" s="265" t="s">
        <v>231</v>
      </c>
    </row>
    <row r="120" s="2" customFormat="1" ht="37.8" customHeight="1">
      <c r="A120" s="41"/>
      <c r="B120" s="42"/>
      <c r="C120" s="215" t="s">
        <v>296</v>
      </c>
      <c r="D120" s="215" t="s">
        <v>233</v>
      </c>
      <c r="E120" s="216" t="s">
        <v>5118</v>
      </c>
      <c r="F120" s="217" t="s">
        <v>5119</v>
      </c>
      <c r="G120" s="218" t="s">
        <v>236</v>
      </c>
      <c r="H120" s="219">
        <v>86.900000000000006</v>
      </c>
      <c r="I120" s="220"/>
      <c r="J120" s="221">
        <f>ROUND(I120*H120,2)</f>
        <v>0</v>
      </c>
      <c r="K120" s="217" t="s">
        <v>237</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238</v>
      </c>
      <c r="AT120" s="226" t="s">
        <v>233</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238</v>
      </c>
      <c r="BM120" s="226" t="s">
        <v>5120</v>
      </c>
    </row>
    <row r="121" s="2" customFormat="1">
      <c r="A121" s="41"/>
      <c r="B121" s="42"/>
      <c r="C121" s="43"/>
      <c r="D121" s="228" t="s">
        <v>240</v>
      </c>
      <c r="E121" s="43"/>
      <c r="F121" s="229" t="s">
        <v>5121</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240</v>
      </c>
      <c r="AU121" s="20" t="s">
        <v>86</v>
      </c>
    </row>
    <row r="122" s="13" customFormat="1">
      <c r="A122" s="13"/>
      <c r="B122" s="233"/>
      <c r="C122" s="234"/>
      <c r="D122" s="235" t="s">
        <v>242</v>
      </c>
      <c r="E122" s="236" t="s">
        <v>19</v>
      </c>
      <c r="F122" s="237" t="s">
        <v>5122</v>
      </c>
      <c r="G122" s="234"/>
      <c r="H122" s="238">
        <v>79</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242</v>
      </c>
      <c r="AU122" s="244" t="s">
        <v>86</v>
      </c>
      <c r="AV122" s="13" t="s">
        <v>86</v>
      </c>
      <c r="AW122" s="13" t="s">
        <v>37</v>
      </c>
      <c r="AX122" s="13" t="s">
        <v>84</v>
      </c>
      <c r="AY122" s="244" t="s">
        <v>231</v>
      </c>
    </row>
    <row r="123" s="13" customFormat="1">
      <c r="A123" s="13"/>
      <c r="B123" s="233"/>
      <c r="C123" s="234"/>
      <c r="D123" s="235" t="s">
        <v>242</v>
      </c>
      <c r="E123" s="234"/>
      <c r="F123" s="237" t="s">
        <v>5123</v>
      </c>
      <c r="G123" s="234"/>
      <c r="H123" s="238">
        <v>86.900000000000006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86</v>
      </c>
      <c r="AV123" s="13" t="s">
        <v>86</v>
      </c>
      <c r="AW123" s="13" t="s">
        <v>4</v>
      </c>
      <c r="AX123" s="13" t="s">
        <v>84</v>
      </c>
      <c r="AY123" s="244" t="s">
        <v>231</v>
      </c>
    </row>
    <row r="124" s="2" customFormat="1" ht="21.75" customHeight="1">
      <c r="A124" s="41"/>
      <c r="B124" s="42"/>
      <c r="C124" s="215" t="s">
        <v>302</v>
      </c>
      <c r="D124" s="215" t="s">
        <v>233</v>
      </c>
      <c r="E124" s="216" t="s">
        <v>2350</v>
      </c>
      <c r="F124" s="217" t="s">
        <v>2351</v>
      </c>
      <c r="G124" s="218" t="s">
        <v>251</v>
      </c>
      <c r="H124" s="219">
        <v>89</v>
      </c>
      <c r="I124" s="220"/>
      <c r="J124" s="221">
        <f>ROUND(I124*H124,2)</f>
        <v>0</v>
      </c>
      <c r="K124" s="217" t="s">
        <v>19</v>
      </c>
      <c r="L124" s="47"/>
      <c r="M124" s="222" t="s">
        <v>19</v>
      </c>
      <c r="N124" s="223" t="s">
        <v>47</v>
      </c>
      <c r="O124" s="87"/>
      <c r="P124" s="224">
        <f>O124*H124</f>
        <v>0</v>
      </c>
      <c r="Q124" s="224">
        <v>2.1600000000000001</v>
      </c>
      <c r="R124" s="224">
        <f>Q124*H124</f>
        <v>192.24000000000001</v>
      </c>
      <c r="S124" s="224">
        <v>0</v>
      </c>
      <c r="T124" s="225">
        <f>S124*H124</f>
        <v>0</v>
      </c>
      <c r="U124" s="41"/>
      <c r="V124" s="41"/>
      <c r="W124" s="41"/>
      <c r="X124" s="41"/>
      <c r="Y124" s="41"/>
      <c r="Z124" s="41"/>
      <c r="AA124" s="41"/>
      <c r="AB124" s="41"/>
      <c r="AC124" s="41"/>
      <c r="AD124" s="41"/>
      <c r="AE124" s="41"/>
      <c r="AR124" s="226" t="s">
        <v>238</v>
      </c>
      <c r="AT124" s="226" t="s">
        <v>233</v>
      </c>
      <c r="AU124" s="226" t="s">
        <v>86</v>
      </c>
      <c r="AY124" s="20" t="s">
        <v>231</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238</v>
      </c>
      <c r="BM124" s="226" t="s">
        <v>5124</v>
      </c>
    </row>
    <row r="125" s="13" customFormat="1">
      <c r="A125" s="13"/>
      <c r="B125" s="233"/>
      <c r="C125" s="234"/>
      <c r="D125" s="235" t="s">
        <v>242</v>
      </c>
      <c r="E125" s="236" t="s">
        <v>19</v>
      </c>
      <c r="F125" s="237" t="s">
        <v>5125</v>
      </c>
      <c r="G125" s="234"/>
      <c r="H125" s="238">
        <v>89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86</v>
      </c>
      <c r="AV125" s="13" t="s">
        <v>86</v>
      </c>
      <c r="AW125" s="13" t="s">
        <v>37</v>
      </c>
      <c r="AX125" s="13" t="s">
        <v>84</v>
      </c>
      <c r="AY125" s="244" t="s">
        <v>231</v>
      </c>
    </row>
    <row r="126" s="2" customFormat="1" ht="78" customHeight="1">
      <c r="A126" s="41"/>
      <c r="B126" s="42"/>
      <c r="C126" s="215" t="s">
        <v>307</v>
      </c>
      <c r="D126" s="215" t="s">
        <v>233</v>
      </c>
      <c r="E126" s="216" t="s">
        <v>2503</v>
      </c>
      <c r="F126" s="217" t="s">
        <v>5126</v>
      </c>
      <c r="G126" s="218" t="s">
        <v>236</v>
      </c>
      <c r="H126" s="219">
        <v>5</v>
      </c>
      <c r="I126" s="220"/>
      <c r="J126" s="221">
        <f>ROUND(I126*H126,2)</f>
        <v>0</v>
      </c>
      <c r="K126" s="217" t="s">
        <v>19</v>
      </c>
      <c r="L126" s="47"/>
      <c r="M126" s="222" t="s">
        <v>19</v>
      </c>
      <c r="N126" s="223" t="s">
        <v>47</v>
      </c>
      <c r="O126" s="87"/>
      <c r="P126" s="224">
        <f>O126*H126</f>
        <v>0</v>
      </c>
      <c r="Q126" s="224">
        <v>7.6952800000000003</v>
      </c>
      <c r="R126" s="224">
        <f>Q126*H126</f>
        <v>38.476399999999998</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5127</v>
      </c>
    </row>
    <row r="127" s="13" customFormat="1">
      <c r="A127" s="13"/>
      <c r="B127" s="233"/>
      <c r="C127" s="234"/>
      <c r="D127" s="235" t="s">
        <v>242</v>
      </c>
      <c r="E127" s="236" t="s">
        <v>19</v>
      </c>
      <c r="F127" s="237" t="s">
        <v>5128</v>
      </c>
      <c r="G127" s="234"/>
      <c r="H127" s="238">
        <v>5</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84</v>
      </c>
      <c r="AY127" s="244" t="s">
        <v>231</v>
      </c>
    </row>
    <row r="128" s="12" customFormat="1" ht="22.8" customHeight="1">
      <c r="A128" s="12"/>
      <c r="B128" s="199"/>
      <c r="C128" s="200"/>
      <c r="D128" s="201" t="s">
        <v>75</v>
      </c>
      <c r="E128" s="213" t="s">
        <v>86</v>
      </c>
      <c r="F128" s="213" t="s">
        <v>283</v>
      </c>
      <c r="G128" s="200"/>
      <c r="H128" s="200"/>
      <c r="I128" s="203"/>
      <c r="J128" s="214">
        <f>BK128</f>
        <v>0</v>
      </c>
      <c r="K128" s="200"/>
      <c r="L128" s="205"/>
      <c r="M128" s="206"/>
      <c r="N128" s="207"/>
      <c r="O128" s="207"/>
      <c r="P128" s="208">
        <f>SUM(P129:P136)</f>
        <v>0</v>
      </c>
      <c r="Q128" s="207"/>
      <c r="R128" s="208">
        <f>SUM(R129:R136)</f>
        <v>21.411642900000004</v>
      </c>
      <c r="S128" s="207"/>
      <c r="T128" s="209">
        <f>SUM(T129:T136)</f>
        <v>0</v>
      </c>
      <c r="U128" s="12"/>
      <c r="V128" s="12"/>
      <c r="W128" s="12"/>
      <c r="X128" s="12"/>
      <c r="Y128" s="12"/>
      <c r="Z128" s="12"/>
      <c r="AA128" s="12"/>
      <c r="AB128" s="12"/>
      <c r="AC128" s="12"/>
      <c r="AD128" s="12"/>
      <c r="AE128" s="12"/>
      <c r="AR128" s="210" t="s">
        <v>84</v>
      </c>
      <c r="AT128" s="211" t="s">
        <v>75</v>
      </c>
      <c r="AU128" s="211" t="s">
        <v>84</v>
      </c>
      <c r="AY128" s="210" t="s">
        <v>231</v>
      </c>
      <c r="BK128" s="212">
        <f>SUM(BK129:BK136)</f>
        <v>0</v>
      </c>
    </row>
    <row r="129" s="2" customFormat="1" ht="55.5" customHeight="1">
      <c r="A129" s="41"/>
      <c r="B129" s="42"/>
      <c r="C129" s="215" t="s">
        <v>313</v>
      </c>
      <c r="D129" s="215" t="s">
        <v>233</v>
      </c>
      <c r="E129" s="216" t="s">
        <v>5129</v>
      </c>
      <c r="F129" s="217" t="s">
        <v>2355</v>
      </c>
      <c r="G129" s="218" t="s">
        <v>310</v>
      </c>
      <c r="H129" s="219">
        <v>78</v>
      </c>
      <c r="I129" s="220"/>
      <c r="J129" s="221">
        <f>ROUND(I129*H129,2)</f>
        <v>0</v>
      </c>
      <c r="K129" s="217" t="s">
        <v>237</v>
      </c>
      <c r="L129" s="47"/>
      <c r="M129" s="222" t="s">
        <v>19</v>
      </c>
      <c r="N129" s="223" t="s">
        <v>47</v>
      </c>
      <c r="O129" s="87"/>
      <c r="P129" s="224">
        <f>O129*H129</f>
        <v>0</v>
      </c>
      <c r="Q129" s="224">
        <v>0.27411000000000002</v>
      </c>
      <c r="R129" s="224">
        <f>Q129*H129</f>
        <v>21.380580000000002</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5130</v>
      </c>
    </row>
    <row r="130" s="2" customFormat="1">
      <c r="A130" s="41"/>
      <c r="B130" s="42"/>
      <c r="C130" s="43"/>
      <c r="D130" s="228" t="s">
        <v>240</v>
      </c>
      <c r="E130" s="43"/>
      <c r="F130" s="229" t="s">
        <v>5131</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240</v>
      </c>
      <c r="AU130" s="20" t="s">
        <v>86</v>
      </c>
    </row>
    <row r="131" s="13" customFormat="1">
      <c r="A131" s="13"/>
      <c r="B131" s="233"/>
      <c r="C131" s="234"/>
      <c r="D131" s="235" t="s">
        <v>242</v>
      </c>
      <c r="E131" s="236" t="s">
        <v>19</v>
      </c>
      <c r="F131" s="237" t="s">
        <v>5132</v>
      </c>
      <c r="G131" s="234"/>
      <c r="H131" s="238">
        <v>78</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37</v>
      </c>
      <c r="AX131" s="13" t="s">
        <v>84</v>
      </c>
      <c r="AY131" s="244" t="s">
        <v>231</v>
      </c>
    </row>
    <row r="132" s="2" customFormat="1" ht="37.8" customHeight="1">
      <c r="A132" s="41"/>
      <c r="B132" s="42"/>
      <c r="C132" s="215" t="s">
        <v>8</v>
      </c>
      <c r="D132" s="215" t="s">
        <v>233</v>
      </c>
      <c r="E132" s="216" t="s">
        <v>2358</v>
      </c>
      <c r="F132" s="217" t="s">
        <v>2359</v>
      </c>
      <c r="G132" s="218" t="s">
        <v>236</v>
      </c>
      <c r="H132" s="219">
        <v>39</v>
      </c>
      <c r="I132" s="220"/>
      <c r="J132" s="221">
        <f>ROUND(I132*H132,2)</f>
        <v>0</v>
      </c>
      <c r="K132" s="217" t="s">
        <v>237</v>
      </c>
      <c r="L132" s="47"/>
      <c r="M132" s="222" t="s">
        <v>19</v>
      </c>
      <c r="N132" s="223" t="s">
        <v>47</v>
      </c>
      <c r="O132" s="87"/>
      <c r="P132" s="224">
        <f>O132*H132</f>
        <v>0</v>
      </c>
      <c r="Q132" s="224">
        <v>0.00010000000000000001</v>
      </c>
      <c r="R132" s="224">
        <f>Q132*H132</f>
        <v>0.0039000000000000003</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5133</v>
      </c>
    </row>
    <row r="133" s="2" customFormat="1">
      <c r="A133" s="41"/>
      <c r="B133" s="42"/>
      <c r="C133" s="43"/>
      <c r="D133" s="228" t="s">
        <v>240</v>
      </c>
      <c r="E133" s="43"/>
      <c r="F133" s="229" t="s">
        <v>2361</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240</v>
      </c>
      <c r="AU133" s="20" t="s">
        <v>86</v>
      </c>
    </row>
    <row r="134" s="13" customFormat="1">
      <c r="A134" s="13"/>
      <c r="B134" s="233"/>
      <c r="C134" s="234"/>
      <c r="D134" s="235" t="s">
        <v>242</v>
      </c>
      <c r="E134" s="236" t="s">
        <v>19</v>
      </c>
      <c r="F134" s="237" t="s">
        <v>5134</v>
      </c>
      <c r="G134" s="234"/>
      <c r="H134" s="238">
        <v>39</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242</v>
      </c>
      <c r="AU134" s="244" t="s">
        <v>86</v>
      </c>
      <c r="AV134" s="13" t="s">
        <v>86</v>
      </c>
      <c r="AW134" s="13" t="s">
        <v>37</v>
      </c>
      <c r="AX134" s="13" t="s">
        <v>84</v>
      </c>
      <c r="AY134" s="244" t="s">
        <v>231</v>
      </c>
    </row>
    <row r="135" s="2" customFormat="1" ht="24.15" customHeight="1">
      <c r="A135" s="41"/>
      <c r="B135" s="42"/>
      <c r="C135" s="277" t="s">
        <v>336</v>
      </c>
      <c r="D135" s="277" t="s">
        <v>605</v>
      </c>
      <c r="E135" s="278" t="s">
        <v>2363</v>
      </c>
      <c r="F135" s="279" t="s">
        <v>2364</v>
      </c>
      <c r="G135" s="280" t="s">
        <v>236</v>
      </c>
      <c r="H135" s="281">
        <v>90.543000000000006</v>
      </c>
      <c r="I135" s="282"/>
      <c r="J135" s="283">
        <f>ROUND(I135*H135,2)</f>
        <v>0</v>
      </c>
      <c r="K135" s="279" t="s">
        <v>237</v>
      </c>
      <c r="L135" s="284"/>
      <c r="M135" s="285" t="s">
        <v>19</v>
      </c>
      <c r="N135" s="286" t="s">
        <v>47</v>
      </c>
      <c r="O135" s="87"/>
      <c r="P135" s="224">
        <f>O135*H135</f>
        <v>0</v>
      </c>
      <c r="Q135" s="224">
        <v>0.00029999999999999997</v>
      </c>
      <c r="R135" s="224">
        <f>Q135*H135</f>
        <v>0.0271629</v>
      </c>
      <c r="S135" s="224">
        <v>0</v>
      </c>
      <c r="T135" s="225">
        <f>S135*H135</f>
        <v>0</v>
      </c>
      <c r="U135" s="41"/>
      <c r="V135" s="41"/>
      <c r="W135" s="41"/>
      <c r="X135" s="41"/>
      <c r="Y135" s="41"/>
      <c r="Z135" s="41"/>
      <c r="AA135" s="41"/>
      <c r="AB135" s="41"/>
      <c r="AC135" s="41"/>
      <c r="AD135" s="41"/>
      <c r="AE135" s="41"/>
      <c r="AR135" s="226" t="s">
        <v>277</v>
      </c>
      <c r="AT135" s="226" t="s">
        <v>605</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5135</v>
      </c>
    </row>
    <row r="136" s="13" customFormat="1">
      <c r="A136" s="13"/>
      <c r="B136" s="233"/>
      <c r="C136" s="234"/>
      <c r="D136" s="235" t="s">
        <v>242</v>
      </c>
      <c r="E136" s="234"/>
      <c r="F136" s="237" t="s">
        <v>5136</v>
      </c>
      <c r="G136" s="234"/>
      <c r="H136" s="238">
        <v>90.543000000000006</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4</v>
      </c>
      <c r="AX136" s="13" t="s">
        <v>84</v>
      </c>
      <c r="AY136" s="244" t="s">
        <v>231</v>
      </c>
    </row>
    <row r="137" s="12" customFormat="1" ht="22.8" customHeight="1">
      <c r="A137" s="12"/>
      <c r="B137" s="199"/>
      <c r="C137" s="200"/>
      <c r="D137" s="201" t="s">
        <v>75</v>
      </c>
      <c r="E137" s="213" t="s">
        <v>248</v>
      </c>
      <c r="F137" s="213" t="s">
        <v>365</v>
      </c>
      <c r="G137" s="200"/>
      <c r="H137" s="200"/>
      <c r="I137" s="203"/>
      <c r="J137" s="214">
        <f>BK137</f>
        <v>0</v>
      </c>
      <c r="K137" s="200"/>
      <c r="L137" s="205"/>
      <c r="M137" s="206"/>
      <c r="N137" s="207"/>
      <c r="O137" s="207"/>
      <c r="P137" s="208">
        <f>SUM(P138:P141)</f>
        <v>0</v>
      </c>
      <c r="Q137" s="207"/>
      <c r="R137" s="208">
        <f>SUM(R138:R141)</f>
        <v>9.92835</v>
      </c>
      <c r="S137" s="207"/>
      <c r="T137" s="209">
        <f>SUM(T138:T141)</f>
        <v>0</v>
      </c>
      <c r="U137" s="12"/>
      <c r="V137" s="12"/>
      <c r="W137" s="12"/>
      <c r="X137" s="12"/>
      <c r="Y137" s="12"/>
      <c r="Z137" s="12"/>
      <c r="AA137" s="12"/>
      <c r="AB137" s="12"/>
      <c r="AC137" s="12"/>
      <c r="AD137" s="12"/>
      <c r="AE137" s="12"/>
      <c r="AR137" s="210" t="s">
        <v>84</v>
      </c>
      <c r="AT137" s="211" t="s">
        <v>75</v>
      </c>
      <c r="AU137" s="211" t="s">
        <v>84</v>
      </c>
      <c r="AY137" s="210" t="s">
        <v>231</v>
      </c>
      <c r="BK137" s="212">
        <f>SUM(BK138:BK141)</f>
        <v>0</v>
      </c>
    </row>
    <row r="138" s="2" customFormat="1" ht="24.15" customHeight="1">
      <c r="A138" s="41"/>
      <c r="B138" s="42"/>
      <c r="C138" s="215" t="s">
        <v>343</v>
      </c>
      <c r="D138" s="215" t="s">
        <v>233</v>
      </c>
      <c r="E138" s="216" t="s">
        <v>5137</v>
      </c>
      <c r="F138" s="217" t="s">
        <v>5138</v>
      </c>
      <c r="G138" s="218" t="s">
        <v>310</v>
      </c>
      <c r="H138" s="219">
        <v>45</v>
      </c>
      <c r="I138" s="220"/>
      <c r="J138" s="221">
        <f>ROUND(I138*H138,2)</f>
        <v>0</v>
      </c>
      <c r="K138" s="217" t="s">
        <v>19</v>
      </c>
      <c r="L138" s="47"/>
      <c r="M138" s="222" t="s">
        <v>19</v>
      </c>
      <c r="N138" s="223" t="s">
        <v>47</v>
      </c>
      <c r="O138" s="87"/>
      <c r="P138" s="224">
        <f>O138*H138</f>
        <v>0</v>
      </c>
      <c r="Q138" s="224">
        <v>0.12064</v>
      </c>
      <c r="R138" s="224">
        <f>Q138*H138</f>
        <v>5.4287999999999998</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5139</v>
      </c>
    </row>
    <row r="139" s="13" customFormat="1">
      <c r="A139" s="13"/>
      <c r="B139" s="233"/>
      <c r="C139" s="234"/>
      <c r="D139" s="235" t="s">
        <v>242</v>
      </c>
      <c r="E139" s="236" t="s">
        <v>19</v>
      </c>
      <c r="F139" s="237" t="s">
        <v>5140</v>
      </c>
      <c r="G139" s="234"/>
      <c r="H139" s="238">
        <v>45</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242</v>
      </c>
      <c r="AU139" s="244" t="s">
        <v>86</v>
      </c>
      <c r="AV139" s="13" t="s">
        <v>86</v>
      </c>
      <c r="AW139" s="13" t="s">
        <v>37</v>
      </c>
      <c r="AX139" s="13" t="s">
        <v>84</v>
      </c>
      <c r="AY139" s="244" t="s">
        <v>231</v>
      </c>
    </row>
    <row r="140" s="2" customFormat="1" ht="24.15" customHeight="1">
      <c r="A140" s="41"/>
      <c r="B140" s="42"/>
      <c r="C140" s="277" t="s">
        <v>350</v>
      </c>
      <c r="D140" s="277" t="s">
        <v>605</v>
      </c>
      <c r="E140" s="278" t="s">
        <v>5141</v>
      </c>
      <c r="F140" s="279" t="s">
        <v>5142</v>
      </c>
      <c r="G140" s="280" t="s">
        <v>369</v>
      </c>
      <c r="H140" s="281">
        <v>409.05000000000001</v>
      </c>
      <c r="I140" s="282"/>
      <c r="J140" s="283">
        <f>ROUND(I140*H140,2)</f>
        <v>0</v>
      </c>
      <c r="K140" s="279" t="s">
        <v>237</v>
      </c>
      <c r="L140" s="284"/>
      <c r="M140" s="285" t="s">
        <v>19</v>
      </c>
      <c r="N140" s="286" t="s">
        <v>47</v>
      </c>
      <c r="O140" s="87"/>
      <c r="P140" s="224">
        <f>O140*H140</f>
        <v>0</v>
      </c>
      <c r="Q140" s="224">
        <v>0.010999999999999999</v>
      </c>
      <c r="R140" s="224">
        <f>Q140*H140</f>
        <v>4.4995500000000002</v>
      </c>
      <c r="S140" s="224">
        <v>0</v>
      </c>
      <c r="T140" s="225">
        <f>S140*H140</f>
        <v>0</v>
      </c>
      <c r="U140" s="41"/>
      <c r="V140" s="41"/>
      <c r="W140" s="41"/>
      <c r="X140" s="41"/>
      <c r="Y140" s="41"/>
      <c r="Z140" s="41"/>
      <c r="AA140" s="41"/>
      <c r="AB140" s="41"/>
      <c r="AC140" s="41"/>
      <c r="AD140" s="41"/>
      <c r="AE140" s="41"/>
      <c r="AR140" s="226" t="s">
        <v>277</v>
      </c>
      <c r="AT140" s="226" t="s">
        <v>605</v>
      </c>
      <c r="AU140" s="226" t="s">
        <v>86</v>
      </c>
      <c r="AY140" s="20" t="s">
        <v>231</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238</v>
      </c>
      <c r="BM140" s="226" t="s">
        <v>5143</v>
      </c>
    </row>
    <row r="141" s="13" customFormat="1">
      <c r="A141" s="13"/>
      <c r="B141" s="233"/>
      <c r="C141" s="234"/>
      <c r="D141" s="235" t="s">
        <v>242</v>
      </c>
      <c r="E141" s="234"/>
      <c r="F141" s="237" t="s">
        <v>5144</v>
      </c>
      <c r="G141" s="234"/>
      <c r="H141" s="238">
        <v>409.05000000000001</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86</v>
      </c>
      <c r="AV141" s="13" t="s">
        <v>86</v>
      </c>
      <c r="AW141" s="13" t="s">
        <v>4</v>
      </c>
      <c r="AX141" s="13" t="s">
        <v>84</v>
      </c>
      <c r="AY141" s="244" t="s">
        <v>231</v>
      </c>
    </row>
    <row r="142" s="12" customFormat="1" ht="22.8" customHeight="1">
      <c r="A142" s="12"/>
      <c r="B142" s="199"/>
      <c r="C142" s="200"/>
      <c r="D142" s="201" t="s">
        <v>75</v>
      </c>
      <c r="E142" s="213" t="s">
        <v>260</v>
      </c>
      <c r="F142" s="213" t="s">
        <v>2367</v>
      </c>
      <c r="G142" s="200"/>
      <c r="H142" s="200"/>
      <c r="I142" s="203"/>
      <c r="J142" s="214">
        <f>BK142</f>
        <v>0</v>
      </c>
      <c r="K142" s="200"/>
      <c r="L142" s="205"/>
      <c r="M142" s="206"/>
      <c r="N142" s="207"/>
      <c r="O142" s="207"/>
      <c r="P142" s="208">
        <f>SUM(P143:P173)</f>
        <v>0</v>
      </c>
      <c r="Q142" s="207"/>
      <c r="R142" s="208">
        <f>SUM(R143:R173)</f>
        <v>21.582609999999999</v>
      </c>
      <c r="S142" s="207"/>
      <c r="T142" s="209">
        <f>SUM(T143:T173)</f>
        <v>0</v>
      </c>
      <c r="U142" s="12"/>
      <c r="V142" s="12"/>
      <c r="W142" s="12"/>
      <c r="X142" s="12"/>
      <c r="Y142" s="12"/>
      <c r="Z142" s="12"/>
      <c r="AA142" s="12"/>
      <c r="AB142" s="12"/>
      <c r="AC142" s="12"/>
      <c r="AD142" s="12"/>
      <c r="AE142" s="12"/>
      <c r="AR142" s="210" t="s">
        <v>84</v>
      </c>
      <c r="AT142" s="211" t="s">
        <v>75</v>
      </c>
      <c r="AU142" s="211" t="s">
        <v>84</v>
      </c>
      <c r="AY142" s="210" t="s">
        <v>231</v>
      </c>
      <c r="BK142" s="212">
        <f>SUM(BK143:BK173)</f>
        <v>0</v>
      </c>
    </row>
    <row r="143" s="2" customFormat="1" ht="33" customHeight="1">
      <c r="A143" s="41"/>
      <c r="B143" s="42"/>
      <c r="C143" s="215" t="s">
        <v>355</v>
      </c>
      <c r="D143" s="215" t="s">
        <v>233</v>
      </c>
      <c r="E143" s="216" t="s">
        <v>2386</v>
      </c>
      <c r="F143" s="217" t="s">
        <v>2387</v>
      </c>
      <c r="G143" s="218" t="s">
        <v>236</v>
      </c>
      <c r="H143" s="219">
        <v>564</v>
      </c>
      <c r="I143" s="220"/>
      <c r="J143" s="221">
        <f>ROUND(I143*H143,2)</f>
        <v>0</v>
      </c>
      <c r="K143" s="217" t="s">
        <v>237</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238</v>
      </c>
      <c r="AT143" s="226" t="s">
        <v>233</v>
      </c>
      <c r="AU143" s="226" t="s">
        <v>86</v>
      </c>
      <c r="AY143" s="20" t="s">
        <v>231</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238</v>
      </c>
      <c r="BM143" s="226" t="s">
        <v>5145</v>
      </c>
    </row>
    <row r="144" s="2" customFormat="1">
      <c r="A144" s="41"/>
      <c r="B144" s="42"/>
      <c r="C144" s="43"/>
      <c r="D144" s="228" t="s">
        <v>240</v>
      </c>
      <c r="E144" s="43"/>
      <c r="F144" s="229" t="s">
        <v>2389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240</v>
      </c>
      <c r="AU144" s="20" t="s">
        <v>86</v>
      </c>
    </row>
    <row r="145" s="13" customFormat="1">
      <c r="A145" s="13"/>
      <c r="B145" s="233"/>
      <c r="C145" s="234"/>
      <c r="D145" s="235" t="s">
        <v>242</v>
      </c>
      <c r="E145" s="236" t="s">
        <v>19</v>
      </c>
      <c r="F145" s="237" t="s">
        <v>5146</v>
      </c>
      <c r="G145" s="234"/>
      <c r="H145" s="238">
        <v>564</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86</v>
      </c>
      <c r="AV145" s="13" t="s">
        <v>86</v>
      </c>
      <c r="AW145" s="13" t="s">
        <v>37</v>
      </c>
      <c r="AX145" s="13" t="s">
        <v>84</v>
      </c>
      <c r="AY145" s="244" t="s">
        <v>231</v>
      </c>
    </row>
    <row r="146" s="2" customFormat="1" ht="37.8" customHeight="1">
      <c r="A146" s="41"/>
      <c r="B146" s="42"/>
      <c r="C146" s="215" t="s">
        <v>366</v>
      </c>
      <c r="D146" s="215" t="s">
        <v>233</v>
      </c>
      <c r="E146" s="216" t="s">
        <v>2391</v>
      </c>
      <c r="F146" s="217" t="s">
        <v>2392</v>
      </c>
      <c r="G146" s="218" t="s">
        <v>236</v>
      </c>
      <c r="H146" s="219">
        <v>564</v>
      </c>
      <c r="I146" s="220"/>
      <c r="J146" s="221">
        <f>ROUND(I146*H146,2)</f>
        <v>0</v>
      </c>
      <c r="K146" s="217" t="s">
        <v>237</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238</v>
      </c>
      <c r="AT146" s="226" t="s">
        <v>233</v>
      </c>
      <c r="AU146" s="226" t="s">
        <v>86</v>
      </c>
      <c r="AY146" s="20" t="s">
        <v>231</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238</v>
      </c>
      <c r="BM146" s="226" t="s">
        <v>5147</v>
      </c>
    </row>
    <row r="147" s="2" customFormat="1">
      <c r="A147" s="41"/>
      <c r="B147" s="42"/>
      <c r="C147" s="43"/>
      <c r="D147" s="228" t="s">
        <v>240</v>
      </c>
      <c r="E147" s="43"/>
      <c r="F147" s="229" t="s">
        <v>2394</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240</v>
      </c>
      <c r="AU147" s="20" t="s">
        <v>86</v>
      </c>
    </row>
    <row r="148" s="13" customFormat="1">
      <c r="A148" s="13"/>
      <c r="B148" s="233"/>
      <c r="C148" s="234"/>
      <c r="D148" s="235" t="s">
        <v>242</v>
      </c>
      <c r="E148" s="236" t="s">
        <v>19</v>
      </c>
      <c r="F148" s="237" t="s">
        <v>5148</v>
      </c>
      <c r="G148" s="234"/>
      <c r="H148" s="238">
        <v>564</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86</v>
      </c>
      <c r="AV148" s="13" t="s">
        <v>86</v>
      </c>
      <c r="AW148" s="13" t="s">
        <v>37</v>
      </c>
      <c r="AX148" s="13" t="s">
        <v>84</v>
      </c>
      <c r="AY148" s="244" t="s">
        <v>231</v>
      </c>
    </row>
    <row r="149" s="2" customFormat="1" ht="24.15" customHeight="1">
      <c r="A149" s="41"/>
      <c r="B149" s="42"/>
      <c r="C149" s="215" t="s">
        <v>7</v>
      </c>
      <c r="D149" s="215" t="s">
        <v>233</v>
      </c>
      <c r="E149" s="216" t="s">
        <v>2395</v>
      </c>
      <c r="F149" s="217" t="s">
        <v>2396</v>
      </c>
      <c r="G149" s="218" t="s">
        <v>236</v>
      </c>
      <c r="H149" s="219">
        <v>564</v>
      </c>
      <c r="I149" s="220"/>
      <c r="J149" s="221">
        <f>ROUND(I149*H149,2)</f>
        <v>0</v>
      </c>
      <c r="K149" s="217" t="s">
        <v>237</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238</v>
      </c>
      <c r="AT149" s="226" t="s">
        <v>233</v>
      </c>
      <c r="AU149" s="226" t="s">
        <v>86</v>
      </c>
      <c r="AY149" s="20" t="s">
        <v>231</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238</v>
      </c>
      <c r="BM149" s="226" t="s">
        <v>5149</v>
      </c>
    </row>
    <row r="150" s="2" customFormat="1">
      <c r="A150" s="41"/>
      <c r="B150" s="42"/>
      <c r="C150" s="43"/>
      <c r="D150" s="228" t="s">
        <v>240</v>
      </c>
      <c r="E150" s="43"/>
      <c r="F150" s="229" t="s">
        <v>2398</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240</v>
      </c>
      <c r="AU150" s="20" t="s">
        <v>86</v>
      </c>
    </row>
    <row r="151" s="13" customFormat="1">
      <c r="A151" s="13"/>
      <c r="B151" s="233"/>
      <c r="C151" s="234"/>
      <c r="D151" s="235" t="s">
        <v>242</v>
      </c>
      <c r="E151" s="236" t="s">
        <v>19</v>
      </c>
      <c r="F151" s="237" t="s">
        <v>5148</v>
      </c>
      <c r="G151" s="234"/>
      <c r="H151" s="238">
        <v>564</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86</v>
      </c>
      <c r="AV151" s="13" t="s">
        <v>86</v>
      </c>
      <c r="AW151" s="13" t="s">
        <v>37</v>
      </c>
      <c r="AX151" s="13" t="s">
        <v>84</v>
      </c>
      <c r="AY151" s="244" t="s">
        <v>231</v>
      </c>
    </row>
    <row r="152" s="2" customFormat="1" ht="49.05" customHeight="1">
      <c r="A152" s="41"/>
      <c r="B152" s="42"/>
      <c r="C152" s="215" t="s">
        <v>379</v>
      </c>
      <c r="D152" s="215" t="s">
        <v>233</v>
      </c>
      <c r="E152" s="216" t="s">
        <v>2399</v>
      </c>
      <c r="F152" s="217" t="s">
        <v>2400</v>
      </c>
      <c r="G152" s="218" t="s">
        <v>236</v>
      </c>
      <c r="H152" s="219">
        <v>564</v>
      </c>
      <c r="I152" s="220"/>
      <c r="J152" s="221">
        <f>ROUND(I152*H152,2)</f>
        <v>0</v>
      </c>
      <c r="K152" s="217" t="s">
        <v>237</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238</v>
      </c>
      <c r="AT152" s="226" t="s">
        <v>233</v>
      </c>
      <c r="AU152" s="226" t="s">
        <v>86</v>
      </c>
      <c r="AY152" s="20" t="s">
        <v>231</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238</v>
      </c>
      <c r="BM152" s="226" t="s">
        <v>5150</v>
      </c>
    </row>
    <row r="153" s="2" customFormat="1">
      <c r="A153" s="41"/>
      <c r="B153" s="42"/>
      <c r="C153" s="43"/>
      <c r="D153" s="228" t="s">
        <v>240</v>
      </c>
      <c r="E153" s="43"/>
      <c r="F153" s="229" t="s">
        <v>2402</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240</v>
      </c>
      <c r="AU153" s="20" t="s">
        <v>86</v>
      </c>
    </row>
    <row r="154" s="13" customFormat="1">
      <c r="A154" s="13"/>
      <c r="B154" s="233"/>
      <c r="C154" s="234"/>
      <c r="D154" s="235" t="s">
        <v>242</v>
      </c>
      <c r="E154" s="236" t="s">
        <v>19</v>
      </c>
      <c r="F154" s="237" t="s">
        <v>5151</v>
      </c>
      <c r="G154" s="234"/>
      <c r="H154" s="238">
        <v>564</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242</v>
      </c>
      <c r="AU154" s="244" t="s">
        <v>86</v>
      </c>
      <c r="AV154" s="13" t="s">
        <v>86</v>
      </c>
      <c r="AW154" s="13" t="s">
        <v>37</v>
      </c>
      <c r="AX154" s="13" t="s">
        <v>84</v>
      </c>
      <c r="AY154" s="244" t="s">
        <v>231</v>
      </c>
    </row>
    <row r="155" s="2" customFormat="1" ht="24.15" customHeight="1">
      <c r="A155" s="41"/>
      <c r="B155" s="42"/>
      <c r="C155" s="215" t="s">
        <v>387</v>
      </c>
      <c r="D155" s="215" t="s">
        <v>233</v>
      </c>
      <c r="E155" s="216" t="s">
        <v>2403</v>
      </c>
      <c r="F155" s="217" t="s">
        <v>2404</v>
      </c>
      <c r="G155" s="218" t="s">
        <v>236</v>
      </c>
      <c r="H155" s="219">
        <v>564</v>
      </c>
      <c r="I155" s="220"/>
      <c r="J155" s="221">
        <f>ROUND(I155*H155,2)</f>
        <v>0</v>
      </c>
      <c r="K155" s="217" t="s">
        <v>237</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5152</v>
      </c>
    </row>
    <row r="156" s="2" customFormat="1">
      <c r="A156" s="41"/>
      <c r="B156" s="42"/>
      <c r="C156" s="43"/>
      <c r="D156" s="228" t="s">
        <v>240</v>
      </c>
      <c r="E156" s="43"/>
      <c r="F156" s="229" t="s">
        <v>2406</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240</v>
      </c>
      <c r="AU156" s="20" t="s">
        <v>86</v>
      </c>
    </row>
    <row r="157" s="13" customFormat="1">
      <c r="A157" s="13"/>
      <c r="B157" s="233"/>
      <c r="C157" s="234"/>
      <c r="D157" s="235" t="s">
        <v>242</v>
      </c>
      <c r="E157" s="236" t="s">
        <v>19</v>
      </c>
      <c r="F157" s="237" t="s">
        <v>5148</v>
      </c>
      <c r="G157" s="234"/>
      <c r="H157" s="238">
        <v>564</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86</v>
      </c>
      <c r="AV157" s="13" t="s">
        <v>86</v>
      </c>
      <c r="AW157" s="13" t="s">
        <v>37</v>
      </c>
      <c r="AX157" s="13" t="s">
        <v>84</v>
      </c>
      <c r="AY157" s="244" t="s">
        <v>231</v>
      </c>
    </row>
    <row r="158" s="2" customFormat="1" ht="44.25" customHeight="1">
      <c r="A158" s="41"/>
      <c r="B158" s="42"/>
      <c r="C158" s="215" t="s">
        <v>394</v>
      </c>
      <c r="D158" s="215" t="s">
        <v>233</v>
      </c>
      <c r="E158" s="216" t="s">
        <v>2407</v>
      </c>
      <c r="F158" s="217" t="s">
        <v>2408</v>
      </c>
      <c r="G158" s="218" t="s">
        <v>236</v>
      </c>
      <c r="H158" s="219">
        <v>564</v>
      </c>
      <c r="I158" s="220"/>
      <c r="J158" s="221">
        <f>ROUND(I158*H158,2)</f>
        <v>0</v>
      </c>
      <c r="K158" s="217" t="s">
        <v>237</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238</v>
      </c>
      <c r="AT158" s="226" t="s">
        <v>233</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5153</v>
      </c>
    </row>
    <row r="159" s="2" customFormat="1">
      <c r="A159" s="41"/>
      <c r="B159" s="42"/>
      <c r="C159" s="43"/>
      <c r="D159" s="228" t="s">
        <v>240</v>
      </c>
      <c r="E159" s="43"/>
      <c r="F159" s="229" t="s">
        <v>2410</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240</v>
      </c>
      <c r="AU159" s="20" t="s">
        <v>86</v>
      </c>
    </row>
    <row r="160" s="2" customFormat="1" ht="33" customHeight="1">
      <c r="A160" s="41"/>
      <c r="B160" s="42"/>
      <c r="C160" s="215" t="s">
        <v>400</v>
      </c>
      <c r="D160" s="215" t="s">
        <v>233</v>
      </c>
      <c r="E160" s="216" t="s">
        <v>2411</v>
      </c>
      <c r="F160" s="217" t="s">
        <v>2412</v>
      </c>
      <c r="G160" s="218" t="s">
        <v>236</v>
      </c>
      <c r="H160" s="219">
        <v>89</v>
      </c>
      <c r="I160" s="220"/>
      <c r="J160" s="221">
        <f>ROUND(I160*H160,2)</f>
        <v>0</v>
      </c>
      <c r="K160" s="217" t="s">
        <v>237</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238</v>
      </c>
      <c r="AT160" s="226" t="s">
        <v>233</v>
      </c>
      <c r="AU160" s="226" t="s">
        <v>86</v>
      </c>
      <c r="AY160" s="20" t="s">
        <v>231</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238</v>
      </c>
      <c r="BM160" s="226" t="s">
        <v>5154</v>
      </c>
    </row>
    <row r="161" s="2" customFormat="1">
      <c r="A161" s="41"/>
      <c r="B161" s="42"/>
      <c r="C161" s="43"/>
      <c r="D161" s="228" t="s">
        <v>240</v>
      </c>
      <c r="E161" s="43"/>
      <c r="F161" s="229" t="s">
        <v>2414</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240</v>
      </c>
      <c r="AU161" s="20" t="s">
        <v>86</v>
      </c>
    </row>
    <row r="162" s="13" customFormat="1">
      <c r="A162" s="13"/>
      <c r="B162" s="233"/>
      <c r="C162" s="234"/>
      <c r="D162" s="235" t="s">
        <v>242</v>
      </c>
      <c r="E162" s="236" t="s">
        <v>19</v>
      </c>
      <c r="F162" s="237" t="s">
        <v>5155</v>
      </c>
      <c r="G162" s="234"/>
      <c r="H162" s="238">
        <v>89</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86</v>
      </c>
      <c r="AV162" s="13" t="s">
        <v>86</v>
      </c>
      <c r="AW162" s="13" t="s">
        <v>37</v>
      </c>
      <c r="AX162" s="13" t="s">
        <v>84</v>
      </c>
      <c r="AY162" s="244" t="s">
        <v>231</v>
      </c>
    </row>
    <row r="163" s="2" customFormat="1" ht="78" customHeight="1">
      <c r="A163" s="41"/>
      <c r="B163" s="42"/>
      <c r="C163" s="215" t="s">
        <v>406</v>
      </c>
      <c r="D163" s="215" t="s">
        <v>233</v>
      </c>
      <c r="E163" s="216" t="s">
        <v>5156</v>
      </c>
      <c r="F163" s="217" t="s">
        <v>5157</v>
      </c>
      <c r="G163" s="218" t="s">
        <v>236</v>
      </c>
      <c r="H163" s="219">
        <v>12</v>
      </c>
      <c r="I163" s="220"/>
      <c r="J163" s="221">
        <f>ROUND(I163*H163,2)</f>
        <v>0</v>
      </c>
      <c r="K163" s="217" t="s">
        <v>237</v>
      </c>
      <c r="L163" s="47"/>
      <c r="M163" s="222" t="s">
        <v>19</v>
      </c>
      <c r="N163" s="223" t="s">
        <v>47</v>
      </c>
      <c r="O163" s="87"/>
      <c r="P163" s="224">
        <f>O163*H163</f>
        <v>0</v>
      </c>
      <c r="Q163" s="224">
        <v>0.089219999999999994</v>
      </c>
      <c r="R163" s="224">
        <f>Q163*H163</f>
        <v>1.07064</v>
      </c>
      <c r="S163" s="224">
        <v>0</v>
      </c>
      <c r="T163" s="225">
        <f>S163*H163</f>
        <v>0</v>
      </c>
      <c r="U163" s="41"/>
      <c r="V163" s="41"/>
      <c r="W163" s="41"/>
      <c r="X163" s="41"/>
      <c r="Y163" s="41"/>
      <c r="Z163" s="41"/>
      <c r="AA163" s="41"/>
      <c r="AB163" s="41"/>
      <c r="AC163" s="41"/>
      <c r="AD163" s="41"/>
      <c r="AE163" s="41"/>
      <c r="AR163" s="226" t="s">
        <v>238</v>
      </c>
      <c r="AT163" s="226" t="s">
        <v>233</v>
      </c>
      <c r="AU163" s="226" t="s">
        <v>86</v>
      </c>
      <c r="AY163" s="20" t="s">
        <v>231</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238</v>
      </c>
      <c r="BM163" s="226" t="s">
        <v>5158</v>
      </c>
    </row>
    <row r="164" s="2" customFormat="1">
      <c r="A164" s="41"/>
      <c r="B164" s="42"/>
      <c r="C164" s="43"/>
      <c r="D164" s="228" t="s">
        <v>240</v>
      </c>
      <c r="E164" s="43"/>
      <c r="F164" s="229" t="s">
        <v>5159</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240</v>
      </c>
      <c r="AU164" s="20" t="s">
        <v>86</v>
      </c>
    </row>
    <row r="165" s="13" customFormat="1">
      <c r="A165" s="13"/>
      <c r="B165" s="233"/>
      <c r="C165" s="234"/>
      <c r="D165" s="235" t="s">
        <v>242</v>
      </c>
      <c r="E165" s="236" t="s">
        <v>19</v>
      </c>
      <c r="F165" s="237" t="s">
        <v>5160</v>
      </c>
      <c r="G165" s="234"/>
      <c r="H165" s="238">
        <v>12</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86</v>
      </c>
      <c r="AV165" s="13" t="s">
        <v>86</v>
      </c>
      <c r="AW165" s="13" t="s">
        <v>37</v>
      </c>
      <c r="AX165" s="13" t="s">
        <v>84</v>
      </c>
      <c r="AY165" s="244" t="s">
        <v>231</v>
      </c>
    </row>
    <row r="166" s="2" customFormat="1" ht="16.5" customHeight="1">
      <c r="A166" s="41"/>
      <c r="B166" s="42"/>
      <c r="C166" s="277" t="s">
        <v>412</v>
      </c>
      <c r="D166" s="277" t="s">
        <v>605</v>
      </c>
      <c r="E166" s="278" t="s">
        <v>5161</v>
      </c>
      <c r="F166" s="279" t="s">
        <v>5162</v>
      </c>
      <c r="G166" s="280" t="s">
        <v>236</v>
      </c>
      <c r="H166" s="281">
        <v>12.359999999999999</v>
      </c>
      <c r="I166" s="282"/>
      <c r="J166" s="283">
        <f>ROUND(I166*H166,2)</f>
        <v>0</v>
      </c>
      <c r="K166" s="279" t="s">
        <v>237</v>
      </c>
      <c r="L166" s="284"/>
      <c r="M166" s="285" t="s">
        <v>19</v>
      </c>
      <c r="N166" s="286" t="s">
        <v>47</v>
      </c>
      <c r="O166" s="87"/>
      <c r="P166" s="224">
        <f>O166*H166</f>
        <v>0</v>
      </c>
      <c r="Q166" s="224">
        <v>0.113</v>
      </c>
      <c r="R166" s="224">
        <f>Q166*H166</f>
        <v>1.3966799999999999</v>
      </c>
      <c r="S166" s="224">
        <v>0</v>
      </c>
      <c r="T166" s="225">
        <f>S166*H166</f>
        <v>0</v>
      </c>
      <c r="U166" s="41"/>
      <c r="V166" s="41"/>
      <c r="W166" s="41"/>
      <c r="X166" s="41"/>
      <c r="Y166" s="41"/>
      <c r="Z166" s="41"/>
      <c r="AA166" s="41"/>
      <c r="AB166" s="41"/>
      <c r="AC166" s="41"/>
      <c r="AD166" s="41"/>
      <c r="AE166" s="41"/>
      <c r="AR166" s="226" t="s">
        <v>277</v>
      </c>
      <c r="AT166" s="226" t="s">
        <v>605</v>
      </c>
      <c r="AU166" s="226" t="s">
        <v>86</v>
      </c>
      <c r="AY166" s="20" t="s">
        <v>231</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238</v>
      </c>
      <c r="BM166" s="226" t="s">
        <v>5163</v>
      </c>
    </row>
    <row r="167" s="13" customFormat="1">
      <c r="A167" s="13"/>
      <c r="B167" s="233"/>
      <c r="C167" s="234"/>
      <c r="D167" s="235" t="s">
        <v>242</v>
      </c>
      <c r="E167" s="234"/>
      <c r="F167" s="237" t="s">
        <v>5164</v>
      </c>
      <c r="G167" s="234"/>
      <c r="H167" s="238">
        <v>12.359999999999999</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86</v>
      </c>
      <c r="AV167" s="13" t="s">
        <v>86</v>
      </c>
      <c r="AW167" s="13" t="s">
        <v>4</v>
      </c>
      <c r="AX167" s="13" t="s">
        <v>84</v>
      </c>
      <c r="AY167" s="244" t="s">
        <v>231</v>
      </c>
    </row>
    <row r="168" s="2" customFormat="1" ht="78" customHeight="1">
      <c r="A168" s="41"/>
      <c r="B168" s="42"/>
      <c r="C168" s="215" t="s">
        <v>418</v>
      </c>
      <c r="D168" s="215" t="s">
        <v>233</v>
      </c>
      <c r="E168" s="216" t="s">
        <v>5165</v>
      </c>
      <c r="F168" s="217" t="s">
        <v>5166</v>
      </c>
      <c r="G168" s="218" t="s">
        <v>236</v>
      </c>
      <c r="H168" s="219">
        <v>89</v>
      </c>
      <c r="I168" s="220"/>
      <c r="J168" s="221">
        <f>ROUND(I168*H168,2)</f>
        <v>0</v>
      </c>
      <c r="K168" s="217" t="s">
        <v>237</v>
      </c>
      <c r="L168" s="47"/>
      <c r="M168" s="222" t="s">
        <v>19</v>
      </c>
      <c r="N168" s="223" t="s">
        <v>47</v>
      </c>
      <c r="O168" s="87"/>
      <c r="P168" s="224">
        <f>O168*H168</f>
        <v>0</v>
      </c>
      <c r="Q168" s="224">
        <v>0.089219999999999994</v>
      </c>
      <c r="R168" s="224">
        <f>Q168*H168</f>
        <v>7.9405799999999997</v>
      </c>
      <c r="S168" s="224">
        <v>0</v>
      </c>
      <c r="T168" s="225">
        <f>S168*H168</f>
        <v>0</v>
      </c>
      <c r="U168" s="41"/>
      <c r="V168" s="41"/>
      <c r="W168" s="41"/>
      <c r="X168" s="41"/>
      <c r="Y168" s="41"/>
      <c r="Z168" s="41"/>
      <c r="AA168" s="41"/>
      <c r="AB168" s="41"/>
      <c r="AC168" s="41"/>
      <c r="AD168" s="41"/>
      <c r="AE168" s="41"/>
      <c r="AR168" s="226" t="s">
        <v>238</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5167</v>
      </c>
    </row>
    <row r="169" s="2" customFormat="1">
      <c r="A169" s="41"/>
      <c r="B169" s="42"/>
      <c r="C169" s="43"/>
      <c r="D169" s="228" t="s">
        <v>240</v>
      </c>
      <c r="E169" s="43"/>
      <c r="F169" s="229" t="s">
        <v>5168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240</v>
      </c>
      <c r="AU169" s="20" t="s">
        <v>86</v>
      </c>
    </row>
    <row r="170" s="2" customFormat="1" ht="16.5" customHeight="1">
      <c r="A170" s="41"/>
      <c r="B170" s="42"/>
      <c r="C170" s="277" t="s">
        <v>424</v>
      </c>
      <c r="D170" s="277" t="s">
        <v>605</v>
      </c>
      <c r="E170" s="278" t="s">
        <v>5169</v>
      </c>
      <c r="F170" s="279" t="s">
        <v>5170</v>
      </c>
      <c r="G170" s="280" t="s">
        <v>236</v>
      </c>
      <c r="H170" s="281">
        <v>91.670000000000002</v>
      </c>
      <c r="I170" s="282"/>
      <c r="J170" s="283">
        <f>ROUND(I170*H170,2)</f>
        <v>0</v>
      </c>
      <c r="K170" s="279" t="s">
        <v>237</v>
      </c>
      <c r="L170" s="284"/>
      <c r="M170" s="285" t="s">
        <v>19</v>
      </c>
      <c r="N170" s="286" t="s">
        <v>47</v>
      </c>
      <c r="O170" s="87"/>
      <c r="P170" s="224">
        <f>O170*H170</f>
        <v>0</v>
      </c>
      <c r="Q170" s="224">
        <v>0.113</v>
      </c>
      <c r="R170" s="224">
        <f>Q170*H170</f>
        <v>10.35871</v>
      </c>
      <c r="S170" s="224">
        <v>0</v>
      </c>
      <c r="T170" s="225">
        <f>S170*H170</f>
        <v>0</v>
      </c>
      <c r="U170" s="41"/>
      <c r="V170" s="41"/>
      <c r="W170" s="41"/>
      <c r="X170" s="41"/>
      <c r="Y170" s="41"/>
      <c r="Z170" s="41"/>
      <c r="AA170" s="41"/>
      <c r="AB170" s="41"/>
      <c r="AC170" s="41"/>
      <c r="AD170" s="41"/>
      <c r="AE170" s="41"/>
      <c r="AR170" s="226" t="s">
        <v>277</v>
      </c>
      <c r="AT170" s="226" t="s">
        <v>605</v>
      </c>
      <c r="AU170" s="226" t="s">
        <v>86</v>
      </c>
      <c r="AY170" s="20" t="s">
        <v>231</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238</v>
      </c>
      <c r="BM170" s="226" t="s">
        <v>5171</v>
      </c>
    </row>
    <row r="171" s="13" customFormat="1">
      <c r="A171" s="13"/>
      <c r="B171" s="233"/>
      <c r="C171" s="234"/>
      <c r="D171" s="235" t="s">
        <v>242</v>
      </c>
      <c r="E171" s="234"/>
      <c r="F171" s="237" t="s">
        <v>5172</v>
      </c>
      <c r="G171" s="234"/>
      <c r="H171" s="238">
        <v>91.670000000000002</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4</v>
      </c>
      <c r="AX171" s="13" t="s">
        <v>84</v>
      </c>
      <c r="AY171" s="244" t="s">
        <v>231</v>
      </c>
    </row>
    <row r="172" s="2" customFormat="1" ht="24.15" customHeight="1">
      <c r="A172" s="41"/>
      <c r="B172" s="42"/>
      <c r="C172" s="215" t="s">
        <v>430</v>
      </c>
      <c r="D172" s="215" t="s">
        <v>233</v>
      </c>
      <c r="E172" s="216" t="s">
        <v>5173</v>
      </c>
      <c r="F172" s="217" t="s">
        <v>5174</v>
      </c>
      <c r="G172" s="218" t="s">
        <v>236</v>
      </c>
      <c r="H172" s="219">
        <v>2</v>
      </c>
      <c r="I172" s="220"/>
      <c r="J172" s="221">
        <f>ROUND(I172*H172,2)</f>
        <v>0</v>
      </c>
      <c r="K172" s="217" t="s">
        <v>19</v>
      </c>
      <c r="L172" s="47"/>
      <c r="M172" s="222" t="s">
        <v>19</v>
      </c>
      <c r="N172" s="223" t="s">
        <v>47</v>
      </c>
      <c r="O172" s="87"/>
      <c r="P172" s="224">
        <f>O172*H172</f>
        <v>0</v>
      </c>
      <c r="Q172" s="224">
        <v>0.40799999999999997</v>
      </c>
      <c r="R172" s="224">
        <f>Q172*H172</f>
        <v>0.81599999999999995</v>
      </c>
      <c r="S172" s="224">
        <v>0</v>
      </c>
      <c r="T172" s="225">
        <f>S172*H172</f>
        <v>0</v>
      </c>
      <c r="U172" s="41"/>
      <c r="V172" s="41"/>
      <c r="W172" s="41"/>
      <c r="X172" s="41"/>
      <c r="Y172" s="41"/>
      <c r="Z172" s="41"/>
      <c r="AA172" s="41"/>
      <c r="AB172" s="41"/>
      <c r="AC172" s="41"/>
      <c r="AD172" s="41"/>
      <c r="AE172" s="41"/>
      <c r="AR172" s="226" t="s">
        <v>238</v>
      </c>
      <c r="AT172" s="226" t="s">
        <v>233</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238</v>
      </c>
      <c r="BM172" s="226" t="s">
        <v>5175</v>
      </c>
    </row>
    <row r="173" s="13" customFormat="1">
      <c r="A173" s="13"/>
      <c r="B173" s="233"/>
      <c r="C173" s="234"/>
      <c r="D173" s="235" t="s">
        <v>242</v>
      </c>
      <c r="E173" s="236" t="s">
        <v>19</v>
      </c>
      <c r="F173" s="237" t="s">
        <v>5176</v>
      </c>
      <c r="G173" s="234"/>
      <c r="H173" s="238">
        <v>2</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84</v>
      </c>
      <c r="AY173" s="244" t="s">
        <v>231</v>
      </c>
    </row>
    <row r="174" s="12" customFormat="1" ht="22.8" customHeight="1">
      <c r="A174" s="12"/>
      <c r="B174" s="199"/>
      <c r="C174" s="200"/>
      <c r="D174" s="201" t="s">
        <v>75</v>
      </c>
      <c r="E174" s="213" t="s">
        <v>284</v>
      </c>
      <c r="F174" s="213" t="s">
        <v>1150</v>
      </c>
      <c r="G174" s="200"/>
      <c r="H174" s="200"/>
      <c r="I174" s="203"/>
      <c r="J174" s="214">
        <f>BK174</f>
        <v>0</v>
      </c>
      <c r="K174" s="200"/>
      <c r="L174" s="205"/>
      <c r="M174" s="206"/>
      <c r="N174" s="207"/>
      <c r="O174" s="207"/>
      <c r="P174" s="208">
        <f>SUM(P175:P216)</f>
        <v>0</v>
      </c>
      <c r="Q174" s="207"/>
      <c r="R174" s="208">
        <f>SUM(R175:R216)</f>
        <v>45.091839999999998</v>
      </c>
      <c r="S174" s="207"/>
      <c r="T174" s="209">
        <f>SUM(T175:T216)</f>
        <v>0</v>
      </c>
      <c r="U174" s="12"/>
      <c r="V174" s="12"/>
      <c r="W174" s="12"/>
      <c r="X174" s="12"/>
      <c r="Y174" s="12"/>
      <c r="Z174" s="12"/>
      <c r="AA174" s="12"/>
      <c r="AB174" s="12"/>
      <c r="AC174" s="12"/>
      <c r="AD174" s="12"/>
      <c r="AE174" s="12"/>
      <c r="AR174" s="210" t="s">
        <v>84</v>
      </c>
      <c r="AT174" s="211" t="s">
        <v>75</v>
      </c>
      <c r="AU174" s="211" t="s">
        <v>84</v>
      </c>
      <c r="AY174" s="210" t="s">
        <v>231</v>
      </c>
      <c r="BK174" s="212">
        <f>SUM(BK175:BK216)</f>
        <v>0</v>
      </c>
    </row>
    <row r="175" s="2" customFormat="1" ht="24.15" customHeight="1">
      <c r="A175" s="41"/>
      <c r="B175" s="42"/>
      <c r="C175" s="215" t="s">
        <v>436</v>
      </c>
      <c r="D175" s="215" t="s">
        <v>233</v>
      </c>
      <c r="E175" s="216" t="s">
        <v>5177</v>
      </c>
      <c r="F175" s="217" t="s">
        <v>5178</v>
      </c>
      <c r="G175" s="218" t="s">
        <v>310</v>
      </c>
      <c r="H175" s="219">
        <v>26</v>
      </c>
      <c r="I175" s="220"/>
      <c r="J175" s="221">
        <f>ROUND(I175*H175,2)</f>
        <v>0</v>
      </c>
      <c r="K175" s="217" t="s">
        <v>237</v>
      </c>
      <c r="L175" s="47"/>
      <c r="M175" s="222" t="s">
        <v>19</v>
      </c>
      <c r="N175" s="223" t="s">
        <v>47</v>
      </c>
      <c r="O175" s="87"/>
      <c r="P175" s="224">
        <f>O175*H175</f>
        <v>0</v>
      </c>
      <c r="Q175" s="224">
        <v>0.00020000000000000001</v>
      </c>
      <c r="R175" s="224">
        <f>Q175*H175</f>
        <v>0.0052000000000000006</v>
      </c>
      <c r="S175" s="224">
        <v>0</v>
      </c>
      <c r="T175" s="225">
        <f>S175*H175</f>
        <v>0</v>
      </c>
      <c r="U175" s="41"/>
      <c r="V175" s="41"/>
      <c r="W175" s="41"/>
      <c r="X175" s="41"/>
      <c r="Y175" s="41"/>
      <c r="Z175" s="41"/>
      <c r="AA175" s="41"/>
      <c r="AB175" s="41"/>
      <c r="AC175" s="41"/>
      <c r="AD175" s="41"/>
      <c r="AE175" s="41"/>
      <c r="AR175" s="226" t="s">
        <v>238</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5179</v>
      </c>
    </row>
    <row r="176" s="2" customFormat="1">
      <c r="A176" s="41"/>
      <c r="B176" s="42"/>
      <c r="C176" s="43"/>
      <c r="D176" s="228" t="s">
        <v>240</v>
      </c>
      <c r="E176" s="43"/>
      <c r="F176" s="229" t="s">
        <v>5180</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240</v>
      </c>
      <c r="AU176" s="20" t="s">
        <v>86</v>
      </c>
    </row>
    <row r="177" s="14" customFormat="1">
      <c r="A177" s="14"/>
      <c r="B177" s="245"/>
      <c r="C177" s="246"/>
      <c r="D177" s="235" t="s">
        <v>242</v>
      </c>
      <c r="E177" s="247" t="s">
        <v>19</v>
      </c>
      <c r="F177" s="248" t="s">
        <v>2459</v>
      </c>
      <c r="G177" s="246"/>
      <c r="H177" s="247" t="s">
        <v>19</v>
      </c>
      <c r="I177" s="249"/>
      <c r="J177" s="246"/>
      <c r="K177" s="246"/>
      <c r="L177" s="250"/>
      <c r="M177" s="251"/>
      <c r="N177" s="252"/>
      <c r="O177" s="252"/>
      <c r="P177" s="252"/>
      <c r="Q177" s="252"/>
      <c r="R177" s="252"/>
      <c r="S177" s="252"/>
      <c r="T177" s="253"/>
      <c r="U177" s="14"/>
      <c r="V177" s="14"/>
      <c r="W177" s="14"/>
      <c r="X177" s="14"/>
      <c r="Y177" s="14"/>
      <c r="Z177" s="14"/>
      <c r="AA177" s="14"/>
      <c r="AB177" s="14"/>
      <c r="AC177" s="14"/>
      <c r="AD177" s="14"/>
      <c r="AE177" s="14"/>
      <c r="AT177" s="254" t="s">
        <v>242</v>
      </c>
      <c r="AU177" s="254" t="s">
        <v>86</v>
      </c>
      <c r="AV177" s="14" t="s">
        <v>84</v>
      </c>
      <c r="AW177" s="14" t="s">
        <v>37</v>
      </c>
      <c r="AX177" s="14" t="s">
        <v>76</v>
      </c>
      <c r="AY177" s="254" t="s">
        <v>231</v>
      </c>
    </row>
    <row r="178" s="13" customFormat="1">
      <c r="A178" s="13"/>
      <c r="B178" s="233"/>
      <c r="C178" s="234"/>
      <c r="D178" s="235" t="s">
        <v>242</v>
      </c>
      <c r="E178" s="236" t="s">
        <v>19</v>
      </c>
      <c r="F178" s="237" t="s">
        <v>5181</v>
      </c>
      <c r="G178" s="234"/>
      <c r="H178" s="238">
        <v>18</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76</v>
      </c>
      <c r="AY178" s="244" t="s">
        <v>231</v>
      </c>
    </row>
    <row r="179" s="13" customFormat="1">
      <c r="A179" s="13"/>
      <c r="B179" s="233"/>
      <c r="C179" s="234"/>
      <c r="D179" s="235" t="s">
        <v>242</v>
      </c>
      <c r="E179" s="236" t="s">
        <v>19</v>
      </c>
      <c r="F179" s="237" t="s">
        <v>5182</v>
      </c>
      <c r="G179" s="234"/>
      <c r="H179" s="238">
        <v>8</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242</v>
      </c>
      <c r="AU179" s="244" t="s">
        <v>86</v>
      </c>
      <c r="AV179" s="13" t="s">
        <v>86</v>
      </c>
      <c r="AW179" s="13" t="s">
        <v>37</v>
      </c>
      <c r="AX179" s="13" t="s">
        <v>76</v>
      </c>
      <c r="AY179" s="244" t="s">
        <v>231</v>
      </c>
    </row>
    <row r="180" s="15" customFormat="1">
      <c r="A180" s="15"/>
      <c r="B180" s="255"/>
      <c r="C180" s="256"/>
      <c r="D180" s="235" t="s">
        <v>242</v>
      </c>
      <c r="E180" s="257" t="s">
        <v>19</v>
      </c>
      <c r="F180" s="258" t="s">
        <v>335</v>
      </c>
      <c r="G180" s="256"/>
      <c r="H180" s="259">
        <v>26</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242</v>
      </c>
      <c r="AU180" s="265" t="s">
        <v>86</v>
      </c>
      <c r="AV180" s="15" t="s">
        <v>238</v>
      </c>
      <c r="AW180" s="15" t="s">
        <v>37</v>
      </c>
      <c r="AX180" s="15" t="s">
        <v>84</v>
      </c>
      <c r="AY180" s="265" t="s">
        <v>231</v>
      </c>
    </row>
    <row r="181" s="2" customFormat="1" ht="33" customHeight="1">
      <c r="A181" s="41"/>
      <c r="B181" s="42"/>
      <c r="C181" s="215" t="s">
        <v>442</v>
      </c>
      <c r="D181" s="215" t="s">
        <v>233</v>
      </c>
      <c r="E181" s="216" t="s">
        <v>5183</v>
      </c>
      <c r="F181" s="217" t="s">
        <v>5184</v>
      </c>
      <c r="G181" s="218" t="s">
        <v>310</v>
      </c>
      <c r="H181" s="219">
        <v>14</v>
      </c>
      <c r="I181" s="220"/>
      <c r="J181" s="221">
        <f>ROUND(I181*H181,2)</f>
        <v>0</v>
      </c>
      <c r="K181" s="217" t="s">
        <v>237</v>
      </c>
      <c r="L181" s="47"/>
      <c r="M181" s="222" t="s">
        <v>19</v>
      </c>
      <c r="N181" s="223" t="s">
        <v>47</v>
      </c>
      <c r="O181" s="87"/>
      <c r="P181" s="224">
        <f>O181*H181</f>
        <v>0</v>
      </c>
      <c r="Q181" s="224">
        <v>6.9999999999999994E-05</v>
      </c>
      <c r="R181" s="224">
        <f>Q181*H181</f>
        <v>0.00097999999999999997</v>
      </c>
      <c r="S181" s="224">
        <v>0</v>
      </c>
      <c r="T181" s="225">
        <f>S181*H181</f>
        <v>0</v>
      </c>
      <c r="U181" s="41"/>
      <c r="V181" s="41"/>
      <c r="W181" s="41"/>
      <c r="X181" s="41"/>
      <c r="Y181" s="41"/>
      <c r="Z181" s="41"/>
      <c r="AA181" s="41"/>
      <c r="AB181" s="41"/>
      <c r="AC181" s="41"/>
      <c r="AD181" s="41"/>
      <c r="AE181" s="41"/>
      <c r="AR181" s="226" t="s">
        <v>238</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5185</v>
      </c>
    </row>
    <row r="182" s="2" customFormat="1">
      <c r="A182" s="41"/>
      <c r="B182" s="42"/>
      <c r="C182" s="43"/>
      <c r="D182" s="228" t="s">
        <v>240</v>
      </c>
      <c r="E182" s="43"/>
      <c r="F182" s="229" t="s">
        <v>5186</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240</v>
      </c>
      <c r="AU182" s="20" t="s">
        <v>86</v>
      </c>
    </row>
    <row r="183" s="14" customFormat="1">
      <c r="A183" s="14"/>
      <c r="B183" s="245"/>
      <c r="C183" s="246"/>
      <c r="D183" s="235" t="s">
        <v>242</v>
      </c>
      <c r="E183" s="247" t="s">
        <v>19</v>
      </c>
      <c r="F183" s="248" t="s">
        <v>2459</v>
      </c>
      <c r="G183" s="246"/>
      <c r="H183" s="247" t="s">
        <v>19</v>
      </c>
      <c r="I183" s="249"/>
      <c r="J183" s="246"/>
      <c r="K183" s="246"/>
      <c r="L183" s="250"/>
      <c r="M183" s="251"/>
      <c r="N183" s="252"/>
      <c r="O183" s="252"/>
      <c r="P183" s="252"/>
      <c r="Q183" s="252"/>
      <c r="R183" s="252"/>
      <c r="S183" s="252"/>
      <c r="T183" s="253"/>
      <c r="U183" s="14"/>
      <c r="V183" s="14"/>
      <c r="W183" s="14"/>
      <c r="X183" s="14"/>
      <c r="Y183" s="14"/>
      <c r="Z183" s="14"/>
      <c r="AA183" s="14"/>
      <c r="AB183" s="14"/>
      <c r="AC183" s="14"/>
      <c r="AD183" s="14"/>
      <c r="AE183" s="14"/>
      <c r="AT183" s="254" t="s">
        <v>242</v>
      </c>
      <c r="AU183" s="254" t="s">
        <v>86</v>
      </c>
      <c r="AV183" s="14" t="s">
        <v>84</v>
      </c>
      <c r="AW183" s="14" t="s">
        <v>37</v>
      </c>
      <c r="AX183" s="14" t="s">
        <v>76</v>
      </c>
      <c r="AY183" s="254" t="s">
        <v>231</v>
      </c>
    </row>
    <row r="184" s="13" customFormat="1">
      <c r="A184" s="13"/>
      <c r="B184" s="233"/>
      <c r="C184" s="234"/>
      <c r="D184" s="235" t="s">
        <v>242</v>
      </c>
      <c r="E184" s="236" t="s">
        <v>19</v>
      </c>
      <c r="F184" s="237" t="s">
        <v>5187</v>
      </c>
      <c r="G184" s="234"/>
      <c r="H184" s="238">
        <v>14</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84</v>
      </c>
      <c r="AY184" s="244" t="s">
        <v>231</v>
      </c>
    </row>
    <row r="185" s="2" customFormat="1" ht="24.15" customHeight="1">
      <c r="A185" s="41"/>
      <c r="B185" s="42"/>
      <c r="C185" s="215" t="s">
        <v>448</v>
      </c>
      <c r="D185" s="215" t="s">
        <v>233</v>
      </c>
      <c r="E185" s="216" t="s">
        <v>5188</v>
      </c>
      <c r="F185" s="217" t="s">
        <v>5189</v>
      </c>
      <c r="G185" s="218" t="s">
        <v>310</v>
      </c>
      <c r="H185" s="219">
        <v>12</v>
      </c>
      <c r="I185" s="220"/>
      <c r="J185" s="221">
        <f>ROUND(I185*H185,2)</f>
        <v>0</v>
      </c>
      <c r="K185" s="217" t="s">
        <v>237</v>
      </c>
      <c r="L185" s="47"/>
      <c r="M185" s="222" t="s">
        <v>19</v>
      </c>
      <c r="N185" s="223" t="s">
        <v>47</v>
      </c>
      <c r="O185" s="87"/>
      <c r="P185" s="224">
        <f>O185*H185</f>
        <v>0</v>
      </c>
      <c r="Q185" s="224">
        <v>0.00040000000000000002</v>
      </c>
      <c r="R185" s="224">
        <f>Q185*H185</f>
        <v>0.0048000000000000004</v>
      </c>
      <c r="S185" s="224">
        <v>0</v>
      </c>
      <c r="T185" s="225">
        <f>S185*H185</f>
        <v>0</v>
      </c>
      <c r="U185" s="41"/>
      <c r="V185" s="41"/>
      <c r="W185" s="41"/>
      <c r="X185" s="41"/>
      <c r="Y185" s="41"/>
      <c r="Z185" s="41"/>
      <c r="AA185" s="41"/>
      <c r="AB185" s="41"/>
      <c r="AC185" s="41"/>
      <c r="AD185" s="41"/>
      <c r="AE185" s="41"/>
      <c r="AR185" s="226" t="s">
        <v>238</v>
      </c>
      <c r="AT185" s="226" t="s">
        <v>233</v>
      </c>
      <c r="AU185" s="226" t="s">
        <v>86</v>
      </c>
      <c r="AY185" s="20" t="s">
        <v>231</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238</v>
      </c>
      <c r="BM185" s="226" t="s">
        <v>5190</v>
      </c>
    </row>
    <row r="186" s="2" customFormat="1">
      <c r="A186" s="41"/>
      <c r="B186" s="42"/>
      <c r="C186" s="43"/>
      <c r="D186" s="228" t="s">
        <v>240</v>
      </c>
      <c r="E186" s="43"/>
      <c r="F186" s="229" t="s">
        <v>5191</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240</v>
      </c>
      <c r="AU186" s="20" t="s">
        <v>86</v>
      </c>
    </row>
    <row r="187" s="14" customFormat="1">
      <c r="A187" s="14"/>
      <c r="B187" s="245"/>
      <c r="C187" s="246"/>
      <c r="D187" s="235" t="s">
        <v>242</v>
      </c>
      <c r="E187" s="247" t="s">
        <v>19</v>
      </c>
      <c r="F187" s="248" t="s">
        <v>2459</v>
      </c>
      <c r="G187" s="246"/>
      <c r="H187" s="247" t="s">
        <v>19</v>
      </c>
      <c r="I187" s="249"/>
      <c r="J187" s="246"/>
      <c r="K187" s="246"/>
      <c r="L187" s="250"/>
      <c r="M187" s="251"/>
      <c r="N187" s="252"/>
      <c r="O187" s="252"/>
      <c r="P187" s="252"/>
      <c r="Q187" s="252"/>
      <c r="R187" s="252"/>
      <c r="S187" s="252"/>
      <c r="T187" s="253"/>
      <c r="U187" s="14"/>
      <c r="V187" s="14"/>
      <c r="W187" s="14"/>
      <c r="X187" s="14"/>
      <c r="Y187" s="14"/>
      <c r="Z187" s="14"/>
      <c r="AA187" s="14"/>
      <c r="AB187" s="14"/>
      <c r="AC187" s="14"/>
      <c r="AD187" s="14"/>
      <c r="AE187" s="14"/>
      <c r="AT187" s="254" t="s">
        <v>242</v>
      </c>
      <c r="AU187" s="254" t="s">
        <v>86</v>
      </c>
      <c r="AV187" s="14" t="s">
        <v>84</v>
      </c>
      <c r="AW187" s="14" t="s">
        <v>37</v>
      </c>
      <c r="AX187" s="14" t="s">
        <v>76</v>
      </c>
      <c r="AY187" s="254" t="s">
        <v>231</v>
      </c>
    </row>
    <row r="188" s="13" customFormat="1">
      <c r="A188" s="13"/>
      <c r="B188" s="233"/>
      <c r="C188" s="234"/>
      <c r="D188" s="235" t="s">
        <v>242</v>
      </c>
      <c r="E188" s="236" t="s">
        <v>19</v>
      </c>
      <c r="F188" s="237" t="s">
        <v>5192</v>
      </c>
      <c r="G188" s="234"/>
      <c r="H188" s="238">
        <v>12</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242</v>
      </c>
      <c r="AU188" s="244" t="s">
        <v>86</v>
      </c>
      <c r="AV188" s="13" t="s">
        <v>86</v>
      </c>
      <c r="AW188" s="13" t="s">
        <v>37</v>
      </c>
      <c r="AX188" s="13" t="s">
        <v>84</v>
      </c>
      <c r="AY188" s="244" t="s">
        <v>231</v>
      </c>
    </row>
    <row r="189" s="2" customFormat="1" ht="33" customHeight="1">
      <c r="A189" s="41"/>
      <c r="B189" s="42"/>
      <c r="C189" s="215" t="s">
        <v>451</v>
      </c>
      <c r="D189" s="215" t="s">
        <v>233</v>
      </c>
      <c r="E189" s="216" t="s">
        <v>5193</v>
      </c>
      <c r="F189" s="217" t="s">
        <v>5194</v>
      </c>
      <c r="G189" s="218" t="s">
        <v>310</v>
      </c>
      <c r="H189" s="219">
        <v>15</v>
      </c>
      <c r="I189" s="220"/>
      <c r="J189" s="221">
        <f>ROUND(I189*H189,2)</f>
        <v>0</v>
      </c>
      <c r="K189" s="217" t="s">
        <v>237</v>
      </c>
      <c r="L189" s="47"/>
      <c r="M189" s="222" t="s">
        <v>19</v>
      </c>
      <c r="N189" s="223" t="s">
        <v>47</v>
      </c>
      <c r="O189" s="87"/>
      <c r="P189" s="224">
        <f>O189*H189</f>
        <v>0</v>
      </c>
      <c r="Q189" s="224">
        <v>0.00012999999999999999</v>
      </c>
      <c r="R189" s="224">
        <f>Q189*H189</f>
        <v>0.0019499999999999999</v>
      </c>
      <c r="S189" s="224">
        <v>0</v>
      </c>
      <c r="T189" s="225">
        <f>S189*H189</f>
        <v>0</v>
      </c>
      <c r="U189" s="41"/>
      <c r="V189" s="41"/>
      <c r="W189" s="41"/>
      <c r="X189" s="41"/>
      <c r="Y189" s="41"/>
      <c r="Z189" s="41"/>
      <c r="AA189" s="41"/>
      <c r="AB189" s="41"/>
      <c r="AC189" s="41"/>
      <c r="AD189" s="41"/>
      <c r="AE189" s="41"/>
      <c r="AR189" s="226" t="s">
        <v>238</v>
      </c>
      <c r="AT189" s="226" t="s">
        <v>233</v>
      </c>
      <c r="AU189" s="226" t="s">
        <v>86</v>
      </c>
      <c r="AY189" s="20" t="s">
        <v>231</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238</v>
      </c>
      <c r="BM189" s="226" t="s">
        <v>5195</v>
      </c>
    </row>
    <row r="190" s="2" customFormat="1">
      <c r="A190" s="41"/>
      <c r="B190" s="42"/>
      <c r="C190" s="43"/>
      <c r="D190" s="228" t="s">
        <v>240</v>
      </c>
      <c r="E190" s="43"/>
      <c r="F190" s="229" t="s">
        <v>5196</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240</v>
      </c>
      <c r="AU190" s="20" t="s">
        <v>86</v>
      </c>
    </row>
    <row r="191" s="14" customFormat="1">
      <c r="A191" s="14"/>
      <c r="B191" s="245"/>
      <c r="C191" s="246"/>
      <c r="D191" s="235" t="s">
        <v>242</v>
      </c>
      <c r="E191" s="247" t="s">
        <v>19</v>
      </c>
      <c r="F191" s="248" t="s">
        <v>2459</v>
      </c>
      <c r="G191" s="246"/>
      <c r="H191" s="247" t="s">
        <v>19</v>
      </c>
      <c r="I191" s="249"/>
      <c r="J191" s="246"/>
      <c r="K191" s="246"/>
      <c r="L191" s="250"/>
      <c r="M191" s="251"/>
      <c r="N191" s="252"/>
      <c r="O191" s="252"/>
      <c r="P191" s="252"/>
      <c r="Q191" s="252"/>
      <c r="R191" s="252"/>
      <c r="S191" s="252"/>
      <c r="T191" s="253"/>
      <c r="U191" s="14"/>
      <c r="V191" s="14"/>
      <c r="W191" s="14"/>
      <c r="X191" s="14"/>
      <c r="Y191" s="14"/>
      <c r="Z191" s="14"/>
      <c r="AA191" s="14"/>
      <c r="AB191" s="14"/>
      <c r="AC191" s="14"/>
      <c r="AD191" s="14"/>
      <c r="AE191" s="14"/>
      <c r="AT191" s="254" t="s">
        <v>242</v>
      </c>
      <c r="AU191" s="254" t="s">
        <v>86</v>
      </c>
      <c r="AV191" s="14" t="s">
        <v>84</v>
      </c>
      <c r="AW191" s="14" t="s">
        <v>37</v>
      </c>
      <c r="AX191" s="14" t="s">
        <v>76</v>
      </c>
      <c r="AY191" s="254" t="s">
        <v>231</v>
      </c>
    </row>
    <row r="192" s="13" customFormat="1">
      <c r="A192" s="13"/>
      <c r="B192" s="233"/>
      <c r="C192" s="234"/>
      <c r="D192" s="235" t="s">
        <v>242</v>
      </c>
      <c r="E192" s="236" t="s">
        <v>19</v>
      </c>
      <c r="F192" s="237" t="s">
        <v>5197</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242</v>
      </c>
      <c r="AU192" s="244" t="s">
        <v>86</v>
      </c>
      <c r="AV192" s="13" t="s">
        <v>86</v>
      </c>
      <c r="AW192" s="13" t="s">
        <v>37</v>
      </c>
      <c r="AX192" s="13" t="s">
        <v>84</v>
      </c>
      <c r="AY192" s="244" t="s">
        <v>231</v>
      </c>
    </row>
    <row r="193" s="2" customFormat="1" ht="44.25" customHeight="1">
      <c r="A193" s="41"/>
      <c r="B193" s="42"/>
      <c r="C193" s="215" t="s">
        <v>457</v>
      </c>
      <c r="D193" s="215" t="s">
        <v>233</v>
      </c>
      <c r="E193" s="216" t="s">
        <v>2429</v>
      </c>
      <c r="F193" s="217" t="s">
        <v>2430</v>
      </c>
      <c r="G193" s="218" t="s">
        <v>310</v>
      </c>
      <c r="H193" s="219">
        <v>93</v>
      </c>
      <c r="I193" s="220"/>
      <c r="J193" s="221">
        <f>ROUND(I193*H193,2)</f>
        <v>0</v>
      </c>
      <c r="K193" s="217" t="s">
        <v>237</v>
      </c>
      <c r="L193" s="47"/>
      <c r="M193" s="222" t="s">
        <v>19</v>
      </c>
      <c r="N193" s="223" t="s">
        <v>47</v>
      </c>
      <c r="O193" s="87"/>
      <c r="P193" s="224">
        <f>O193*H193</f>
        <v>0</v>
      </c>
      <c r="Q193" s="224">
        <v>0.14321</v>
      </c>
      <c r="R193" s="224">
        <f>Q193*H193</f>
        <v>13.318530000000001</v>
      </c>
      <c r="S193" s="224">
        <v>0</v>
      </c>
      <c r="T193" s="225">
        <f>S193*H193</f>
        <v>0</v>
      </c>
      <c r="U193" s="41"/>
      <c r="V193" s="41"/>
      <c r="W193" s="41"/>
      <c r="X193" s="41"/>
      <c r="Y193" s="41"/>
      <c r="Z193" s="41"/>
      <c r="AA193" s="41"/>
      <c r="AB193" s="41"/>
      <c r="AC193" s="41"/>
      <c r="AD193" s="41"/>
      <c r="AE193" s="41"/>
      <c r="AR193" s="226" t="s">
        <v>238</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5198</v>
      </c>
    </row>
    <row r="194" s="2" customFormat="1">
      <c r="A194" s="41"/>
      <c r="B194" s="42"/>
      <c r="C194" s="43"/>
      <c r="D194" s="228" t="s">
        <v>240</v>
      </c>
      <c r="E194" s="43"/>
      <c r="F194" s="229" t="s">
        <v>2432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240</v>
      </c>
      <c r="AU194" s="20" t="s">
        <v>86</v>
      </c>
    </row>
    <row r="195" s="13" customFormat="1">
      <c r="A195" s="13"/>
      <c r="B195" s="233"/>
      <c r="C195" s="234"/>
      <c r="D195" s="235" t="s">
        <v>242</v>
      </c>
      <c r="E195" s="236" t="s">
        <v>19</v>
      </c>
      <c r="F195" s="237" t="s">
        <v>5199</v>
      </c>
      <c r="G195" s="234"/>
      <c r="H195" s="238">
        <v>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86</v>
      </c>
      <c r="AV195" s="13" t="s">
        <v>86</v>
      </c>
      <c r="AW195" s="13" t="s">
        <v>37</v>
      </c>
      <c r="AX195" s="13" t="s">
        <v>84</v>
      </c>
      <c r="AY195" s="244" t="s">
        <v>231</v>
      </c>
    </row>
    <row r="196" s="2" customFormat="1" ht="24.15" customHeight="1">
      <c r="A196" s="41"/>
      <c r="B196" s="42"/>
      <c r="C196" s="277" t="s">
        <v>463</v>
      </c>
      <c r="D196" s="277" t="s">
        <v>605</v>
      </c>
      <c r="E196" s="278" t="s">
        <v>2434</v>
      </c>
      <c r="F196" s="279" t="s">
        <v>2435</v>
      </c>
      <c r="G196" s="280" t="s">
        <v>310</v>
      </c>
      <c r="H196" s="281">
        <v>20</v>
      </c>
      <c r="I196" s="282"/>
      <c r="J196" s="283">
        <f>ROUND(I196*H196,2)</f>
        <v>0</v>
      </c>
      <c r="K196" s="279" t="s">
        <v>237</v>
      </c>
      <c r="L196" s="284"/>
      <c r="M196" s="285" t="s">
        <v>19</v>
      </c>
      <c r="N196" s="286" t="s">
        <v>47</v>
      </c>
      <c r="O196" s="87"/>
      <c r="P196" s="224">
        <f>O196*H196</f>
        <v>0</v>
      </c>
      <c r="Q196" s="224">
        <v>0.048300000000000003</v>
      </c>
      <c r="R196" s="224">
        <f>Q196*H196</f>
        <v>0.96600000000000008</v>
      </c>
      <c r="S196" s="224">
        <v>0</v>
      </c>
      <c r="T196" s="225">
        <f>S196*H196</f>
        <v>0</v>
      </c>
      <c r="U196" s="41"/>
      <c r="V196" s="41"/>
      <c r="W196" s="41"/>
      <c r="X196" s="41"/>
      <c r="Y196" s="41"/>
      <c r="Z196" s="41"/>
      <c r="AA196" s="41"/>
      <c r="AB196" s="41"/>
      <c r="AC196" s="41"/>
      <c r="AD196" s="41"/>
      <c r="AE196" s="41"/>
      <c r="AR196" s="226" t="s">
        <v>277</v>
      </c>
      <c r="AT196" s="226" t="s">
        <v>605</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5200</v>
      </c>
    </row>
    <row r="197" s="2" customFormat="1" ht="16.5" customHeight="1">
      <c r="A197" s="41"/>
      <c r="B197" s="42"/>
      <c r="C197" s="277" t="s">
        <v>469</v>
      </c>
      <c r="D197" s="277" t="s">
        <v>605</v>
      </c>
      <c r="E197" s="278" t="s">
        <v>5201</v>
      </c>
      <c r="F197" s="279" t="s">
        <v>5202</v>
      </c>
      <c r="G197" s="280" t="s">
        <v>310</v>
      </c>
      <c r="H197" s="281">
        <v>64</v>
      </c>
      <c r="I197" s="282"/>
      <c r="J197" s="283">
        <f>ROUND(I197*H197,2)</f>
        <v>0</v>
      </c>
      <c r="K197" s="279" t="s">
        <v>237</v>
      </c>
      <c r="L197" s="284"/>
      <c r="M197" s="285" t="s">
        <v>19</v>
      </c>
      <c r="N197" s="286" t="s">
        <v>47</v>
      </c>
      <c r="O197" s="87"/>
      <c r="P197" s="224">
        <f>O197*H197</f>
        <v>0</v>
      </c>
      <c r="Q197" s="224">
        <v>0.10199999999999999</v>
      </c>
      <c r="R197" s="224">
        <f>Q197*H197</f>
        <v>6.5279999999999996</v>
      </c>
      <c r="S197" s="224">
        <v>0</v>
      </c>
      <c r="T197" s="225">
        <f>S197*H197</f>
        <v>0</v>
      </c>
      <c r="U197" s="41"/>
      <c r="V197" s="41"/>
      <c r="W197" s="41"/>
      <c r="X197" s="41"/>
      <c r="Y197" s="41"/>
      <c r="Z197" s="41"/>
      <c r="AA197" s="41"/>
      <c r="AB197" s="41"/>
      <c r="AC197" s="41"/>
      <c r="AD197" s="41"/>
      <c r="AE197" s="41"/>
      <c r="AR197" s="226" t="s">
        <v>277</v>
      </c>
      <c r="AT197" s="226" t="s">
        <v>605</v>
      </c>
      <c r="AU197" s="226" t="s">
        <v>86</v>
      </c>
      <c r="AY197" s="20" t="s">
        <v>231</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238</v>
      </c>
      <c r="BM197" s="226" t="s">
        <v>5203</v>
      </c>
    </row>
    <row r="198" s="2" customFormat="1" ht="24.15" customHeight="1">
      <c r="A198" s="41"/>
      <c r="B198" s="42"/>
      <c r="C198" s="277" t="s">
        <v>475</v>
      </c>
      <c r="D198" s="277" t="s">
        <v>605</v>
      </c>
      <c r="E198" s="278" t="s">
        <v>5204</v>
      </c>
      <c r="F198" s="279" t="s">
        <v>5205</v>
      </c>
      <c r="G198" s="280" t="s">
        <v>310</v>
      </c>
      <c r="H198" s="281">
        <v>9</v>
      </c>
      <c r="I198" s="282"/>
      <c r="J198" s="283">
        <f>ROUND(I198*H198,2)</f>
        <v>0</v>
      </c>
      <c r="K198" s="279" t="s">
        <v>237</v>
      </c>
      <c r="L198" s="284"/>
      <c r="M198" s="285" t="s">
        <v>19</v>
      </c>
      <c r="N198" s="286" t="s">
        <v>47</v>
      </c>
      <c r="O198" s="87"/>
      <c r="P198" s="224">
        <f>O198*H198</f>
        <v>0</v>
      </c>
      <c r="Q198" s="224">
        <v>0.065670000000000006</v>
      </c>
      <c r="R198" s="224">
        <f>Q198*H198</f>
        <v>0.59103000000000006</v>
      </c>
      <c r="S198" s="224">
        <v>0</v>
      </c>
      <c r="T198" s="225">
        <f>S198*H198</f>
        <v>0</v>
      </c>
      <c r="U198" s="41"/>
      <c r="V198" s="41"/>
      <c r="W198" s="41"/>
      <c r="X198" s="41"/>
      <c r="Y198" s="41"/>
      <c r="Z198" s="41"/>
      <c r="AA198" s="41"/>
      <c r="AB198" s="41"/>
      <c r="AC198" s="41"/>
      <c r="AD198" s="41"/>
      <c r="AE198" s="41"/>
      <c r="AR198" s="226" t="s">
        <v>277</v>
      </c>
      <c r="AT198" s="226" t="s">
        <v>605</v>
      </c>
      <c r="AU198" s="226" t="s">
        <v>86</v>
      </c>
      <c r="AY198" s="20" t="s">
        <v>231</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238</v>
      </c>
      <c r="BM198" s="226" t="s">
        <v>5206</v>
      </c>
    </row>
    <row r="199" s="2" customFormat="1" ht="49.05" customHeight="1">
      <c r="A199" s="41"/>
      <c r="B199" s="42"/>
      <c r="C199" s="215" t="s">
        <v>482</v>
      </c>
      <c r="D199" s="215" t="s">
        <v>233</v>
      </c>
      <c r="E199" s="216" t="s">
        <v>2440</v>
      </c>
      <c r="F199" s="217" t="s">
        <v>2441</v>
      </c>
      <c r="G199" s="218" t="s">
        <v>310</v>
      </c>
      <c r="H199" s="219">
        <v>43</v>
      </c>
      <c r="I199" s="220"/>
      <c r="J199" s="221">
        <f>ROUND(I199*H199,2)</f>
        <v>0</v>
      </c>
      <c r="K199" s="217" t="s">
        <v>237</v>
      </c>
      <c r="L199" s="47"/>
      <c r="M199" s="222" t="s">
        <v>19</v>
      </c>
      <c r="N199" s="223" t="s">
        <v>47</v>
      </c>
      <c r="O199" s="87"/>
      <c r="P199" s="224">
        <f>O199*H199</f>
        <v>0</v>
      </c>
      <c r="Q199" s="224">
        <v>0.11934</v>
      </c>
      <c r="R199" s="224">
        <f>Q199*H199</f>
        <v>5.1316199999999998</v>
      </c>
      <c r="S199" s="224">
        <v>0</v>
      </c>
      <c r="T199" s="225">
        <f>S199*H199</f>
        <v>0</v>
      </c>
      <c r="U199" s="41"/>
      <c r="V199" s="41"/>
      <c r="W199" s="41"/>
      <c r="X199" s="41"/>
      <c r="Y199" s="41"/>
      <c r="Z199" s="41"/>
      <c r="AA199" s="41"/>
      <c r="AB199" s="41"/>
      <c r="AC199" s="41"/>
      <c r="AD199" s="41"/>
      <c r="AE199" s="41"/>
      <c r="AR199" s="226" t="s">
        <v>238</v>
      </c>
      <c r="AT199" s="226" t="s">
        <v>233</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5207</v>
      </c>
    </row>
    <row r="200" s="2" customFormat="1">
      <c r="A200" s="41"/>
      <c r="B200" s="42"/>
      <c r="C200" s="43"/>
      <c r="D200" s="228" t="s">
        <v>240</v>
      </c>
      <c r="E200" s="43"/>
      <c r="F200" s="229" t="s">
        <v>2443</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240</v>
      </c>
      <c r="AU200" s="20" t="s">
        <v>86</v>
      </c>
    </row>
    <row r="201" s="13" customFormat="1">
      <c r="A201" s="13"/>
      <c r="B201" s="233"/>
      <c r="C201" s="234"/>
      <c r="D201" s="235" t="s">
        <v>242</v>
      </c>
      <c r="E201" s="236" t="s">
        <v>19</v>
      </c>
      <c r="F201" s="237" t="s">
        <v>5208</v>
      </c>
      <c r="G201" s="234"/>
      <c r="H201" s="238">
        <v>43</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86</v>
      </c>
      <c r="AV201" s="13" t="s">
        <v>86</v>
      </c>
      <c r="AW201" s="13" t="s">
        <v>37</v>
      </c>
      <c r="AX201" s="13" t="s">
        <v>84</v>
      </c>
      <c r="AY201" s="244" t="s">
        <v>231</v>
      </c>
    </row>
    <row r="202" s="2" customFormat="1" ht="16.5" customHeight="1">
      <c r="A202" s="41"/>
      <c r="B202" s="42"/>
      <c r="C202" s="277" t="s">
        <v>488</v>
      </c>
      <c r="D202" s="277" t="s">
        <v>605</v>
      </c>
      <c r="E202" s="278" t="s">
        <v>5209</v>
      </c>
      <c r="F202" s="279" t="s">
        <v>5210</v>
      </c>
      <c r="G202" s="280" t="s">
        <v>310</v>
      </c>
      <c r="H202" s="281">
        <v>43.859999999999999</v>
      </c>
      <c r="I202" s="282"/>
      <c r="J202" s="283">
        <f>ROUND(I202*H202,2)</f>
        <v>0</v>
      </c>
      <c r="K202" s="279" t="s">
        <v>237</v>
      </c>
      <c r="L202" s="284"/>
      <c r="M202" s="285" t="s">
        <v>19</v>
      </c>
      <c r="N202" s="286" t="s">
        <v>47</v>
      </c>
      <c r="O202" s="87"/>
      <c r="P202" s="224">
        <f>O202*H202</f>
        <v>0</v>
      </c>
      <c r="Q202" s="224">
        <v>0.044999999999999998</v>
      </c>
      <c r="R202" s="224">
        <f>Q202*H202</f>
        <v>1.9737</v>
      </c>
      <c r="S202" s="224">
        <v>0</v>
      </c>
      <c r="T202" s="225">
        <f>S202*H202</f>
        <v>0</v>
      </c>
      <c r="U202" s="41"/>
      <c r="V202" s="41"/>
      <c r="W202" s="41"/>
      <c r="X202" s="41"/>
      <c r="Y202" s="41"/>
      <c r="Z202" s="41"/>
      <c r="AA202" s="41"/>
      <c r="AB202" s="41"/>
      <c r="AC202" s="41"/>
      <c r="AD202" s="41"/>
      <c r="AE202" s="41"/>
      <c r="AR202" s="226" t="s">
        <v>277</v>
      </c>
      <c r="AT202" s="226" t="s">
        <v>605</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5211</v>
      </c>
    </row>
    <row r="203" s="13" customFormat="1">
      <c r="A203" s="13"/>
      <c r="B203" s="233"/>
      <c r="C203" s="234"/>
      <c r="D203" s="235" t="s">
        <v>242</v>
      </c>
      <c r="E203" s="234"/>
      <c r="F203" s="237" t="s">
        <v>5212</v>
      </c>
      <c r="G203" s="234"/>
      <c r="H203" s="238">
        <v>43.859999999999999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86</v>
      </c>
      <c r="AV203" s="13" t="s">
        <v>86</v>
      </c>
      <c r="AW203" s="13" t="s">
        <v>4</v>
      </c>
      <c r="AX203" s="13" t="s">
        <v>84</v>
      </c>
      <c r="AY203" s="244" t="s">
        <v>231</v>
      </c>
    </row>
    <row r="204" s="2" customFormat="1" ht="33" customHeight="1">
      <c r="A204" s="41"/>
      <c r="B204" s="42"/>
      <c r="C204" s="215" t="s">
        <v>493</v>
      </c>
      <c r="D204" s="215" t="s">
        <v>233</v>
      </c>
      <c r="E204" s="216" t="s">
        <v>5213</v>
      </c>
      <c r="F204" s="217" t="s">
        <v>5214</v>
      </c>
      <c r="G204" s="218" t="s">
        <v>310</v>
      </c>
      <c r="H204" s="219">
        <v>24</v>
      </c>
      <c r="I204" s="220"/>
      <c r="J204" s="221">
        <f>ROUND(I204*H204,2)</f>
        <v>0</v>
      </c>
      <c r="K204" s="217" t="s">
        <v>237</v>
      </c>
      <c r="L204" s="47"/>
      <c r="M204" s="222" t="s">
        <v>19</v>
      </c>
      <c r="N204" s="223" t="s">
        <v>47</v>
      </c>
      <c r="O204" s="87"/>
      <c r="P204" s="224">
        <f>O204*H204</f>
        <v>0</v>
      </c>
      <c r="Q204" s="224">
        <v>1.0000000000000001E-05</v>
      </c>
      <c r="R204" s="224">
        <f>Q204*H204</f>
        <v>0.00024000000000000003</v>
      </c>
      <c r="S204" s="224">
        <v>0</v>
      </c>
      <c r="T204" s="225">
        <f>S204*H204</f>
        <v>0</v>
      </c>
      <c r="U204" s="41"/>
      <c r="V204" s="41"/>
      <c r="W204" s="41"/>
      <c r="X204" s="41"/>
      <c r="Y204" s="41"/>
      <c r="Z204" s="41"/>
      <c r="AA204" s="41"/>
      <c r="AB204" s="41"/>
      <c r="AC204" s="41"/>
      <c r="AD204" s="41"/>
      <c r="AE204" s="41"/>
      <c r="AR204" s="226" t="s">
        <v>238</v>
      </c>
      <c r="AT204" s="226" t="s">
        <v>233</v>
      </c>
      <c r="AU204" s="226" t="s">
        <v>86</v>
      </c>
      <c r="AY204" s="20" t="s">
        <v>231</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238</v>
      </c>
      <c r="BM204" s="226" t="s">
        <v>5215</v>
      </c>
    </row>
    <row r="205" s="2" customFormat="1">
      <c r="A205" s="41"/>
      <c r="B205" s="42"/>
      <c r="C205" s="43"/>
      <c r="D205" s="228" t="s">
        <v>240</v>
      </c>
      <c r="E205" s="43"/>
      <c r="F205" s="229" t="s">
        <v>5216</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240</v>
      </c>
      <c r="AU205" s="20" t="s">
        <v>86</v>
      </c>
    </row>
    <row r="206" s="13" customFormat="1">
      <c r="A206" s="13"/>
      <c r="B206" s="233"/>
      <c r="C206" s="234"/>
      <c r="D206" s="235" t="s">
        <v>242</v>
      </c>
      <c r="E206" s="236" t="s">
        <v>19</v>
      </c>
      <c r="F206" s="237" t="s">
        <v>5217</v>
      </c>
      <c r="G206" s="234"/>
      <c r="H206" s="238">
        <v>24</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86</v>
      </c>
      <c r="AV206" s="13" t="s">
        <v>86</v>
      </c>
      <c r="AW206" s="13" t="s">
        <v>37</v>
      </c>
      <c r="AX206" s="13" t="s">
        <v>84</v>
      </c>
      <c r="AY206" s="244" t="s">
        <v>231</v>
      </c>
    </row>
    <row r="207" s="2" customFormat="1" ht="24.15" customHeight="1">
      <c r="A207" s="41"/>
      <c r="B207" s="42"/>
      <c r="C207" s="215" t="s">
        <v>499</v>
      </c>
      <c r="D207" s="215" t="s">
        <v>233</v>
      </c>
      <c r="E207" s="216" t="s">
        <v>1152</v>
      </c>
      <c r="F207" s="217" t="s">
        <v>1153</v>
      </c>
      <c r="G207" s="218" t="s">
        <v>236</v>
      </c>
      <c r="H207" s="219">
        <v>517</v>
      </c>
      <c r="I207" s="220"/>
      <c r="J207" s="221">
        <f>ROUND(I207*H207,2)</f>
        <v>0</v>
      </c>
      <c r="K207" s="217" t="s">
        <v>237</v>
      </c>
      <c r="L207" s="47"/>
      <c r="M207" s="222" t="s">
        <v>19</v>
      </c>
      <c r="N207" s="223" t="s">
        <v>47</v>
      </c>
      <c r="O207" s="87"/>
      <c r="P207" s="224">
        <f>O207*H207</f>
        <v>0</v>
      </c>
      <c r="Q207" s="224">
        <v>0.00046999999999999999</v>
      </c>
      <c r="R207" s="224">
        <f>Q207*H207</f>
        <v>0.24298999999999998</v>
      </c>
      <c r="S207" s="224">
        <v>0</v>
      </c>
      <c r="T207" s="225">
        <f>S207*H207</f>
        <v>0</v>
      </c>
      <c r="U207" s="41"/>
      <c r="V207" s="41"/>
      <c r="W207" s="41"/>
      <c r="X207" s="41"/>
      <c r="Y207" s="41"/>
      <c r="Z207" s="41"/>
      <c r="AA207" s="41"/>
      <c r="AB207" s="41"/>
      <c r="AC207" s="41"/>
      <c r="AD207" s="41"/>
      <c r="AE207" s="41"/>
      <c r="AR207" s="226" t="s">
        <v>238</v>
      </c>
      <c r="AT207" s="226" t="s">
        <v>233</v>
      </c>
      <c r="AU207" s="226" t="s">
        <v>86</v>
      </c>
      <c r="AY207" s="20" t="s">
        <v>231</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238</v>
      </c>
      <c r="BM207" s="226" t="s">
        <v>5218</v>
      </c>
    </row>
    <row r="208" s="2" customFormat="1">
      <c r="A208" s="41"/>
      <c r="B208" s="42"/>
      <c r="C208" s="43"/>
      <c r="D208" s="228" t="s">
        <v>240</v>
      </c>
      <c r="E208" s="43"/>
      <c r="F208" s="229" t="s">
        <v>1155</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240</v>
      </c>
      <c r="AU208" s="20" t="s">
        <v>86</v>
      </c>
    </row>
    <row r="209" s="13" customFormat="1">
      <c r="A209" s="13"/>
      <c r="B209" s="233"/>
      <c r="C209" s="234"/>
      <c r="D209" s="235" t="s">
        <v>242</v>
      </c>
      <c r="E209" s="236" t="s">
        <v>19</v>
      </c>
      <c r="F209" s="237" t="s">
        <v>5219</v>
      </c>
      <c r="G209" s="234"/>
      <c r="H209" s="238">
        <v>517</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86</v>
      </c>
      <c r="AV209" s="13" t="s">
        <v>86</v>
      </c>
      <c r="AW209" s="13" t="s">
        <v>37</v>
      </c>
      <c r="AX209" s="13" t="s">
        <v>84</v>
      </c>
      <c r="AY209" s="244" t="s">
        <v>231</v>
      </c>
    </row>
    <row r="210" s="2" customFormat="1" ht="55.5" customHeight="1">
      <c r="A210" s="41"/>
      <c r="B210" s="42"/>
      <c r="C210" s="215" t="s">
        <v>504</v>
      </c>
      <c r="D210" s="215" t="s">
        <v>233</v>
      </c>
      <c r="E210" s="216" t="s">
        <v>5220</v>
      </c>
      <c r="F210" s="217" t="s">
        <v>5221</v>
      </c>
      <c r="G210" s="218" t="s">
        <v>310</v>
      </c>
      <c r="H210" s="219">
        <v>24</v>
      </c>
      <c r="I210" s="220"/>
      <c r="J210" s="221">
        <f>ROUND(I210*H210,2)</f>
        <v>0</v>
      </c>
      <c r="K210" s="217" t="s">
        <v>237</v>
      </c>
      <c r="L210" s="47"/>
      <c r="M210" s="222" t="s">
        <v>19</v>
      </c>
      <c r="N210" s="223" t="s">
        <v>47</v>
      </c>
      <c r="O210" s="87"/>
      <c r="P210" s="224">
        <f>O210*H210</f>
        <v>0</v>
      </c>
      <c r="Q210" s="224">
        <v>0.00059999999999999995</v>
      </c>
      <c r="R210" s="224">
        <f>Q210*H210</f>
        <v>0.0144</v>
      </c>
      <c r="S210" s="224">
        <v>0</v>
      </c>
      <c r="T210" s="225">
        <f>S210*H210</f>
        <v>0</v>
      </c>
      <c r="U210" s="41"/>
      <c r="V210" s="41"/>
      <c r="W210" s="41"/>
      <c r="X210" s="41"/>
      <c r="Y210" s="41"/>
      <c r="Z210" s="41"/>
      <c r="AA210" s="41"/>
      <c r="AB210" s="41"/>
      <c r="AC210" s="41"/>
      <c r="AD210" s="41"/>
      <c r="AE210" s="41"/>
      <c r="AR210" s="226" t="s">
        <v>238</v>
      </c>
      <c r="AT210" s="226" t="s">
        <v>233</v>
      </c>
      <c r="AU210" s="226" t="s">
        <v>86</v>
      </c>
      <c r="AY210" s="20" t="s">
        <v>231</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238</v>
      </c>
      <c r="BM210" s="226" t="s">
        <v>5222</v>
      </c>
    </row>
    <row r="211" s="2" customFormat="1">
      <c r="A211" s="41"/>
      <c r="B211" s="42"/>
      <c r="C211" s="43"/>
      <c r="D211" s="228" t="s">
        <v>240</v>
      </c>
      <c r="E211" s="43"/>
      <c r="F211" s="229" t="s">
        <v>5223</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240</v>
      </c>
      <c r="AU211" s="20" t="s">
        <v>86</v>
      </c>
    </row>
    <row r="212" s="13" customFormat="1">
      <c r="A212" s="13"/>
      <c r="B212" s="233"/>
      <c r="C212" s="234"/>
      <c r="D212" s="235" t="s">
        <v>242</v>
      </c>
      <c r="E212" s="236" t="s">
        <v>19</v>
      </c>
      <c r="F212" s="237" t="s">
        <v>5224</v>
      </c>
      <c r="G212" s="234"/>
      <c r="H212" s="238">
        <v>24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86</v>
      </c>
      <c r="AV212" s="13" t="s">
        <v>86</v>
      </c>
      <c r="AW212" s="13" t="s">
        <v>37</v>
      </c>
      <c r="AX212" s="13" t="s">
        <v>84</v>
      </c>
      <c r="AY212" s="244" t="s">
        <v>231</v>
      </c>
    </row>
    <row r="213" s="2" customFormat="1" ht="49.05" customHeight="1">
      <c r="A213" s="41"/>
      <c r="B213" s="42"/>
      <c r="C213" s="215" t="s">
        <v>513</v>
      </c>
      <c r="D213" s="215" t="s">
        <v>233</v>
      </c>
      <c r="E213" s="216" t="s">
        <v>5225</v>
      </c>
      <c r="F213" s="217" t="s">
        <v>5226</v>
      </c>
      <c r="G213" s="218" t="s">
        <v>310</v>
      </c>
      <c r="H213" s="219">
        <v>65</v>
      </c>
      <c r="I213" s="220"/>
      <c r="J213" s="221">
        <f>ROUND(I213*H213,2)</f>
        <v>0</v>
      </c>
      <c r="K213" s="217" t="s">
        <v>237</v>
      </c>
      <c r="L213" s="47"/>
      <c r="M213" s="222" t="s">
        <v>19</v>
      </c>
      <c r="N213" s="223" t="s">
        <v>47</v>
      </c>
      <c r="O213" s="87"/>
      <c r="P213" s="224">
        <f>O213*H213</f>
        <v>0</v>
      </c>
      <c r="Q213" s="224">
        <v>0.13095999999999999</v>
      </c>
      <c r="R213" s="224">
        <f>Q213*H213</f>
        <v>8.5123999999999995</v>
      </c>
      <c r="S213" s="224">
        <v>0</v>
      </c>
      <c r="T213" s="225">
        <f>S213*H213</f>
        <v>0</v>
      </c>
      <c r="U213" s="41"/>
      <c r="V213" s="41"/>
      <c r="W213" s="41"/>
      <c r="X213" s="41"/>
      <c r="Y213" s="41"/>
      <c r="Z213" s="41"/>
      <c r="AA213" s="41"/>
      <c r="AB213" s="41"/>
      <c r="AC213" s="41"/>
      <c r="AD213" s="41"/>
      <c r="AE213" s="41"/>
      <c r="AR213" s="226" t="s">
        <v>238</v>
      </c>
      <c r="AT213" s="226" t="s">
        <v>233</v>
      </c>
      <c r="AU213" s="226" t="s">
        <v>86</v>
      </c>
      <c r="AY213" s="20" t="s">
        <v>231</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238</v>
      </c>
      <c r="BM213" s="226" t="s">
        <v>5227</v>
      </c>
    </row>
    <row r="214" s="2" customFormat="1">
      <c r="A214" s="41"/>
      <c r="B214" s="42"/>
      <c r="C214" s="43"/>
      <c r="D214" s="228" t="s">
        <v>240</v>
      </c>
      <c r="E214" s="43"/>
      <c r="F214" s="229" t="s">
        <v>5228</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240</v>
      </c>
      <c r="AU214" s="20" t="s">
        <v>86</v>
      </c>
    </row>
    <row r="215" s="13" customFormat="1">
      <c r="A215" s="13"/>
      <c r="B215" s="233"/>
      <c r="C215" s="234"/>
      <c r="D215" s="235" t="s">
        <v>242</v>
      </c>
      <c r="E215" s="236" t="s">
        <v>19</v>
      </c>
      <c r="F215" s="237" t="s">
        <v>5229</v>
      </c>
      <c r="G215" s="234"/>
      <c r="H215" s="238">
        <v>65</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84</v>
      </c>
      <c r="AY215" s="244" t="s">
        <v>231</v>
      </c>
    </row>
    <row r="216" s="2" customFormat="1" ht="16.5" customHeight="1">
      <c r="A216" s="41"/>
      <c r="B216" s="42"/>
      <c r="C216" s="277" t="s">
        <v>521</v>
      </c>
      <c r="D216" s="277" t="s">
        <v>605</v>
      </c>
      <c r="E216" s="278" t="s">
        <v>5230</v>
      </c>
      <c r="F216" s="279" t="s">
        <v>5231</v>
      </c>
      <c r="G216" s="280" t="s">
        <v>310</v>
      </c>
      <c r="H216" s="281">
        <v>65</v>
      </c>
      <c r="I216" s="282"/>
      <c r="J216" s="283">
        <f>ROUND(I216*H216,2)</f>
        <v>0</v>
      </c>
      <c r="K216" s="279" t="s">
        <v>237</v>
      </c>
      <c r="L216" s="284"/>
      <c r="M216" s="285" t="s">
        <v>19</v>
      </c>
      <c r="N216" s="286" t="s">
        <v>47</v>
      </c>
      <c r="O216" s="87"/>
      <c r="P216" s="224">
        <f>O216*H216</f>
        <v>0</v>
      </c>
      <c r="Q216" s="224">
        <v>0.12</v>
      </c>
      <c r="R216" s="224">
        <f>Q216*H216</f>
        <v>7.7999999999999998</v>
      </c>
      <c r="S216" s="224">
        <v>0</v>
      </c>
      <c r="T216" s="225">
        <f>S216*H216</f>
        <v>0</v>
      </c>
      <c r="U216" s="41"/>
      <c r="V216" s="41"/>
      <c r="W216" s="41"/>
      <c r="X216" s="41"/>
      <c r="Y216" s="41"/>
      <c r="Z216" s="41"/>
      <c r="AA216" s="41"/>
      <c r="AB216" s="41"/>
      <c r="AC216" s="41"/>
      <c r="AD216" s="41"/>
      <c r="AE216" s="41"/>
      <c r="AR216" s="226" t="s">
        <v>277</v>
      </c>
      <c r="AT216" s="226" t="s">
        <v>605</v>
      </c>
      <c r="AU216" s="226" t="s">
        <v>86</v>
      </c>
      <c r="AY216" s="20" t="s">
        <v>231</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238</v>
      </c>
      <c r="BM216" s="226" t="s">
        <v>5232</v>
      </c>
    </row>
    <row r="217" s="12" customFormat="1" ht="25.92" customHeight="1">
      <c r="A217" s="12"/>
      <c r="B217" s="199"/>
      <c r="C217" s="200"/>
      <c r="D217" s="201" t="s">
        <v>75</v>
      </c>
      <c r="E217" s="202" t="s">
        <v>605</v>
      </c>
      <c r="F217" s="202" t="s">
        <v>2453</v>
      </c>
      <c r="G217" s="200"/>
      <c r="H217" s="200"/>
      <c r="I217" s="203"/>
      <c r="J217" s="204">
        <f>BK217</f>
        <v>0</v>
      </c>
      <c r="K217" s="200"/>
      <c r="L217" s="205"/>
      <c r="M217" s="206"/>
      <c r="N217" s="207"/>
      <c r="O217" s="207"/>
      <c r="P217" s="208">
        <f>P218</f>
        <v>0</v>
      </c>
      <c r="Q217" s="207"/>
      <c r="R217" s="208">
        <f>R218</f>
        <v>0.014999999999999999</v>
      </c>
      <c r="S217" s="207"/>
      <c r="T217" s="209">
        <f>T218</f>
        <v>0</v>
      </c>
      <c r="U217" s="12"/>
      <c r="V217" s="12"/>
      <c r="W217" s="12"/>
      <c r="X217" s="12"/>
      <c r="Y217" s="12"/>
      <c r="Z217" s="12"/>
      <c r="AA217" s="12"/>
      <c r="AB217" s="12"/>
      <c r="AC217" s="12"/>
      <c r="AD217" s="12"/>
      <c r="AE217" s="12"/>
      <c r="AR217" s="210" t="s">
        <v>248</v>
      </c>
      <c r="AT217" s="211" t="s">
        <v>75</v>
      </c>
      <c r="AU217" s="211" t="s">
        <v>76</v>
      </c>
      <c r="AY217" s="210" t="s">
        <v>231</v>
      </c>
      <c r="BK217" s="212">
        <f>BK218</f>
        <v>0</v>
      </c>
    </row>
    <row r="218" s="12" customFormat="1" ht="22.8" customHeight="1">
      <c r="A218" s="12"/>
      <c r="B218" s="199"/>
      <c r="C218" s="200"/>
      <c r="D218" s="201" t="s">
        <v>75</v>
      </c>
      <c r="E218" s="213" t="s">
        <v>2454</v>
      </c>
      <c r="F218" s="213" t="s">
        <v>2455</v>
      </c>
      <c r="G218" s="200"/>
      <c r="H218" s="200"/>
      <c r="I218" s="203"/>
      <c r="J218" s="214">
        <f>BK218</f>
        <v>0</v>
      </c>
      <c r="K218" s="200"/>
      <c r="L218" s="205"/>
      <c r="M218" s="206"/>
      <c r="N218" s="207"/>
      <c r="O218" s="207"/>
      <c r="P218" s="208">
        <f>SUM(P219:P234)</f>
        <v>0</v>
      </c>
      <c r="Q218" s="207"/>
      <c r="R218" s="208">
        <f>SUM(R219:R234)</f>
        <v>0.014999999999999999</v>
      </c>
      <c r="S218" s="207"/>
      <c r="T218" s="209">
        <f>SUM(T219:T234)</f>
        <v>0</v>
      </c>
      <c r="U218" s="12"/>
      <c r="V218" s="12"/>
      <c r="W218" s="12"/>
      <c r="X218" s="12"/>
      <c r="Y218" s="12"/>
      <c r="Z218" s="12"/>
      <c r="AA218" s="12"/>
      <c r="AB218" s="12"/>
      <c r="AC218" s="12"/>
      <c r="AD218" s="12"/>
      <c r="AE218" s="12"/>
      <c r="AR218" s="210" t="s">
        <v>248</v>
      </c>
      <c r="AT218" s="211" t="s">
        <v>75</v>
      </c>
      <c r="AU218" s="211" t="s">
        <v>84</v>
      </c>
      <c r="AY218" s="210" t="s">
        <v>231</v>
      </c>
      <c r="BK218" s="212">
        <f>SUM(BK219:BK234)</f>
        <v>0</v>
      </c>
    </row>
    <row r="219" s="2" customFormat="1" ht="24.15" customHeight="1">
      <c r="A219" s="41"/>
      <c r="B219" s="42"/>
      <c r="C219" s="215" t="s">
        <v>532</v>
      </c>
      <c r="D219" s="215" t="s">
        <v>233</v>
      </c>
      <c r="E219" s="216" t="s">
        <v>2456</v>
      </c>
      <c r="F219" s="217" t="s">
        <v>2457</v>
      </c>
      <c r="G219" s="218" t="s">
        <v>369</v>
      </c>
      <c r="H219" s="219">
        <v>3</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643</v>
      </c>
      <c r="AT219" s="226" t="s">
        <v>233</v>
      </c>
      <c r="AU219" s="226" t="s">
        <v>86</v>
      </c>
      <c r="AY219" s="20" t="s">
        <v>231</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643</v>
      </c>
      <c r="BM219" s="226" t="s">
        <v>5233</v>
      </c>
    </row>
    <row r="220" s="14" customFormat="1">
      <c r="A220" s="14"/>
      <c r="B220" s="245"/>
      <c r="C220" s="246"/>
      <c r="D220" s="235" t="s">
        <v>242</v>
      </c>
      <c r="E220" s="247" t="s">
        <v>19</v>
      </c>
      <c r="F220" s="248" t="s">
        <v>2459</v>
      </c>
      <c r="G220" s="246"/>
      <c r="H220" s="247" t="s">
        <v>19</v>
      </c>
      <c r="I220" s="249"/>
      <c r="J220" s="246"/>
      <c r="K220" s="246"/>
      <c r="L220" s="250"/>
      <c r="M220" s="251"/>
      <c r="N220" s="252"/>
      <c r="O220" s="252"/>
      <c r="P220" s="252"/>
      <c r="Q220" s="252"/>
      <c r="R220" s="252"/>
      <c r="S220" s="252"/>
      <c r="T220" s="253"/>
      <c r="U220" s="14"/>
      <c r="V220" s="14"/>
      <c r="W220" s="14"/>
      <c r="X220" s="14"/>
      <c r="Y220" s="14"/>
      <c r="Z220" s="14"/>
      <c r="AA220" s="14"/>
      <c r="AB220" s="14"/>
      <c r="AC220" s="14"/>
      <c r="AD220" s="14"/>
      <c r="AE220" s="14"/>
      <c r="AT220" s="254" t="s">
        <v>242</v>
      </c>
      <c r="AU220" s="254" t="s">
        <v>86</v>
      </c>
      <c r="AV220" s="14" t="s">
        <v>84</v>
      </c>
      <c r="AW220" s="14" t="s">
        <v>37</v>
      </c>
      <c r="AX220" s="14" t="s">
        <v>76</v>
      </c>
      <c r="AY220" s="254" t="s">
        <v>231</v>
      </c>
    </row>
    <row r="221" s="13" customFormat="1">
      <c r="A221" s="13"/>
      <c r="B221" s="233"/>
      <c r="C221" s="234"/>
      <c r="D221" s="235" t="s">
        <v>242</v>
      </c>
      <c r="E221" s="236" t="s">
        <v>19</v>
      </c>
      <c r="F221" s="237" t="s">
        <v>5234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86</v>
      </c>
      <c r="AV221" s="13" t="s">
        <v>86</v>
      </c>
      <c r="AW221" s="13" t="s">
        <v>37</v>
      </c>
      <c r="AX221" s="13" t="s">
        <v>76</v>
      </c>
      <c r="AY221" s="244" t="s">
        <v>231</v>
      </c>
    </row>
    <row r="222" s="13" customFormat="1">
      <c r="A222" s="13"/>
      <c r="B222" s="233"/>
      <c r="C222" s="234"/>
      <c r="D222" s="235" t="s">
        <v>242</v>
      </c>
      <c r="E222" s="236" t="s">
        <v>19</v>
      </c>
      <c r="F222" s="237" t="s">
        <v>5235</v>
      </c>
      <c r="G222" s="234"/>
      <c r="H222" s="238">
        <v>2</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242</v>
      </c>
      <c r="AU222" s="244" t="s">
        <v>86</v>
      </c>
      <c r="AV222" s="13" t="s">
        <v>86</v>
      </c>
      <c r="AW222" s="13" t="s">
        <v>37</v>
      </c>
      <c r="AX222" s="13" t="s">
        <v>76</v>
      </c>
      <c r="AY222" s="244" t="s">
        <v>231</v>
      </c>
    </row>
    <row r="223" s="15" customFormat="1">
      <c r="A223" s="15"/>
      <c r="B223" s="255"/>
      <c r="C223" s="256"/>
      <c r="D223" s="235" t="s">
        <v>242</v>
      </c>
      <c r="E223" s="257" t="s">
        <v>19</v>
      </c>
      <c r="F223" s="258" t="s">
        <v>335</v>
      </c>
      <c r="G223" s="256"/>
      <c r="H223" s="259">
        <v>3</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242</v>
      </c>
      <c r="AU223" s="265" t="s">
        <v>86</v>
      </c>
      <c r="AV223" s="15" t="s">
        <v>238</v>
      </c>
      <c r="AW223" s="15" t="s">
        <v>37</v>
      </c>
      <c r="AX223" s="15" t="s">
        <v>84</v>
      </c>
      <c r="AY223" s="265" t="s">
        <v>231</v>
      </c>
    </row>
    <row r="224" s="2" customFormat="1" ht="24.15" customHeight="1">
      <c r="A224" s="41"/>
      <c r="B224" s="42"/>
      <c r="C224" s="215" t="s">
        <v>541</v>
      </c>
      <c r="D224" s="215" t="s">
        <v>233</v>
      </c>
      <c r="E224" s="216" t="s">
        <v>2463</v>
      </c>
      <c r="F224" s="217" t="s">
        <v>2457</v>
      </c>
      <c r="G224" s="218" t="s">
        <v>369</v>
      </c>
      <c r="H224" s="219">
        <v>3</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643</v>
      </c>
      <c r="AT224" s="226" t="s">
        <v>233</v>
      </c>
      <c r="AU224" s="226" t="s">
        <v>86</v>
      </c>
      <c r="AY224" s="20" t="s">
        <v>231</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643</v>
      </c>
      <c r="BM224" s="226" t="s">
        <v>5236</v>
      </c>
    </row>
    <row r="225" s="14" customFormat="1">
      <c r="A225" s="14"/>
      <c r="B225" s="245"/>
      <c r="C225" s="246"/>
      <c r="D225" s="235" t="s">
        <v>242</v>
      </c>
      <c r="E225" s="247" t="s">
        <v>19</v>
      </c>
      <c r="F225" s="248" t="s">
        <v>2459</v>
      </c>
      <c r="G225" s="246"/>
      <c r="H225" s="247" t="s">
        <v>19</v>
      </c>
      <c r="I225" s="249"/>
      <c r="J225" s="246"/>
      <c r="K225" s="246"/>
      <c r="L225" s="250"/>
      <c r="M225" s="251"/>
      <c r="N225" s="252"/>
      <c r="O225" s="252"/>
      <c r="P225" s="252"/>
      <c r="Q225" s="252"/>
      <c r="R225" s="252"/>
      <c r="S225" s="252"/>
      <c r="T225" s="253"/>
      <c r="U225" s="14"/>
      <c r="V225" s="14"/>
      <c r="W225" s="14"/>
      <c r="X225" s="14"/>
      <c r="Y225" s="14"/>
      <c r="Z225" s="14"/>
      <c r="AA225" s="14"/>
      <c r="AB225" s="14"/>
      <c r="AC225" s="14"/>
      <c r="AD225" s="14"/>
      <c r="AE225" s="14"/>
      <c r="AT225" s="254" t="s">
        <v>242</v>
      </c>
      <c r="AU225" s="254" t="s">
        <v>86</v>
      </c>
      <c r="AV225" s="14" t="s">
        <v>84</v>
      </c>
      <c r="AW225" s="14" t="s">
        <v>37</v>
      </c>
      <c r="AX225" s="14" t="s">
        <v>76</v>
      </c>
      <c r="AY225" s="254" t="s">
        <v>231</v>
      </c>
    </row>
    <row r="226" s="13" customFormat="1">
      <c r="A226" s="13"/>
      <c r="B226" s="233"/>
      <c r="C226" s="234"/>
      <c r="D226" s="235" t="s">
        <v>242</v>
      </c>
      <c r="E226" s="236" t="s">
        <v>19</v>
      </c>
      <c r="F226" s="237" t="s">
        <v>5234</v>
      </c>
      <c r="G226" s="234"/>
      <c r="H226" s="238">
        <v>1</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242</v>
      </c>
      <c r="AU226" s="244" t="s">
        <v>86</v>
      </c>
      <c r="AV226" s="13" t="s">
        <v>86</v>
      </c>
      <c r="AW226" s="13" t="s">
        <v>37</v>
      </c>
      <c r="AX226" s="13" t="s">
        <v>76</v>
      </c>
      <c r="AY226" s="244" t="s">
        <v>231</v>
      </c>
    </row>
    <row r="227" s="13" customFormat="1">
      <c r="A227" s="13"/>
      <c r="B227" s="233"/>
      <c r="C227" s="234"/>
      <c r="D227" s="235" t="s">
        <v>242</v>
      </c>
      <c r="E227" s="236" t="s">
        <v>19</v>
      </c>
      <c r="F227" s="237" t="s">
        <v>5235</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86</v>
      </c>
      <c r="AV227" s="13" t="s">
        <v>86</v>
      </c>
      <c r="AW227" s="13" t="s">
        <v>37</v>
      </c>
      <c r="AX227" s="13" t="s">
        <v>76</v>
      </c>
      <c r="AY227" s="244" t="s">
        <v>231</v>
      </c>
    </row>
    <row r="228" s="15" customFormat="1">
      <c r="A228" s="15"/>
      <c r="B228" s="255"/>
      <c r="C228" s="256"/>
      <c r="D228" s="235" t="s">
        <v>242</v>
      </c>
      <c r="E228" s="257" t="s">
        <v>19</v>
      </c>
      <c r="F228" s="258" t="s">
        <v>335</v>
      </c>
      <c r="G228" s="256"/>
      <c r="H228" s="259">
        <v>3</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242</v>
      </c>
      <c r="AU228" s="265" t="s">
        <v>86</v>
      </c>
      <c r="AV228" s="15" t="s">
        <v>238</v>
      </c>
      <c r="AW228" s="15" t="s">
        <v>37</v>
      </c>
      <c r="AX228" s="15" t="s">
        <v>84</v>
      </c>
      <c r="AY228" s="265" t="s">
        <v>231</v>
      </c>
    </row>
    <row r="229" s="2" customFormat="1" ht="24.15" customHeight="1">
      <c r="A229" s="41"/>
      <c r="B229" s="42"/>
      <c r="C229" s="277" t="s">
        <v>550</v>
      </c>
      <c r="D229" s="277" t="s">
        <v>605</v>
      </c>
      <c r="E229" s="278" t="s">
        <v>2466</v>
      </c>
      <c r="F229" s="279" t="s">
        <v>2467</v>
      </c>
      <c r="G229" s="280" t="s">
        <v>369</v>
      </c>
      <c r="H229" s="281">
        <v>2</v>
      </c>
      <c r="I229" s="282"/>
      <c r="J229" s="283">
        <f>ROUND(I229*H229,2)</f>
        <v>0</v>
      </c>
      <c r="K229" s="279" t="s">
        <v>19</v>
      </c>
      <c r="L229" s="284"/>
      <c r="M229" s="285" t="s">
        <v>19</v>
      </c>
      <c r="N229" s="286" t="s">
        <v>47</v>
      </c>
      <c r="O229" s="87"/>
      <c r="P229" s="224">
        <f>O229*H229</f>
        <v>0</v>
      </c>
      <c r="Q229" s="224">
        <v>0.0050000000000000001</v>
      </c>
      <c r="R229" s="224">
        <f>Q229*H229</f>
        <v>0.01</v>
      </c>
      <c r="S229" s="224">
        <v>0</v>
      </c>
      <c r="T229" s="225">
        <f>S229*H229</f>
        <v>0</v>
      </c>
      <c r="U229" s="41"/>
      <c r="V229" s="41"/>
      <c r="W229" s="41"/>
      <c r="X229" s="41"/>
      <c r="Y229" s="41"/>
      <c r="Z229" s="41"/>
      <c r="AA229" s="41"/>
      <c r="AB229" s="41"/>
      <c r="AC229" s="41"/>
      <c r="AD229" s="41"/>
      <c r="AE229" s="41"/>
      <c r="AR229" s="226" t="s">
        <v>1187</v>
      </c>
      <c r="AT229" s="226" t="s">
        <v>605</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1187</v>
      </c>
      <c r="BM229" s="226" t="s">
        <v>5237</v>
      </c>
    </row>
    <row r="230" s="14" customFormat="1">
      <c r="A230" s="14"/>
      <c r="B230" s="245"/>
      <c r="C230" s="246"/>
      <c r="D230" s="235" t="s">
        <v>242</v>
      </c>
      <c r="E230" s="247" t="s">
        <v>19</v>
      </c>
      <c r="F230" s="248" t="s">
        <v>2459</v>
      </c>
      <c r="G230" s="246"/>
      <c r="H230" s="247" t="s">
        <v>19</v>
      </c>
      <c r="I230" s="249"/>
      <c r="J230" s="246"/>
      <c r="K230" s="246"/>
      <c r="L230" s="250"/>
      <c r="M230" s="251"/>
      <c r="N230" s="252"/>
      <c r="O230" s="252"/>
      <c r="P230" s="252"/>
      <c r="Q230" s="252"/>
      <c r="R230" s="252"/>
      <c r="S230" s="252"/>
      <c r="T230" s="253"/>
      <c r="U230" s="14"/>
      <c r="V230" s="14"/>
      <c r="W230" s="14"/>
      <c r="X230" s="14"/>
      <c r="Y230" s="14"/>
      <c r="Z230" s="14"/>
      <c r="AA230" s="14"/>
      <c r="AB230" s="14"/>
      <c r="AC230" s="14"/>
      <c r="AD230" s="14"/>
      <c r="AE230" s="14"/>
      <c r="AT230" s="254" t="s">
        <v>242</v>
      </c>
      <c r="AU230" s="254" t="s">
        <v>86</v>
      </c>
      <c r="AV230" s="14" t="s">
        <v>84</v>
      </c>
      <c r="AW230" s="14" t="s">
        <v>37</v>
      </c>
      <c r="AX230" s="14" t="s">
        <v>76</v>
      </c>
      <c r="AY230" s="254" t="s">
        <v>231</v>
      </c>
    </row>
    <row r="231" s="13" customFormat="1">
      <c r="A231" s="13"/>
      <c r="B231" s="233"/>
      <c r="C231" s="234"/>
      <c r="D231" s="235" t="s">
        <v>242</v>
      </c>
      <c r="E231" s="236" t="s">
        <v>19</v>
      </c>
      <c r="F231" s="237" t="s">
        <v>5235</v>
      </c>
      <c r="G231" s="234"/>
      <c r="H231" s="238">
        <v>2</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242</v>
      </c>
      <c r="AU231" s="244" t="s">
        <v>86</v>
      </c>
      <c r="AV231" s="13" t="s">
        <v>86</v>
      </c>
      <c r="AW231" s="13" t="s">
        <v>37</v>
      </c>
      <c r="AX231" s="13" t="s">
        <v>84</v>
      </c>
      <c r="AY231" s="244" t="s">
        <v>231</v>
      </c>
    </row>
    <row r="232" s="2" customFormat="1" ht="16.5" customHeight="1">
      <c r="A232" s="41"/>
      <c r="B232" s="42"/>
      <c r="C232" s="277" t="s">
        <v>559</v>
      </c>
      <c r="D232" s="277" t="s">
        <v>605</v>
      </c>
      <c r="E232" s="278" t="s">
        <v>2473</v>
      </c>
      <c r="F232" s="279" t="s">
        <v>2474</v>
      </c>
      <c r="G232" s="280" t="s">
        <v>369</v>
      </c>
      <c r="H232" s="281">
        <v>1</v>
      </c>
      <c r="I232" s="282"/>
      <c r="J232" s="283">
        <f>ROUND(I232*H232,2)</f>
        <v>0</v>
      </c>
      <c r="K232" s="279" t="s">
        <v>19</v>
      </c>
      <c r="L232" s="284"/>
      <c r="M232" s="285" t="s">
        <v>19</v>
      </c>
      <c r="N232" s="286" t="s">
        <v>47</v>
      </c>
      <c r="O232" s="87"/>
      <c r="P232" s="224">
        <f>O232*H232</f>
        <v>0</v>
      </c>
      <c r="Q232" s="224">
        <v>0.0050000000000000001</v>
      </c>
      <c r="R232" s="224">
        <f>Q232*H232</f>
        <v>0.0050000000000000001</v>
      </c>
      <c r="S232" s="224">
        <v>0</v>
      </c>
      <c r="T232" s="225">
        <f>S232*H232</f>
        <v>0</v>
      </c>
      <c r="U232" s="41"/>
      <c r="V232" s="41"/>
      <c r="W232" s="41"/>
      <c r="X232" s="41"/>
      <c r="Y232" s="41"/>
      <c r="Z232" s="41"/>
      <c r="AA232" s="41"/>
      <c r="AB232" s="41"/>
      <c r="AC232" s="41"/>
      <c r="AD232" s="41"/>
      <c r="AE232" s="41"/>
      <c r="AR232" s="226" t="s">
        <v>1187</v>
      </c>
      <c r="AT232" s="226" t="s">
        <v>605</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1187</v>
      </c>
      <c r="BM232" s="226" t="s">
        <v>5238</v>
      </c>
    </row>
    <row r="233" s="14" customFormat="1">
      <c r="A233" s="14"/>
      <c r="B233" s="245"/>
      <c r="C233" s="246"/>
      <c r="D233" s="235" t="s">
        <v>242</v>
      </c>
      <c r="E233" s="247" t="s">
        <v>19</v>
      </c>
      <c r="F233" s="248" t="s">
        <v>2459</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242</v>
      </c>
      <c r="AU233" s="254" t="s">
        <v>86</v>
      </c>
      <c r="AV233" s="14" t="s">
        <v>84</v>
      </c>
      <c r="AW233" s="14" t="s">
        <v>37</v>
      </c>
      <c r="AX233" s="14" t="s">
        <v>76</v>
      </c>
      <c r="AY233" s="254" t="s">
        <v>231</v>
      </c>
    </row>
    <row r="234" s="13" customFormat="1">
      <c r="A234" s="13"/>
      <c r="B234" s="233"/>
      <c r="C234" s="234"/>
      <c r="D234" s="235" t="s">
        <v>242</v>
      </c>
      <c r="E234" s="236" t="s">
        <v>19</v>
      </c>
      <c r="F234" s="237" t="s">
        <v>5234</v>
      </c>
      <c r="G234" s="234"/>
      <c r="H234" s="238">
        <v>1</v>
      </c>
      <c r="I234" s="239"/>
      <c r="J234" s="234"/>
      <c r="K234" s="234"/>
      <c r="L234" s="240"/>
      <c r="M234" s="288"/>
      <c r="N234" s="289"/>
      <c r="O234" s="289"/>
      <c r="P234" s="289"/>
      <c r="Q234" s="289"/>
      <c r="R234" s="289"/>
      <c r="S234" s="289"/>
      <c r="T234" s="290"/>
      <c r="U234" s="13"/>
      <c r="V234" s="13"/>
      <c r="W234" s="13"/>
      <c r="X234" s="13"/>
      <c r="Y234" s="13"/>
      <c r="Z234" s="13"/>
      <c r="AA234" s="13"/>
      <c r="AB234" s="13"/>
      <c r="AC234" s="13"/>
      <c r="AD234" s="13"/>
      <c r="AE234" s="13"/>
      <c r="AT234" s="244" t="s">
        <v>242</v>
      </c>
      <c r="AU234" s="244" t="s">
        <v>86</v>
      </c>
      <c r="AV234" s="13" t="s">
        <v>86</v>
      </c>
      <c r="AW234" s="13" t="s">
        <v>37</v>
      </c>
      <c r="AX234" s="13" t="s">
        <v>84</v>
      </c>
      <c r="AY234" s="244" t="s">
        <v>231</v>
      </c>
    </row>
    <row r="235" s="2" customFormat="1" ht="6.96" customHeight="1">
      <c r="A235" s="41"/>
      <c r="B235" s="62"/>
      <c r="C235" s="63"/>
      <c r="D235" s="63"/>
      <c r="E235" s="63"/>
      <c r="F235" s="63"/>
      <c r="G235" s="63"/>
      <c r="H235" s="63"/>
      <c r="I235" s="63"/>
      <c r="J235" s="63"/>
      <c r="K235" s="63"/>
      <c r="L235" s="47"/>
      <c r="M235" s="41"/>
      <c r="O235" s="41"/>
      <c r="P235" s="41"/>
      <c r="Q235" s="41"/>
      <c r="R235" s="41"/>
      <c r="S235" s="41"/>
      <c r="T235" s="41"/>
      <c r="U235" s="41"/>
      <c r="V235" s="41"/>
      <c r="W235" s="41"/>
      <c r="X235" s="41"/>
      <c r="Y235" s="41"/>
      <c r="Z235" s="41"/>
      <c r="AA235" s="41"/>
      <c r="AB235" s="41"/>
      <c r="AC235" s="41"/>
      <c r="AD235" s="41"/>
      <c r="AE235" s="41"/>
    </row>
  </sheetData>
  <sheetProtection sheet="1" autoFilter="0" formatColumns="0" formatRows="0" objects="1" scenarios="1" spinCount="100000" saltValue="ykOPvezyEkwHCyBj6dc2By2K30jGYIHqu+aZzXSpRaU72qvJWgmGK+cR4eE6kEms+8Qb2sLetIvXIPwE5UDbaA==" hashValue="zL5fzqFnGxY6UXyQgKafXJsAqVrtxlYi1auu4Zz9vj63JblnRlmQtpnhC3VwnrqbJ4Jf4+SQfaJHPAqvz/sOFg==" algorithmName="SHA-512" password="C763"/>
  <autoFilter ref="C86:K234"/>
  <mergeCells count="9">
    <mergeCell ref="E7:H7"/>
    <mergeCell ref="E9:H9"/>
    <mergeCell ref="E18:H18"/>
    <mergeCell ref="E27:H27"/>
    <mergeCell ref="E48:H48"/>
    <mergeCell ref="E50:H50"/>
    <mergeCell ref="E77:H77"/>
    <mergeCell ref="E79:H79"/>
    <mergeCell ref="L2:V2"/>
  </mergeCells>
  <hyperlinks>
    <hyperlink ref="F93" r:id="rId1" display="https://podminky.urs.cz/item/CS_URS_2023_01/113106132"/>
    <hyperlink ref="F96" r:id="rId2" display="https://podminky.urs.cz/item/CS_URS_2023_01/113201112"/>
    <hyperlink ref="F99" r:id="rId3" display="https://podminky.urs.cz/item/CS_URS_2023_01/121151127"/>
    <hyperlink ref="F102" r:id="rId4" display="https://podminky.urs.cz/item/CS_URS_2023_01/122151102"/>
    <hyperlink ref="F105" r:id="rId5" display="https://podminky.urs.cz/item/CS_URS_2023_01/171251101"/>
    <hyperlink ref="F108" r:id="rId6" display="https://podminky.urs.cz/item/CS_URS_2023_01/181351003"/>
    <hyperlink ref="F111" r:id="rId7" display="https://podminky.urs.cz/item/CS_URS_2023_01/181451131"/>
    <hyperlink ref="F116" r:id="rId8" display="https://podminky.urs.cz/item/CS_URS_2023_01/181951112"/>
    <hyperlink ref="F121" r:id="rId9" display="https://podminky.urs.cz/item/CS_URS_2023_01/182351023"/>
    <hyperlink ref="F130" r:id="rId10" display="https://podminky.urs.cz/item/CS_URS_2023_01/212752402"/>
    <hyperlink ref="F133" r:id="rId11" display="https://podminky.urs.cz/item/CS_URS_2023_01/213141111"/>
    <hyperlink ref="F144" r:id="rId12" display="https://podminky.urs.cz/item/CS_URS_2023_01/564861111"/>
    <hyperlink ref="F147" r:id="rId13" display="https://podminky.urs.cz/item/CS_URS_2023_01/564952111"/>
    <hyperlink ref="F150" r:id="rId14" display="https://podminky.urs.cz/item/CS_URS_2023_01/573191111"/>
    <hyperlink ref="F153" r:id="rId15" display="https://podminky.urs.cz/item/CS_URS_2023_01/565165111"/>
    <hyperlink ref="F156" r:id="rId16" display="https://podminky.urs.cz/item/CS_URS_2023_01/573211108"/>
    <hyperlink ref="F159" r:id="rId17" display="https://podminky.urs.cz/item/CS_URS_2023_01/577134111"/>
    <hyperlink ref="F161" r:id="rId18" display="https://podminky.urs.cz/item/CS_URS_2023_01/564851011"/>
    <hyperlink ref="F164" r:id="rId19" display="https://podminky.urs.cz/item/CS_URS_2023_01/596211110"/>
    <hyperlink ref="F169" r:id="rId20" display="https://podminky.urs.cz/item/CS_URS_2023_01/596211111"/>
    <hyperlink ref="F176" r:id="rId21" display="https://podminky.urs.cz/item/CS_URS_2023_01/915211111"/>
    <hyperlink ref="F182" r:id="rId22" display="https://podminky.urs.cz/item/CS_URS_2023_01/915211121"/>
    <hyperlink ref="F186" r:id="rId23" display="https://podminky.urs.cz/item/CS_URS_2023_01/915221111"/>
    <hyperlink ref="F190" r:id="rId24" display="https://podminky.urs.cz/item/CS_URS_2023_01/915221121"/>
    <hyperlink ref="F194" r:id="rId25" display="https://podminky.urs.cz/item/CS_URS_2023_01/916131112"/>
    <hyperlink ref="F200" r:id="rId26" display="https://podminky.urs.cz/item/CS_URS_2023_01/916231112"/>
    <hyperlink ref="F205" r:id="rId27" display="https://podminky.urs.cz/item/CS_URS_2023_01/919112.R"/>
    <hyperlink ref="F208" r:id="rId28" display="https://podminky.urs.cz/item/CS_URS_2023_01/919726122"/>
    <hyperlink ref="F211" r:id="rId29" display="https://podminky.urs.cz/item/CS_URS_2023_01/919732221"/>
    <hyperlink ref="F214" r:id="rId30" display="https://podminky.urs.cz/item/CS_URS_2023_01/9351121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173</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5239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ROUND((SUM(BE82:BE123)),  2)</f>
        <v>0</v>
      </c>
      <c r="G33" s="41"/>
      <c r="H33" s="41"/>
      <c r="I33" s="160">
        <v>0.20999999999999999</v>
      </c>
      <c r="J33" s="159">
        <f>ROUND(((SUM(BE82:BE123))*I33),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ROUND((SUM(BF82:BF123)),  2)</f>
        <v>0</v>
      </c>
      <c r="G34" s="41"/>
      <c r="H34" s="41"/>
      <c r="I34" s="160">
        <v>0.14999999999999999</v>
      </c>
      <c r="J34" s="159">
        <f>ROUND(((SUM(BF82:BF123))*I34),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ROUND((SUM(BG82:BG123)),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ROUND((SUM(BH82:BH123)),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ROUND((SUM(BI82:BI123)),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08 - Fotovoltaika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J82</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8"/>
      <c r="D61" s="184" t="s">
        <v>3675</v>
      </c>
      <c r="E61" s="185"/>
      <c r="F61" s="185"/>
      <c r="G61" s="185"/>
      <c r="H61" s="185"/>
      <c r="I61" s="185"/>
      <c r="J61" s="186">
        <f>J84</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2821</v>
      </c>
      <c r="E62" s="180"/>
      <c r="F62" s="180"/>
      <c r="G62" s="180"/>
      <c r="H62" s="180"/>
      <c r="I62" s="180"/>
      <c r="J62" s="181">
        <f>J104</f>
        <v>0</v>
      </c>
      <c r="K62" s="178"/>
      <c r="L62" s="182"/>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6" t="s">
        <v>216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ZSS KHK Jičín - oprava</v>
      </c>
      <c r="F72" s="35"/>
      <c r="G72" s="35"/>
      <c r="H72" s="35"/>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186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IO 08 - Fotovoltaika</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10. 5. 2023</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Královéhradecký kraj</v>
      </c>
      <c r="G78" s="43"/>
      <c r="H78" s="43"/>
      <c r="I78" s="35" t="s">
        <v>33</v>
      </c>
      <c r="J78" s="39" t="str">
        <f>E21</f>
        <v>PRISPO s.r.o.</v>
      </c>
      <c r="K78" s="43"/>
      <c r="L78" s="147"/>
      <c r="S78" s="41"/>
      <c r="T78" s="41"/>
      <c r="U78" s="41"/>
      <c r="V78" s="41"/>
      <c r="W78" s="41"/>
      <c r="X78" s="41"/>
      <c r="Y78" s="41"/>
      <c r="Z78" s="41"/>
      <c r="AA78" s="41"/>
      <c r="AB78" s="41"/>
      <c r="AC78" s="41"/>
      <c r="AD78" s="41"/>
      <c r="AE78" s="41"/>
    </row>
    <row r="79" s="2" customFormat="1" ht="15.15" customHeight="1">
      <c r="A79" s="41"/>
      <c r="B79" s="42"/>
      <c r="C79" s="35" t="s">
        <v>31</v>
      </c>
      <c r="D79" s="43"/>
      <c r="E79" s="43"/>
      <c r="F79" s="30" t="str">
        <f>IF(E18="","",E18)</f>
        <v>Vyplň údaj</v>
      </c>
      <c r="G79" s="43"/>
      <c r="H79" s="43"/>
      <c r="I79" s="35" t="s">
        <v>38</v>
      </c>
      <c r="J79" s="39" t="str">
        <f>E24</f>
        <v>Michael Hlušek</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217</v>
      </c>
      <c r="D81" s="191" t="s">
        <v>61</v>
      </c>
      <c r="E81" s="191" t="s">
        <v>57</v>
      </c>
      <c r="F81" s="191" t="s">
        <v>58</v>
      </c>
      <c r="G81" s="191" t="s">
        <v>218</v>
      </c>
      <c r="H81" s="191" t="s">
        <v>219</v>
      </c>
      <c r="I81" s="191" t="s">
        <v>220</v>
      </c>
      <c r="J81" s="191" t="s">
        <v>191</v>
      </c>
      <c r="K81" s="192" t="s">
        <v>221</v>
      </c>
      <c r="L81" s="193"/>
      <c r="M81" s="95" t="s">
        <v>19</v>
      </c>
      <c r="N81" s="96" t="s">
        <v>46</v>
      </c>
      <c r="O81" s="96" t="s">
        <v>222</v>
      </c>
      <c r="P81" s="96" t="s">
        <v>223</v>
      </c>
      <c r="Q81" s="96" t="s">
        <v>224</v>
      </c>
      <c r="R81" s="96" t="s">
        <v>225</v>
      </c>
      <c r="S81" s="96" t="s">
        <v>226</v>
      </c>
      <c r="T81" s="97" t="s">
        <v>227</v>
      </c>
      <c r="U81" s="188"/>
      <c r="V81" s="188"/>
      <c r="W81" s="188"/>
      <c r="X81" s="188"/>
      <c r="Y81" s="188"/>
      <c r="Z81" s="188"/>
      <c r="AA81" s="188"/>
      <c r="AB81" s="188"/>
      <c r="AC81" s="188"/>
      <c r="AD81" s="188"/>
      <c r="AE81" s="188"/>
    </row>
    <row r="82" s="2" customFormat="1" ht="22.8" customHeight="1">
      <c r="A82" s="41"/>
      <c r="B82" s="42"/>
      <c r="C82" s="102" t="s">
        <v>228</v>
      </c>
      <c r="D82" s="43"/>
      <c r="E82" s="43"/>
      <c r="F82" s="43"/>
      <c r="G82" s="43"/>
      <c r="H82" s="43"/>
      <c r="I82" s="43"/>
      <c r="J82" s="194">
        <f>BK82</f>
        <v>0</v>
      </c>
      <c r="K82" s="43"/>
      <c r="L82" s="47"/>
      <c r="M82" s="98"/>
      <c r="N82" s="195"/>
      <c r="O82" s="99"/>
      <c r="P82" s="196">
        <f>P83+P104</f>
        <v>0</v>
      </c>
      <c r="Q82" s="99"/>
      <c r="R82" s="196">
        <f>R83+R104</f>
        <v>2.6816899999999997</v>
      </c>
      <c r="S82" s="99"/>
      <c r="T82" s="197">
        <f>T83+T104</f>
        <v>0</v>
      </c>
      <c r="U82" s="41"/>
      <c r="V82" s="41"/>
      <c r="W82" s="41"/>
      <c r="X82" s="41"/>
      <c r="Y82" s="41"/>
      <c r="Z82" s="41"/>
      <c r="AA82" s="41"/>
      <c r="AB82" s="41"/>
      <c r="AC82" s="41"/>
      <c r="AD82" s="41"/>
      <c r="AE82" s="41"/>
      <c r="AT82" s="20" t="s">
        <v>75</v>
      </c>
      <c r="AU82" s="20" t="s">
        <v>192</v>
      </c>
      <c r="BK82" s="198">
        <f>BK83+BK104</f>
        <v>0</v>
      </c>
    </row>
    <row r="83" s="12" customFormat="1" ht="25.92" customHeight="1">
      <c r="A83" s="12"/>
      <c r="B83" s="199"/>
      <c r="C83" s="200"/>
      <c r="D83" s="201" t="s">
        <v>75</v>
      </c>
      <c r="E83" s="202" t="s">
        <v>1177</v>
      </c>
      <c r="F83" s="202" t="s">
        <v>1178</v>
      </c>
      <c r="G83" s="200"/>
      <c r="H83" s="200"/>
      <c r="I83" s="203"/>
      <c r="J83" s="204">
        <f>BK83</f>
        <v>0</v>
      </c>
      <c r="K83" s="200"/>
      <c r="L83" s="205"/>
      <c r="M83" s="206"/>
      <c r="N83" s="207"/>
      <c r="O83" s="207"/>
      <c r="P83" s="208">
        <f>P84</f>
        <v>0</v>
      </c>
      <c r="Q83" s="207"/>
      <c r="R83" s="208">
        <f>R84</f>
        <v>2.6816899999999997</v>
      </c>
      <c r="S83" s="207"/>
      <c r="T83" s="209">
        <f>T84</f>
        <v>0</v>
      </c>
      <c r="U83" s="12"/>
      <c r="V83" s="12"/>
      <c r="W83" s="12"/>
      <c r="X83" s="12"/>
      <c r="Y83" s="12"/>
      <c r="Z83" s="12"/>
      <c r="AA83" s="12"/>
      <c r="AB83" s="12"/>
      <c r="AC83" s="12"/>
      <c r="AD83" s="12"/>
      <c r="AE83" s="12"/>
      <c r="AR83" s="210" t="s">
        <v>86</v>
      </c>
      <c r="AT83" s="211" t="s">
        <v>75</v>
      </c>
      <c r="AU83" s="211" t="s">
        <v>76</v>
      </c>
      <c r="AY83" s="210" t="s">
        <v>231</v>
      </c>
      <c r="BK83" s="212">
        <f>BK84</f>
        <v>0</v>
      </c>
    </row>
    <row r="84" s="12" customFormat="1" ht="22.8" customHeight="1">
      <c r="A84" s="12"/>
      <c r="B84" s="199"/>
      <c r="C84" s="200"/>
      <c r="D84" s="201" t="s">
        <v>75</v>
      </c>
      <c r="E84" s="213" t="s">
        <v>3676</v>
      </c>
      <c r="F84" s="213" t="s">
        <v>3677</v>
      </c>
      <c r="G84" s="200"/>
      <c r="H84" s="200"/>
      <c r="I84" s="203"/>
      <c r="J84" s="214">
        <f>BK84</f>
        <v>0</v>
      </c>
      <c r="K84" s="200"/>
      <c r="L84" s="205"/>
      <c r="M84" s="206"/>
      <c r="N84" s="207"/>
      <c r="O84" s="207"/>
      <c r="P84" s="208">
        <f>SUM(P85:P103)</f>
        <v>0</v>
      </c>
      <c r="Q84" s="207"/>
      <c r="R84" s="208">
        <f>SUM(R85:R103)</f>
        <v>2.6816899999999997</v>
      </c>
      <c r="S84" s="207"/>
      <c r="T84" s="209">
        <f>SUM(T85:T103)</f>
        <v>0</v>
      </c>
      <c r="U84" s="12"/>
      <c r="V84" s="12"/>
      <c r="W84" s="12"/>
      <c r="X84" s="12"/>
      <c r="Y84" s="12"/>
      <c r="Z84" s="12"/>
      <c r="AA84" s="12"/>
      <c r="AB84" s="12"/>
      <c r="AC84" s="12"/>
      <c r="AD84" s="12"/>
      <c r="AE84" s="12"/>
      <c r="AR84" s="210" t="s">
        <v>86</v>
      </c>
      <c r="AT84" s="211" t="s">
        <v>75</v>
      </c>
      <c r="AU84" s="211" t="s">
        <v>84</v>
      </c>
      <c r="AY84" s="210" t="s">
        <v>231</v>
      </c>
      <c r="BK84" s="212">
        <f>SUM(BK85:BK103)</f>
        <v>0</v>
      </c>
    </row>
    <row r="85" s="2" customFormat="1" ht="55.5" customHeight="1">
      <c r="A85" s="41"/>
      <c r="B85" s="42"/>
      <c r="C85" s="215" t="s">
        <v>84</v>
      </c>
      <c r="D85" s="215" t="s">
        <v>233</v>
      </c>
      <c r="E85" s="216" t="s">
        <v>5240</v>
      </c>
      <c r="F85" s="217" t="s">
        <v>5241</v>
      </c>
      <c r="G85" s="218" t="s">
        <v>310</v>
      </c>
      <c r="H85" s="219">
        <v>16</v>
      </c>
      <c r="I85" s="220"/>
      <c r="J85" s="221">
        <f>ROUND(I85*H85,2)</f>
        <v>0</v>
      </c>
      <c r="K85" s="217" t="s">
        <v>237</v>
      </c>
      <c r="L85" s="47"/>
      <c r="M85" s="222" t="s">
        <v>19</v>
      </c>
      <c r="N85" s="223" t="s">
        <v>47</v>
      </c>
      <c r="O85" s="87"/>
      <c r="P85" s="224">
        <f>O85*H85</f>
        <v>0</v>
      </c>
      <c r="Q85" s="224">
        <v>0</v>
      </c>
      <c r="R85" s="224">
        <f>Q85*H85</f>
        <v>0</v>
      </c>
      <c r="S85" s="224">
        <v>0</v>
      </c>
      <c r="T85" s="225">
        <f>S85*H85</f>
        <v>0</v>
      </c>
      <c r="U85" s="41"/>
      <c r="V85" s="41"/>
      <c r="W85" s="41"/>
      <c r="X85" s="41"/>
      <c r="Y85" s="41"/>
      <c r="Z85" s="41"/>
      <c r="AA85" s="41"/>
      <c r="AB85" s="41"/>
      <c r="AC85" s="41"/>
      <c r="AD85" s="41"/>
      <c r="AE85" s="41"/>
      <c r="AR85" s="226" t="s">
        <v>336</v>
      </c>
      <c r="AT85" s="226" t="s">
        <v>233</v>
      </c>
      <c r="AU85" s="226" t="s">
        <v>86</v>
      </c>
      <c r="AY85" s="20" t="s">
        <v>231</v>
      </c>
      <c r="BE85" s="227">
        <f>IF(N85="základní",J85,0)</f>
        <v>0</v>
      </c>
      <c r="BF85" s="227">
        <f>IF(N85="snížená",J85,0)</f>
        <v>0</v>
      </c>
      <c r="BG85" s="227">
        <f>IF(N85="zákl. přenesená",J85,0)</f>
        <v>0</v>
      </c>
      <c r="BH85" s="227">
        <f>IF(N85="sníž. přenesená",J85,0)</f>
        <v>0</v>
      </c>
      <c r="BI85" s="227">
        <f>IF(N85="nulová",J85,0)</f>
        <v>0</v>
      </c>
      <c r="BJ85" s="20" t="s">
        <v>84</v>
      </c>
      <c r="BK85" s="227">
        <f>ROUND(I85*H85,2)</f>
        <v>0</v>
      </c>
      <c r="BL85" s="20" t="s">
        <v>336</v>
      </c>
      <c r="BM85" s="226" t="s">
        <v>5242</v>
      </c>
    </row>
    <row r="86" s="2" customFormat="1">
      <c r="A86" s="41"/>
      <c r="B86" s="42"/>
      <c r="C86" s="43"/>
      <c r="D86" s="228" t="s">
        <v>240</v>
      </c>
      <c r="E86" s="43"/>
      <c r="F86" s="229" t="s">
        <v>5243</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240</v>
      </c>
      <c r="AU86" s="20" t="s">
        <v>86</v>
      </c>
    </row>
    <row r="87" s="2" customFormat="1" ht="24.15" customHeight="1">
      <c r="A87" s="41"/>
      <c r="B87" s="42"/>
      <c r="C87" s="277" t="s">
        <v>86</v>
      </c>
      <c r="D87" s="277" t="s">
        <v>605</v>
      </c>
      <c r="E87" s="278" t="s">
        <v>5244</v>
      </c>
      <c r="F87" s="279" t="s">
        <v>5245</v>
      </c>
      <c r="G87" s="280" t="s">
        <v>310</v>
      </c>
      <c r="H87" s="281">
        <v>36</v>
      </c>
      <c r="I87" s="282"/>
      <c r="J87" s="283">
        <f>ROUND(I87*H87,2)</f>
        <v>0</v>
      </c>
      <c r="K87" s="279" t="s">
        <v>237</v>
      </c>
      <c r="L87" s="284"/>
      <c r="M87" s="285" t="s">
        <v>19</v>
      </c>
      <c r="N87" s="286" t="s">
        <v>47</v>
      </c>
      <c r="O87" s="87"/>
      <c r="P87" s="224">
        <f>O87*H87</f>
        <v>0</v>
      </c>
      <c r="Q87" s="224">
        <v>0.00025999999999999998</v>
      </c>
      <c r="R87" s="224">
        <f>Q87*H87</f>
        <v>0.0093599999999999985</v>
      </c>
      <c r="S87" s="224">
        <v>0</v>
      </c>
      <c r="T87" s="225">
        <f>S87*H87</f>
        <v>0</v>
      </c>
      <c r="U87" s="41"/>
      <c r="V87" s="41"/>
      <c r="W87" s="41"/>
      <c r="X87" s="41"/>
      <c r="Y87" s="41"/>
      <c r="Z87" s="41"/>
      <c r="AA87" s="41"/>
      <c r="AB87" s="41"/>
      <c r="AC87" s="41"/>
      <c r="AD87" s="41"/>
      <c r="AE87" s="41"/>
      <c r="AR87" s="226" t="s">
        <v>442</v>
      </c>
      <c r="AT87" s="226" t="s">
        <v>605</v>
      </c>
      <c r="AU87" s="226" t="s">
        <v>86</v>
      </c>
      <c r="AY87" s="20" t="s">
        <v>231</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336</v>
      </c>
      <c r="BM87" s="226" t="s">
        <v>5246</v>
      </c>
    </row>
    <row r="88" s="2" customFormat="1" ht="24.15" customHeight="1">
      <c r="A88" s="41"/>
      <c r="B88" s="42"/>
      <c r="C88" s="277" t="s">
        <v>248</v>
      </c>
      <c r="D88" s="277" t="s">
        <v>605</v>
      </c>
      <c r="E88" s="278" t="s">
        <v>5247</v>
      </c>
      <c r="F88" s="279" t="s">
        <v>5248</v>
      </c>
      <c r="G88" s="280" t="s">
        <v>369</v>
      </c>
      <c r="H88" s="281">
        <v>1</v>
      </c>
      <c r="I88" s="282"/>
      <c r="J88" s="283">
        <f>ROUND(I88*H88,2)</f>
        <v>0</v>
      </c>
      <c r="K88" s="279" t="s">
        <v>237</v>
      </c>
      <c r="L88" s="284"/>
      <c r="M88" s="285" t="s">
        <v>19</v>
      </c>
      <c r="N88" s="286" t="s">
        <v>47</v>
      </c>
      <c r="O88" s="87"/>
      <c r="P88" s="224">
        <f>O88*H88</f>
        <v>0</v>
      </c>
      <c r="Q88" s="224">
        <v>0.00147</v>
      </c>
      <c r="R88" s="224">
        <f>Q88*H88</f>
        <v>0.00147</v>
      </c>
      <c r="S88" s="224">
        <v>0</v>
      </c>
      <c r="T88" s="225">
        <f>S88*H88</f>
        <v>0</v>
      </c>
      <c r="U88" s="41"/>
      <c r="V88" s="41"/>
      <c r="W88" s="41"/>
      <c r="X88" s="41"/>
      <c r="Y88" s="41"/>
      <c r="Z88" s="41"/>
      <c r="AA88" s="41"/>
      <c r="AB88" s="41"/>
      <c r="AC88" s="41"/>
      <c r="AD88" s="41"/>
      <c r="AE88" s="41"/>
      <c r="AR88" s="226" t="s">
        <v>442</v>
      </c>
      <c r="AT88" s="226" t="s">
        <v>605</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336</v>
      </c>
      <c r="BM88" s="226" t="s">
        <v>5249</v>
      </c>
    </row>
    <row r="89" s="2" customFormat="1" ht="24.15" customHeight="1">
      <c r="A89" s="41"/>
      <c r="B89" s="42"/>
      <c r="C89" s="277" t="s">
        <v>238</v>
      </c>
      <c r="D89" s="277" t="s">
        <v>605</v>
      </c>
      <c r="E89" s="278" t="s">
        <v>5250</v>
      </c>
      <c r="F89" s="279" t="s">
        <v>5251</v>
      </c>
      <c r="G89" s="280" t="s">
        <v>310</v>
      </c>
      <c r="H89" s="281">
        <v>16</v>
      </c>
      <c r="I89" s="282"/>
      <c r="J89" s="283">
        <f>ROUND(I89*H89,2)</f>
        <v>0</v>
      </c>
      <c r="K89" s="279" t="s">
        <v>237</v>
      </c>
      <c r="L89" s="284"/>
      <c r="M89" s="285" t="s">
        <v>19</v>
      </c>
      <c r="N89" s="286" t="s">
        <v>47</v>
      </c>
      <c r="O89" s="87"/>
      <c r="P89" s="224">
        <f>O89*H89</f>
        <v>0</v>
      </c>
      <c r="Q89" s="224">
        <v>0.00076999999999999996</v>
      </c>
      <c r="R89" s="224">
        <f>Q89*H89</f>
        <v>0.012319999999999999</v>
      </c>
      <c r="S89" s="224">
        <v>0</v>
      </c>
      <c r="T89" s="225">
        <f>S89*H89</f>
        <v>0</v>
      </c>
      <c r="U89" s="41"/>
      <c r="V89" s="41"/>
      <c r="W89" s="41"/>
      <c r="X89" s="41"/>
      <c r="Y89" s="41"/>
      <c r="Z89" s="41"/>
      <c r="AA89" s="41"/>
      <c r="AB89" s="41"/>
      <c r="AC89" s="41"/>
      <c r="AD89" s="41"/>
      <c r="AE89" s="41"/>
      <c r="AR89" s="226" t="s">
        <v>442</v>
      </c>
      <c r="AT89" s="226" t="s">
        <v>605</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336</v>
      </c>
      <c r="BM89" s="226" t="s">
        <v>5252</v>
      </c>
    </row>
    <row r="90" s="2" customFormat="1" ht="24.15" customHeight="1">
      <c r="A90" s="41"/>
      <c r="B90" s="42"/>
      <c r="C90" s="277" t="s">
        <v>260</v>
      </c>
      <c r="D90" s="277" t="s">
        <v>605</v>
      </c>
      <c r="E90" s="278" t="s">
        <v>5253</v>
      </c>
      <c r="F90" s="279" t="s">
        <v>5254</v>
      </c>
      <c r="G90" s="280" t="s">
        <v>310</v>
      </c>
      <c r="H90" s="281">
        <v>16</v>
      </c>
      <c r="I90" s="282"/>
      <c r="J90" s="283">
        <f>ROUND(I90*H90,2)</f>
        <v>0</v>
      </c>
      <c r="K90" s="279" t="s">
        <v>237</v>
      </c>
      <c r="L90" s="284"/>
      <c r="M90" s="285" t="s">
        <v>19</v>
      </c>
      <c r="N90" s="286" t="s">
        <v>47</v>
      </c>
      <c r="O90" s="87"/>
      <c r="P90" s="224">
        <f>O90*H90</f>
        <v>0</v>
      </c>
      <c r="Q90" s="224">
        <v>0.00017000000000000001</v>
      </c>
      <c r="R90" s="224">
        <f>Q90*H90</f>
        <v>0.0027200000000000002</v>
      </c>
      <c r="S90" s="224">
        <v>0</v>
      </c>
      <c r="T90" s="225">
        <f>S90*H90</f>
        <v>0</v>
      </c>
      <c r="U90" s="41"/>
      <c r="V90" s="41"/>
      <c r="W90" s="41"/>
      <c r="X90" s="41"/>
      <c r="Y90" s="41"/>
      <c r="Z90" s="41"/>
      <c r="AA90" s="41"/>
      <c r="AB90" s="41"/>
      <c r="AC90" s="41"/>
      <c r="AD90" s="41"/>
      <c r="AE90" s="41"/>
      <c r="AR90" s="226" t="s">
        <v>442</v>
      </c>
      <c r="AT90" s="226" t="s">
        <v>605</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5255</v>
      </c>
    </row>
    <row r="91" s="2" customFormat="1" ht="24.15" customHeight="1">
      <c r="A91" s="41"/>
      <c r="B91" s="42"/>
      <c r="C91" s="277" t="s">
        <v>265</v>
      </c>
      <c r="D91" s="277" t="s">
        <v>605</v>
      </c>
      <c r="E91" s="278" t="s">
        <v>5256</v>
      </c>
      <c r="F91" s="279" t="s">
        <v>5257</v>
      </c>
      <c r="G91" s="280" t="s">
        <v>310</v>
      </c>
      <c r="H91" s="281">
        <v>30</v>
      </c>
      <c r="I91" s="282"/>
      <c r="J91" s="283">
        <f>ROUND(I91*H91,2)</f>
        <v>0</v>
      </c>
      <c r="K91" s="279" t="s">
        <v>19</v>
      </c>
      <c r="L91" s="284"/>
      <c r="M91" s="285" t="s">
        <v>19</v>
      </c>
      <c r="N91" s="286" t="s">
        <v>47</v>
      </c>
      <c r="O91" s="87"/>
      <c r="P91" s="224">
        <f>O91*H91</f>
        <v>0</v>
      </c>
      <c r="Q91" s="224">
        <v>0.0022499999999999998</v>
      </c>
      <c r="R91" s="224">
        <f>Q91*H91</f>
        <v>0.067499999999999991</v>
      </c>
      <c r="S91" s="224">
        <v>0</v>
      </c>
      <c r="T91" s="225">
        <f>S91*H91</f>
        <v>0</v>
      </c>
      <c r="U91" s="41"/>
      <c r="V91" s="41"/>
      <c r="W91" s="41"/>
      <c r="X91" s="41"/>
      <c r="Y91" s="41"/>
      <c r="Z91" s="41"/>
      <c r="AA91" s="41"/>
      <c r="AB91" s="41"/>
      <c r="AC91" s="41"/>
      <c r="AD91" s="41"/>
      <c r="AE91" s="41"/>
      <c r="AR91" s="226" t="s">
        <v>442</v>
      </c>
      <c r="AT91" s="226" t="s">
        <v>605</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5258</v>
      </c>
    </row>
    <row r="92" s="2" customFormat="1" ht="24.15" customHeight="1">
      <c r="A92" s="41"/>
      <c r="B92" s="42"/>
      <c r="C92" s="277" t="s">
        <v>271</v>
      </c>
      <c r="D92" s="277" t="s">
        <v>605</v>
      </c>
      <c r="E92" s="278" t="s">
        <v>5259</v>
      </c>
      <c r="F92" s="279" t="s">
        <v>5260</v>
      </c>
      <c r="G92" s="280" t="s">
        <v>369</v>
      </c>
      <c r="H92" s="281">
        <v>82</v>
      </c>
      <c r="I92" s="282"/>
      <c r="J92" s="283">
        <f>ROUND(I92*H92,2)</f>
        <v>0</v>
      </c>
      <c r="K92" s="279" t="s">
        <v>237</v>
      </c>
      <c r="L92" s="284"/>
      <c r="M92" s="285" t="s">
        <v>19</v>
      </c>
      <c r="N92" s="286" t="s">
        <v>47</v>
      </c>
      <c r="O92" s="87"/>
      <c r="P92" s="224">
        <f>O92*H92</f>
        <v>0</v>
      </c>
      <c r="Q92" s="224">
        <v>0.02</v>
      </c>
      <c r="R92" s="224">
        <f>Q92*H92</f>
        <v>1.6400000000000001</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5261</v>
      </c>
    </row>
    <row r="93" s="2" customFormat="1" ht="21.75" customHeight="1">
      <c r="A93" s="41"/>
      <c r="B93" s="42"/>
      <c r="C93" s="277" t="s">
        <v>277</v>
      </c>
      <c r="D93" s="277" t="s">
        <v>605</v>
      </c>
      <c r="E93" s="278" t="s">
        <v>5262</v>
      </c>
      <c r="F93" s="279" t="s">
        <v>5263</v>
      </c>
      <c r="G93" s="280" t="s">
        <v>310</v>
      </c>
      <c r="H93" s="281">
        <v>238</v>
      </c>
      <c r="I93" s="282"/>
      <c r="J93" s="283">
        <f>ROUND(I93*H93,2)</f>
        <v>0</v>
      </c>
      <c r="K93" s="279" t="s">
        <v>237</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442</v>
      </c>
      <c r="AT93" s="226" t="s">
        <v>605</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5264</v>
      </c>
    </row>
    <row r="94" s="2" customFormat="1" ht="24.15" customHeight="1">
      <c r="A94" s="41"/>
      <c r="B94" s="42"/>
      <c r="C94" s="277" t="s">
        <v>284</v>
      </c>
      <c r="D94" s="277" t="s">
        <v>605</v>
      </c>
      <c r="E94" s="278" t="s">
        <v>5265</v>
      </c>
      <c r="F94" s="279" t="s">
        <v>5266</v>
      </c>
      <c r="G94" s="280" t="s">
        <v>369</v>
      </c>
      <c r="H94" s="281">
        <v>82</v>
      </c>
      <c r="I94" s="282"/>
      <c r="J94" s="283">
        <f>ROUND(I94*H94,2)</f>
        <v>0</v>
      </c>
      <c r="K94" s="279" t="s">
        <v>19</v>
      </c>
      <c r="L94" s="284"/>
      <c r="M94" s="285" t="s">
        <v>19</v>
      </c>
      <c r="N94" s="286" t="s">
        <v>47</v>
      </c>
      <c r="O94" s="87"/>
      <c r="P94" s="224">
        <f>O94*H94</f>
        <v>0</v>
      </c>
      <c r="Q94" s="224">
        <v>0.01</v>
      </c>
      <c r="R94" s="224">
        <f>Q94*H94</f>
        <v>0.82000000000000006</v>
      </c>
      <c r="S94" s="224">
        <v>0</v>
      </c>
      <c r="T94" s="225">
        <f>S94*H94</f>
        <v>0</v>
      </c>
      <c r="U94" s="41"/>
      <c r="V94" s="41"/>
      <c r="W94" s="41"/>
      <c r="X94" s="41"/>
      <c r="Y94" s="41"/>
      <c r="Z94" s="41"/>
      <c r="AA94" s="41"/>
      <c r="AB94" s="41"/>
      <c r="AC94" s="41"/>
      <c r="AD94" s="41"/>
      <c r="AE94" s="41"/>
      <c r="AR94" s="226" t="s">
        <v>442</v>
      </c>
      <c r="AT94" s="226" t="s">
        <v>605</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5267</v>
      </c>
    </row>
    <row r="95" s="2" customFormat="1" ht="16.5" customHeight="1">
      <c r="A95" s="41"/>
      <c r="B95" s="42"/>
      <c r="C95" s="277" t="s">
        <v>290</v>
      </c>
      <c r="D95" s="277" t="s">
        <v>605</v>
      </c>
      <c r="E95" s="278" t="s">
        <v>5268</v>
      </c>
      <c r="F95" s="279" t="s">
        <v>5269</v>
      </c>
      <c r="G95" s="280" t="s">
        <v>591</v>
      </c>
      <c r="H95" s="281">
        <v>1</v>
      </c>
      <c r="I95" s="282"/>
      <c r="J95" s="283">
        <f>ROUND(I95*H95,2)</f>
        <v>0</v>
      </c>
      <c r="K95" s="279" t="s">
        <v>19</v>
      </c>
      <c r="L95" s="284"/>
      <c r="M95" s="285" t="s">
        <v>19</v>
      </c>
      <c r="N95" s="286" t="s">
        <v>47</v>
      </c>
      <c r="O95" s="87"/>
      <c r="P95" s="224">
        <f>O95*H95</f>
        <v>0</v>
      </c>
      <c r="Q95" s="224">
        <v>0.01</v>
      </c>
      <c r="R95" s="224">
        <f>Q95*H95</f>
        <v>0.01</v>
      </c>
      <c r="S95" s="224">
        <v>0</v>
      </c>
      <c r="T95" s="225">
        <f>S95*H95</f>
        <v>0</v>
      </c>
      <c r="U95" s="41"/>
      <c r="V95" s="41"/>
      <c r="W95" s="41"/>
      <c r="X95" s="41"/>
      <c r="Y95" s="41"/>
      <c r="Z95" s="41"/>
      <c r="AA95" s="41"/>
      <c r="AB95" s="41"/>
      <c r="AC95" s="41"/>
      <c r="AD95" s="41"/>
      <c r="AE95" s="41"/>
      <c r="AR95" s="226" t="s">
        <v>442</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5270</v>
      </c>
    </row>
    <row r="96" s="2" customFormat="1" ht="16.5" customHeight="1">
      <c r="A96" s="41"/>
      <c r="B96" s="42"/>
      <c r="C96" s="277" t="s">
        <v>296</v>
      </c>
      <c r="D96" s="277" t="s">
        <v>605</v>
      </c>
      <c r="E96" s="278" t="s">
        <v>5271</v>
      </c>
      <c r="F96" s="279" t="s">
        <v>5272</v>
      </c>
      <c r="G96" s="280" t="s">
        <v>591</v>
      </c>
      <c r="H96" s="281">
        <v>1</v>
      </c>
      <c r="I96" s="282"/>
      <c r="J96" s="283">
        <f>ROUND(I96*H96,2)</f>
        <v>0</v>
      </c>
      <c r="K96" s="279" t="s">
        <v>19</v>
      </c>
      <c r="L96" s="284"/>
      <c r="M96" s="285" t="s">
        <v>19</v>
      </c>
      <c r="N96" s="286" t="s">
        <v>47</v>
      </c>
      <c r="O96" s="87"/>
      <c r="P96" s="224">
        <f>O96*H96</f>
        <v>0</v>
      </c>
      <c r="Q96" s="224">
        <v>0.01</v>
      </c>
      <c r="R96" s="224">
        <f>Q96*H96</f>
        <v>0.01</v>
      </c>
      <c r="S96" s="224">
        <v>0</v>
      </c>
      <c r="T96" s="225">
        <f>S96*H96</f>
        <v>0</v>
      </c>
      <c r="U96" s="41"/>
      <c r="V96" s="41"/>
      <c r="W96" s="41"/>
      <c r="X96" s="41"/>
      <c r="Y96" s="41"/>
      <c r="Z96" s="41"/>
      <c r="AA96" s="41"/>
      <c r="AB96" s="41"/>
      <c r="AC96" s="41"/>
      <c r="AD96" s="41"/>
      <c r="AE96" s="41"/>
      <c r="AR96" s="226" t="s">
        <v>442</v>
      </c>
      <c r="AT96" s="226" t="s">
        <v>605</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5273</v>
      </c>
    </row>
    <row r="97" s="2" customFormat="1" ht="16.5" customHeight="1">
      <c r="A97" s="41"/>
      <c r="B97" s="42"/>
      <c r="C97" s="277" t="s">
        <v>302</v>
      </c>
      <c r="D97" s="277" t="s">
        <v>605</v>
      </c>
      <c r="E97" s="278" t="s">
        <v>5274</v>
      </c>
      <c r="F97" s="279" t="s">
        <v>5275</v>
      </c>
      <c r="G97" s="280" t="s">
        <v>591</v>
      </c>
      <c r="H97" s="281">
        <v>1</v>
      </c>
      <c r="I97" s="282"/>
      <c r="J97" s="283">
        <f>ROUND(I97*H97,2)</f>
        <v>0</v>
      </c>
      <c r="K97" s="279" t="s">
        <v>19</v>
      </c>
      <c r="L97" s="284"/>
      <c r="M97" s="285" t="s">
        <v>19</v>
      </c>
      <c r="N97" s="286" t="s">
        <v>47</v>
      </c>
      <c r="O97" s="87"/>
      <c r="P97" s="224">
        <f>O97*H97</f>
        <v>0</v>
      </c>
      <c r="Q97" s="224">
        <v>0.01</v>
      </c>
      <c r="R97" s="224">
        <f>Q97*H97</f>
        <v>0.01</v>
      </c>
      <c r="S97" s="224">
        <v>0</v>
      </c>
      <c r="T97" s="225">
        <f>S97*H97</f>
        <v>0</v>
      </c>
      <c r="U97" s="41"/>
      <c r="V97" s="41"/>
      <c r="W97" s="41"/>
      <c r="X97" s="41"/>
      <c r="Y97" s="41"/>
      <c r="Z97" s="41"/>
      <c r="AA97" s="41"/>
      <c r="AB97" s="41"/>
      <c r="AC97" s="41"/>
      <c r="AD97" s="41"/>
      <c r="AE97" s="41"/>
      <c r="AR97" s="226" t="s">
        <v>442</v>
      </c>
      <c r="AT97" s="226" t="s">
        <v>605</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5276</v>
      </c>
    </row>
    <row r="98" s="2" customFormat="1" ht="24.15" customHeight="1">
      <c r="A98" s="41"/>
      <c r="B98" s="42"/>
      <c r="C98" s="277" t="s">
        <v>307</v>
      </c>
      <c r="D98" s="277" t="s">
        <v>605</v>
      </c>
      <c r="E98" s="278" t="s">
        <v>5277</v>
      </c>
      <c r="F98" s="279" t="s">
        <v>5278</v>
      </c>
      <c r="G98" s="280" t="s">
        <v>369</v>
      </c>
      <c r="H98" s="281">
        <v>4</v>
      </c>
      <c r="I98" s="282"/>
      <c r="J98" s="283">
        <f>ROUND(I98*H98,2)</f>
        <v>0</v>
      </c>
      <c r="K98" s="279" t="s">
        <v>237</v>
      </c>
      <c r="L98" s="284"/>
      <c r="M98" s="285" t="s">
        <v>19</v>
      </c>
      <c r="N98" s="286" t="s">
        <v>47</v>
      </c>
      <c r="O98" s="87"/>
      <c r="P98" s="224">
        <f>O98*H98</f>
        <v>0</v>
      </c>
      <c r="Q98" s="224">
        <v>0.00024000000000000001</v>
      </c>
      <c r="R98" s="224">
        <f>Q98*H98</f>
        <v>0.00096000000000000002</v>
      </c>
      <c r="S98" s="224">
        <v>0</v>
      </c>
      <c r="T98" s="225">
        <f>S98*H98</f>
        <v>0</v>
      </c>
      <c r="U98" s="41"/>
      <c r="V98" s="41"/>
      <c r="W98" s="41"/>
      <c r="X98" s="41"/>
      <c r="Y98" s="41"/>
      <c r="Z98" s="41"/>
      <c r="AA98" s="41"/>
      <c r="AB98" s="41"/>
      <c r="AC98" s="41"/>
      <c r="AD98" s="41"/>
      <c r="AE98" s="41"/>
      <c r="AR98" s="226" t="s">
        <v>442</v>
      </c>
      <c r="AT98" s="226" t="s">
        <v>605</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336</v>
      </c>
      <c r="BM98" s="226" t="s">
        <v>5279</v>
      </c>
    </row>
    <row r="99" s="2" customFormat="1" ht="24.15" customHeight="1">
      <c r="A99" s="41"/>
      <c r="B99" s="42"/>
      <c r="C99" s="277" t="s">
        <v>313</v>
      </c>
      <c r="D99" s="277" t="s">
        <v>605</v>
      </c>
      <c r="E99" s="278" t="s">
        <v>5280</v>
      </c>
      <c r="F99" s="279" t="s">
        <v>5281</v>
      </c>
      <c r="G99" s="280" t="s">
        <v>369</v>
      </c>
      <c r="H99" s="281">
        <v>4</v>
      </c>
      <c r="I99" s="282"/>
      <c r="J99" s="283">
        <f>ROUND(I99*H99,2)</f>
        <v>0</v>
      </c>
      <c r="K99" s="279" t="s">
        <v>19</v>
      </c>
      <c r="L99" s="284"/>
      <c r="M99" s="285" t="s">
        <v>19</v>
      </c>
      <c r="N99" s="286" t="s">
        <v>47</v>
      </c>
      <c r="O99" s="87"/>
      <c r="P99" s="224">
        <f>O99*H99</f>
        <v>0</v>
      </c>
      <c r="Q99" s="224">
        <v>0.0012999999999999999</v>
      </c>
      <c r="R99" s="224">
        <f>Q99*H99</f>
        <v>0.0051999999999999998</v>
      </c>
      <c r="S99" s="224">
        <v>0</v>
      </c>
      <c r="T99" s="225">
        <f>S99*H99</f>
        <v>0</v>
      </c>
      <c r="U99" s="41"/>
      <c r="V99" s="41"/>
      <c r="W99" s="41"/>
      <c r="X99" s="41"/>
      <c r="Y99" s="41"/>
      <c r="Z99" s="41"/>
      <c r="AA99" s="41"/>
      <c r="AB99" s="41"/>
      <c r="AC99" s="41"/>
      <c r="AD99" s="41"/>
      <c r="AE99" s="41"/>
      <c r="AR99" s="226" t="s">
        <v>442</v>
      </c>
      <c r="AT99" s="226" t="s">
        <v>605</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336</v>
      </c>
      <c r="BM99" s="226" t="s">
        <v>5282</v>
      </c>
    </row>
    <row r="100" s="2" customFormat="1" ht="16.5" customHeight="1">
      <c r="A100" s="41"/>
      <c r="B100" s="42"/>
      <c r="C100" s="277" t="s">
        <v>8</v>
      </c>
      <c r="D100" s="277" t="s">
        <v>605</v>
      </c>
      <c r="E100" s="278" t="s">
        <v>5283</v>
      </c>
      <c r="F100" s="279" t="s">
        <v>5284</v>
      </c>
      <c r="G100" s="280" t="s">
        <v>369</v>
      </c>
      <c r="H100" s="281">
        <v>4</v>
      </c>
      <c r="I100" s="282"/>
      <c r="J100" s="283">
        <f>ROUND(I100*H100,2)</f>
        <v>0</v>
      </c>
      <c r="K100" s="279" t="s">
        <v>19</v>
      </c>
      <c r="L100" s="284"/>
      <c r="M100" s="285" t="s">
        <v>19</v>
      </c>
      <c r="N100" s="286" t="s">
        <v>47</v>
      </c>
      <c r="O100" s="87"/>
      <c r="P100" s="224">
        <f>O100*H100</f>
        <v>0</v>
      </c>
      <c r="Q100" s="224">
        <v>9.0000000000000006E-05</v>
      </c>
      <c r="R100" s="224">
        <f>Q100*H100</f>
        <v>0.00036000000000000002</v>
      </c>
      <c r="S100" s="224">
        <v>0</v>
      </c>
      <c r="T100" s="225">
        <f>S100*H100</f>
        <v>0</v>
      </c>
      <c r="U100" s="41"/>
      <c r="V100" s="41"/>
      <c r="W100" s="41"/>
      <c r="X100" s="41"/>
      <c r="Y100" s="41"/>
      <c r="Z100" s="41"/>
      <c r="AA100" s="41"/>
      <c r="AB100" s="41"/>
      <c r="AC100" s="41"/>
      <c r="AD100" s="41"/>
      <c r="AE100" s="41"/>
      <c r="AR100" s="226" t="s">
        <v>442</v>
      </c>
      <c r="AT100" s="226" t="s">
        <v>605</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336</v>
      </c>
      <c r="BM100" s="226" t="s">
        <v>5285</v>
      </c>
    </row>
    <row r="101" s="2" customFormat="1" ht="16.5" customHeight="1">
      <c r="A101" s="41"/>
      <c r="B101" s="42"/>
      <c r="C101" s="277" t="s">
        <v>336</v>
      </c>
      <c r="D101" s="277" t="s">
        <v>605</v>
      </c>
      <c r="E101" s="278" t="s">
        <v>5286</v>
      </c>
      <c r="F101" s="279" t="s">
        <v>5287</v>
      </c>
      <c r="G101" s="280" t="s">
        <v>369</v>
      </c>
      <c r="H101" s="281">
        <v>10</v>
      </c>
      <c r="I101" s="282"/>
      <c r="J101" s="283">
        <f>ROUND(I101*H101,2)</f>
        <v>0</v>
      </c>
      <c r="K101" s="279" t="s">
        <v>19</v>
      </c>
      <c r="L101" s="284"/>
      <c r="M101" s="285" t="s">
        <v>19</v>
      </c>
      <c r="N101" s="286" t="s">
        <v>47</v>
      </c>
      <c r="O101" s="87"/>
      <c r="P101" s="224">
        <f>O101*H101</f>
        <v>0</v>
      </c>
      <c r="Q101" s="224">
        <v>0.00058</v>
      </c>
      <c r="R101" s="224">
        <f>Q101*H101</f>
        <v>0.0057999999999999996</v>
      </c>
      <c r="S101" s="224">
        <v>0</v>
      </c>
      <c r="T101" s="225">
        <f>S101*H101</f>
        <v>0</v>
      </c>
      <c r="U101" s="41"/>
      <c r="V101" s="41"/>
      <c r="W101" s="41"/>
      <c r="X101" s="41"/>
      <c r="Y101" s="41"/>
      <c r="Z101" s="41"/>
      <c r="AA101" s="41"/>
      <c r="AB101" s="41"/>
      <c r="AC101" s="41"/>
      <c r="AD101" s="41"/>
      <c r="AE101" s="41"/>
      <c r="AR101" s="226" t="s">
        <v>442</v>
      </c>
      <c r="AT101" s="226" t="s">
        <v>605</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336</v>
      </c>
      <c r="BM101" s="226" t="s">
        <v>5288</v>
      </c>
    </row>
    <row r="102" s="2" customFormat="1" ht="37.8" customHeight="1">
      <c r="A102" s="41"/>
      <c r="B102" s="42"/>
      <c r="C102" s="277" t="s">
        <v>343</v>
      </c>
      <c r="D102" s="277" t="s">
        <v>605</v>
      </c>
      <c r="E102" s="278" t="s">
        <v>5289</v>
      </c>
      <c r="F102" s="279" t="s">
        <v>5290</v>
      </c>
      <c r="G102" s="280" t="s">
        <v>369</v>
      </c>
      <c r="H102" s="281">
        <v>1</v>
      </c>
      <c r="I102" s="282"/>
      <c r="J102" s="283">
        <f>ROUND(I102*H102,2)</f>
        <v>0</v>
      </c>
      <c r="K102" s="279" t="s">
        <v>237</v>
      </c>
      <c r="L102" s="284"/>
      <c r="M102" s="285" t="s">
        <v>19</v>
      </c>
      <c r="N102" s="286" t="s">
        <v>47</v>
      </c>
      <c r="O102" s="87"/>
      <c r="P102" s="224">
        <f>O102*H102</f>
        <v>0</v>
      </c>
      <c r="Q102" s="224">
        <v>0.042999999999999997</v>
      </c>
      <c r="R102" s="224">
        <f>Q102*H102</f>
        <v>0.042999999999999997</v>
      </c>
      <c r="S102" s="224">
        <v>0</v>
      </c>
      <c r="T102" s="225">
        <f>S102*H102</f>
        <v>0</v>
      </c>
      <c r="U102" s="41"/>
      <c r="V102" s="41"/>
      <c r="W102" s="41"/>
      <c r="X102" s="41"/>
      <c r="Y102" s="41"/>
      <c r="Z102" s="41"/>
      <c r="AA102" s="41"/>
      <c r="AB102" s="41"/>
      <c r="AC102" s="41"/>
      <c r="AD102" s="41"/>
      <c r="AE102" s="41"/>
      <c r="AR102" s="226" t="s">
        <v>442</v>
      </c>
      <c r="AT102" s="226" t="s">
        <v>605</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336</v>
      </c>
      <c r="BM102" s="226" t="s">
        <v>5291</v>
      </c>
    </row>
    <row r="103" s="2" customFormat="1" ht="37.8" customHeight="1">
      <c r="A103" s="41"/>
      <c r="B103" s="42"/>
      <c r="C103" s="277" t="s">
        <v>350</v>
      </c>
      <c r="D103" s="277" t="s">
        <v>605</v>
      </c>
      <c r="E103" s="278" t="s">
        <v>5292</v>
      </c>
      <c r="F103" s="279" t="s">
        <v>5293</v>
      </c>
      <c r="G103" s="280" t="s">
        <v>369</v>
      </c>
      <c r="H103" s="281">
        <v>1</v>
      </c>
      <c r="I103" s="282"/>
      <c r="J103" s="283">
        <f>ROUND(I103*H103,2)</f>
        <v>0</v>
      </c>
      <c r="K103" s="279" t="s">
        <v>237</v>
      </c>
      <c r="L103" s="284"/>
      <c r="M103" s="285" t="s">
        <v>19</v>
      </c>
      <c r="N103" s="286" t="s">
        <v>47</v>
      </c>
      <c r="O103" s="87"/>
      <c r="P103" s="224">
        <f>O103*H103</f>
        <v>0</v>
      </c>
      <c r="Q103" s="224">
        <v>0.042999999999999997</v>
      </c>
      <c r="R103" s="224">
        <f>Q103*H103</f>
        <v>0.042999999999999997</v>
      </c>
      <c r="S103" s="224">
        <v>0</v>
      </c>
      <c r="T103" s="225">
        <f>S103*H103</f>
        <v>0</v>
      </c>
      <c r="U103" s="41"/>
      <c r="V103" s="41"/>
      <c r="W103" s="41"/>
      <c r="X103" s="41"/>
      <c r="Y103" s="41"/>
      <c r="Z103" s="41"/>
      <c r="AA103" s="41"/>
      <c r="AB103" s="41"/>
      <c r="AC103" s="41"/>
      <c r="AD103" s="41"/>
      <c r="AE103" s="41"/>
      <c r="AR103" s="226" t="s">
        <v>442</v>
      </c>
      <c r="AT103" s="226" t="s">
        <v>605</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336</v>
      </c>
      <c r="BM103" s="226" t="s">
        <v>5294</v>
      </c>
    </row>
    <row r="104" s="12" customFormat="1" ht="25.92" customHeight="1">
      <c r="A104" s="12"/>
      <c r="B104" s="199"/>
      <c r="C104" s="200"/>
      <c r="D104" s="201" t="s">
        <v>75</v>
      </c>
      <c r="E104" s="202" t="s">
        <v>3084</v>
      </c>
      <c r="F104" s="202" t="s">
        <v>3085</v>
      </c>
      <c r="G104" s="200"/>
      <c r="H104" s="200"/>
      <c r="I104" s="203"/>
      <c r="J104" s="204">
        <f>BK104</f>
        <v>0</v>
      </c>
      <c r="K104" s="200"/>
      <c r="L104" s="205"/>
      <c r="M104" s="206"/>
      <c r="N104" s="207"/>
      <c r="O104" s="207"/>
      <c r="P104" s="208">
        <f>SUM(P105:P123)</f>
        <v>0</v>
      </c>
      <c r="Q104" s="207"/>
      <c r="R104" s="208">
        <f>SUM(R105:R123)</f>
        <v>0</v>
      </c>
      <c r="S104" s="207"/>
      <c r="T104" s="209">
        <f>SUM(T105:T123)</f>
        <v>0</v>
      </c>
      <c r="U104" s="12"/>
      <c r="V104" s="12"/>
      <c r="W104" s="12"/>
      <c r="X104" s="12"/>
      <c r="Y104" s="12"/>
      <c r="Z104" s="12"/>
      <c r="AA104" s="12"/>
      <c r="AB104" s="12"/>
      <c r="AC104" s="12"/>
      <c r="AD104" s="12"/>
      <c r="AE104" s="12"/>
      <c r="AR104" s="210" t="s">
        <v>238</v>
      </c>
      <c r="AT104" s="211" t="s">
        <v>75</v>
      </c>
      <c r="AU104" s="211" t="s">
        <v>76</v>
      </c>
      <c r="AY104" s="210" t="s">
        <v>231</v>
      </c>
      <c r="BK104" s="212">
        <f>SUM(BK105:BK123)</f>
        <v>0</v>
      </c>
    </row>
    <row r="105" s="2" customFormat="1" ht="24.15" customHeight="1">
      <c r="A105" s="41"/>
      <c r="B105" s="42"/>
      <c r="C105" s="215" t="s">
        <v>355</v>
      </c>
      <c r="D105" s="215" t="s">
        <v>233</v>
      </c>
      <c r="E105" s="216" t="s">
        <v>5295</v>
      </c>
      <c r="F105" s="217" t="s">
        <v>5296</v>
      </c>
      <c r="G105" s="218" t="s">
        <v>2802</v>
      </c>
      <c r="H105" s="219">
        <v>156.5</v>
      </c>
      <c r="I105" s="220"/>
      <c r="J105" s="221">
        <f>ROUND(I105*H105,2)</f>
        <v>0</v>
      </c>
      <c r="K105" s="217" t="s">
        <v>237</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4011</v>
      </c>
      <c r="AT105" s="226" t="s">
        <v>233</v>
      </c>
      <c r="AU105" s="226" t="s">
        <v>84</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4011</v>
      </c>
      <c r="BM105" s="226" t="s">
        <v>5297</v>
      </c>
    </row>
    <row r="106" s="2" customFormat="1">
      <c r="A106" s="41"/>
      <c r="B106" s="42"/>
      <c r="C106" s="43"/>
      <c r="D106" s="228" t="s">
        <v>240</v>
      </c>
      <c r="E106" s="43"/>
      <c r="F106" s="229" t="s">
        <v>5298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240</v>
      </c>
      <c r="AU106" s="20" t="s">
        <v>84</v>
      </c>
    </row>
    <row r="107" s="13" customFormat="1">
      <c r="A107" s="13"/>
      <c r="B107" s="233"/>
      <c r="C107" s="234"/>
      <c r="D107" s="235" t="s">
        <v>242</v>
      </c>
      <c r="E107" s="236" t="s">
        <v>19</v>
      </c>
      <c r="F107" s="237" t="s">
        <v>5299</v>
      </c>
      <c r="G107" s="234"/>
      <c r="H107" s="238">
        <v>143</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84</v>
      </c>
      <c r="AV107" s="13" t="s">
        <v>86</v>
      </c>
      <c r="AW107" s="13" t="s">
        <v>37</v>
      </c>
      <c r="AX107" s="13" t="s">
        <v>76</v>
      </c>
      <c r="AY107" s="244" t="s">
        <v>231</v>
      </c>
    </row>
    <row r="108" s="13" customFormat="1">
      <c r="A108" s="13"/>
      <c r="B108" s="233"/>
      <c r="C108" s="234"/>
      <c r="D108" s="235" t="s">
        <v>242</v>
      </c>
      <c r="E108" s="236" t="s">
        <v>19</v>
      </c>
      <c r="F108" s="237" t="s">
        <v>5300</v>
      </c>
      <c r="G108" s="234"/>
      <c r="H108" s="238">
        <v>2.5</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242</v>
      </c>
      <c r="AU108" s="244" t="s">
        <v>84</v>
      </c>
      <c r="AV108" s="13" t="s">
        <v>86</v>
      </c>
      <c r="AW108" s="13" t="s">
        <v>37</v>
      </c>
      <c r="AX108" s="13" t="s">
        <v>76</v>
      </c>
      <c r="AY108" s="244" t="s">
        <v>231</v>
      </c>
    </row>
    <row r="109" s="13" customFormat="1">
      <c r="A109" s="13"/>
      <c r="B109" s="233"/>
      <c r="C109" s="234"/>
      <c r="D109" s="235" t="s">
        <v>242</v>
      </c>
      <c r="E109" s="236" t="s">
        <v>19</v>
      </c>
      <c r="F109" s="237" t="s">
        <v>5301</v>
      </c>
      <c r="G109" s="234"/>
      <c r="H109" s="238">
        <v>8</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84</v>
      </c>
      <c r="AV109" s="13" t="s">
        <v>86</v>
      </c>
      <c r="AW109" s="13" t="s">
        <v>37</v>
      </c>
      <c r="AX109" s="13" t="s">
        <v>76</v>
      </c>
      <c r="AY109" s="244" t="s">
        <v>231</v>
      </c>
    </row>
    <row r="110" s="13" customFormat="1">
      <c r="A110" s="13"/>
      <c r="B110" s="233"/>
      <c r="C110" s="234"/>
      <c r="D110" s="235" t="s">
        <v>242</v>
      </c>
      <c r="E110" s="236" t="s">
        <v>19</v>
      </c>
      <c r="F110" s="237" t="s">
        <v>5302</v>
      </c>
      <c r="G110" s="234"/>
      <c r="H110" s="238">
        <v>3</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84</v>
      </c>
      <c r="AV110" s="13" t="s">
        <v>86</v>
      </c>
      <c r="AW110" s="13" t="s">
        <v>37</v>
      </c>
      <c r="AX110" s="13" t="s">
        <v>76</v>
      </c>
      <c r="AY110" s="244" t="s">
        <v>231</v>
      </c>
    </row>
    <row r="111" s="15" customFormat="1">
      <c r="A111" s="15"/>
      <c r="B111" s="255"/>
      <c r="C111" s="256"/>
      <c r="D111" s="235" t="s">
        <v>242</v>
      </c>
      <c r="E111" s="257" t="s">
        <v>19</v>
      </c>
      <c r="F111" s="258" t="s">
        <v>335</v>
      </c>
      <c r="G111" s="256"/>
      <c r="H111" s="259">
        <v>156.5</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242</v>
      </c>
      <c r="AU111" s="265" t="s">
        <v>84</v>
      </c>
      <c r="AV111" s="15" t="s">
        <v>238</v>
      </c>
      <c r="AW111" s="15" t="s">
        <v>37</v>
      </c>
      <c r="AX111" s="15" t="s">
        <v>84</v>
      </c>
      <c r="AY111" s="265" t="s">
        <v>231</v>
      </c>
    </row>
    <row r="112" s="2" customFormat="1" ht="24.15" customHeight="1">
      <c r="A112" s="41"/>
      <c r="B112" s="42"/>
      <c r="C112" s="215" t="s">
        <v>366</v>
      </c>
      <c r="D112" s="215" t="s">
        <v>233</v>
      </c>
      <c r="E112" s="216" t="s">
        <v>5303</v>
      </c>
      <c r="F112" s="217" t="s">
        <v>5304</v>
      </c>
      <c r="G112" s="218" t="s">
        <v>2802</v>
      </c>
      <c r="H112" s="219">
        <v>8.1600000000000001</v>
      </c>
      <c r="I112" s="220"/>
      <c r="J112" s="221">
        <f>ROUND(I112*H112,2)</f>
        <v>0</v>
      </c>
      <c r="K112" s="217" t="s">
        <v>237</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4011</v>
      </c>
      <c r="AT112" s="226" t="s">
        <v>233</v>
      </c>
      <c r="AU112" s="226" t="s">
        <v>84</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4011</v>
      </c>
      <c r="BM112" s="226" t="s">
        <v>5305</v>
      </c>
    </row>
    <row r="113" s="2" customFormat="1">
      <c r="A113" s="41"/>
      <c r="B113" s="42"/>
      <c r="C113" s="43"/>
      <c r="D113" s="228" t="s">
        <v>240</v>
      </c>
      <c r="E113" s="43"/>
      <c r="F113" s="229" t="s">
        <v>5306</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240</v>
      </c>
      <c r="AU113" s="20" t="s">
        <v>84</v>
      </c>
    </row>
    <row r="114" s="13" customFormat="1">
      <c r="A114" s="13"/>
      <c r="B114" s="233"/>
      <c r="C114" s="234"/>
      <c r="D114" s="235" t="s">
        <v>242</v>
      </c>
      <c r="E114" s="236" t="s">
        <v>19</v>
      </c>
      <c r="F114" s="237" t="s">
        <v>5307</v>
      </c>
      <c r="G114" s="234"/>
      <c r="H114" s="238">
        <v>8.1600000000000001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84</v>
      </c>
      <c r="AV114" s="13" t="s">
        <v>86</v>
      </c>
      <c r="AW114" s="13" t="s">
        <v>37</v>
      </c>
      <c r="AX114" s="13" t="s">
        <v>84</v>
      </c>
      <c r="AY114" s="244" t="s">
        <v>231</v>
      </c>
    </row>
    <row r="115" s="2" customFormat="1" ht="33" customHeight="1">
      <c r="A115" s="41"/>
      <c r="B115" s="42"/>
      <c r="C115" s="215" t="s">
        <v>7</v>
      </c>
      <c r="D115" s="215" t="s">
        <v>233</v>
      </c>
      <c r="E115" s="216" t="s">
        <v>4009</v>
      </c>
      <c r="F115" s="217" t="s">
        <v>5308</v>
      </c>
      <c r="G115" s="218" t="s">
        <v>2802</v>
      </c>
      <c r="H115" s="219">
        <v>27</v>
      </c>
      <c r="I115" s="220"/>
      <c r="J115" s="221">
        <f>ROUND(I115*H115,2)</f>
        <v>0</v>
      </c>
      <c r="K115" s="217" t="s">
        <v>237</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4011</v>
      </c>
      <c r="AT115" s="226" t="s">
        <v>233</v>
      </c>
      <c r="AU115" s="226" t="s">
        <v>84</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4011</v>
      </c>
      <c r="BM115" s="226" t="s">
        <v>5309</v>
      </c>
    </row>
    <row r="116" s="2" customFormat="1">
      <c r="A116" s="41"/>
      <c r="B116" s="42"/>
      <c r="C116" s="43"/>
      <c r="D116" s="228" t="s">
        <v>240</v>
      </c>
      <c r="E116" s="43"/>
      <c r="F116" s="229" t="s">
        <v>5310</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240</v>
      </c>
      <c r="AU116" s="20" t="s">
        <v>84</v>
      </c>
    </row>
    <row r="117" s="13" customFormat="1">
      <c r="A117" s="13"/>
      <c r="B117" s="233"/>
      <c r="C117" s="234"/>
      <c r="D117" s="235" t="s">
        <v>242</v>
      </c>
      <c r="E117" s="236" t="s">
        <v>19</v>
      </c>
      <c r="F117" s="237" t="s">
        <v>5311</v>
      </c>
      <c r="G117" s="234"/>
      <c r="H117" s="238">
        <v>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84</v>
      </c>
      <c r="AV117" s="13" t="s">
        <v>86</v>
      </c>
      <c r="AW117" s="13" t="s">
        <v>37</v>
      </c>
      <c r="AX117" s="13" t="s">
        <v>76</v>
      </c>
      <c r="AY117" s="244" t="s">
        <v>231</v>
      </c>
    </row>
    <row r="118" s="13" customFormat="1">
      <c r="A118" s="13"/>
      <c r="B118" s="233"/>
      <c r="C118" s="234"/>
      <c r="D118" s="235" t="s">
        <v>242</v>
      </c>
      <c r="E118" s="236" t="s">
        <v>19</v>
      </c>
      <c r="F118" s="237" t="s">
        <v>5312</v>
      </c>
      <c r="G118" s="234"/>
      <c r="H118" s="238">
        <v>22</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84</v>
      </c>
      <c r="AV118" s="13" t="s">
        <v>86</v>
      </c>
      <c r="AW118" s="13" t="s">
        <v>37</v>
      </c>
      <c r="AX118" s="13" t="s">
        <v>76</v>
      </c>
      <c r="AY118" s="244" t="s">
        <v>231</v>
      </c>
    </row>
    <row r="119" s="13" customFormat="1">
      <c r="A119" s="13"/>
      <c r="B119" s="233"/>
      <c r="C119" s="234"/>
      <c r="D119" s="235" t="s">
        <v>242</v>
      </c>
      <c r="E119" s="236" t="s">
        <v>19</v>
      </c>
      <c r="F119" s="237" t="s">
        <v>5313</v>
      </c>
      <c r="G119" s="234"/>
      <c r="H119" s="238">
        <v>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84</v>
      </c>
      <c r="AV119" s="13" t="s">
        <v>86</v>
      </c>
      <c r="AW119" s="13" t="s">
        <v>37</v>
      </c>
      <c r="AX119" s="13" t="s">
        <v>76</v>
      </c>
      <c r="AY119" s="244" t="s">
        <v>231</v>
      </c>
    </row>
    <row r="120" s="15" customFormat="1">
      <c r="A120" s="15"/>
      <c r="B120" s="255"/>
      <c r="C120" s="256"/>
      <c r="D120" s="235" t="s">
        <v>242</v>
      </c>
      <c r="E120" s="257" t="s">
        <v>19</v>
      </c>
      <c r="F120" s="258" t="s">
        <v>335</v>
      </c>
      <c r="G120" s="256"/>
      <c r="H120" s="259">
        <v>27</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242</v>
      </c>
      <c r="AU120" s="265" t="s">
        <v>84</v>
      </c>
      <c r="AV120" s="15" t="s">
        <v>238</v>
      </c>
      <c r="AW120" s="15" t="s">
        <v>37</v>
      </c>
      <c r="AX120" s="15" t="s">
        <v>84</v>
      </c>
      <c r="AY120" s="265" t="s">
        <v>231</v>
      </c>
    </row>
    <row r="121" s="2" customFormat="1" ht="24.15" customHeight="1">
      <c r="A121" s="41"/>
      <c r="B121" s="42"/>
      <c r="C121" s="215" t="s">
        <v>379</v>
      </c>
      <c r="D121" s="215" t="s">
        <v>233</v>
      </c>
      <c r="E121" s="216" t="s">
        <v>3089</v>
      </c>
      <c r="F121" s="217" t="s">
        <v>5314</v>
      </c>
      <c r="G121" s="218" t="s">
        <v>2802</v>
      </c>
      <c r="H121" s="219">
        <v>12</v>
      </c>
      <c r="I121" s="220"/>
      <c r="J121" s="221">
        <f>ROUND(I121*H121,2)</f>
        <v>0</v>
      </c>
      <c r="K121" s="217" t="s">
        <v>237</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4011</v>
      </c>
      <c r="AT121" s="226" t="s">
        <v>233</v>
      </c>
      <c r="AU121" s="226" t="s">
        <v>84</v>
      </c>
      <c r="AY121" s="20" t="s">
        <v>231</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4011</v>
      </c>
      <c r="BM121" s="226" t="s">
        <v>5315</v>
      </c>
    </row>
    <row r="122" s="2" customFormat="1">
      <c r="A122" s="41"/>
      <c r="B122" s="42"/>
      <c r="C122" s="43"/>
      <c r="D122" s="228" t="s">
        <v>240</v>
      </c>
      <c r="E122" s="43"/>
      <c r="F122" s="229" t="s">
        <v>5316</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240</v>
      </c>
      <c r="AU122" s="20" t="s">
        <v>84</v>
      </c>
    </row>
    <row r="123" s="13" customFormat="1">
      <c r="A123" s="13"/>
      <c r="B123" s="233"/>
      <c r="C123" s="234"/>
      <c r="D123" s="235" t="s">
        <v>242</v>
      </c>
      <c r="E123" s="236" t="s">
        <v>19</v>
      </c>
      <c r="F123" s="237" t="s">
        <v>5317</v>
      </c>
      <c r="G123" s="234"/>
      <c r="H123" s="238">
        <v>12</v>
      </c>
      <c r="I123" s="239"/>
      <c r="J123" s="234"/>
      <c r="K123" s="234"/>
      <c r="L123" s="240"/>
      <c r="M123" s="288"/>
      <c r="N123" s="289"/>
      <c r="O123" s="289"/>
      <c r="P123" s="289"/>
      <c r="Q123" s="289"/>
      <c r="R123" s="289"/>
      <c r="S123" s="289"/>
      <c r="T123" s="290"/>
      <c r="U123" s="13"/>
      <c r="V123" s="13"/>
      <c r="W123" s="13"/>
      <c r="X123" s="13"/>
      <c r="Y123" s="13"/>
      <c r="Z123" s="13"/>
      <c r="AA123" s="13"/>
      <c r="AB123" s="13"/>
      <c r="AC123" s="13"/>
      <c r="AD123" s="13"/>
      <c r="AE123" s="13"/>
      <c r="AT123" s="244" t="s">
        <v>242</v>
      </c>
      <c r="AU123" s="244" t="s">
        <v>84</v>
      </c>
      <c r="AV123" s="13" t="s">
        <v>86</v>
      </c>
      <c r="AW123" s="13" t="s">
        <v>37</v>
      </c>
      <c r="AX123" s="13" t="s">
        <v>84</v>
      </c>
      <c r="AY123" s="244" t="s">
        <v>231</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TnYib1tkqliqUCv++9RnY/1R8lHBGJA7yPpZNHtDllvQ7sYm2qga7mWFrviUO0j886Qm+3sS1UjTMeg6WaLX2w==" hashValue="ZOKF6esqhY/QFKn1n2NXXjOLdQ9l5u6cwnjh0dQ4ygBCYhLQdm0IaQ+IljNUOyanme2HAtIaIfyUN0CbH9zarg==" algorithmName="SHA-512" password="C763"/>
  <autoFilter ref="C81:K123"/>
  <mergeCells count="9">
    <mergeCell ref="E7:H7"/>
    <mergeCell ref="E9:H9"/>
    <mergeCell ref="E18:H18"/>
    <mergeCell ref="E27:H27"/>
    <mergeCell ref="E48:H48"/>
    <mergeCell ref="E50:H50"/>
    <mergeCell ref="E72:H72"/>
    <mergeCell ref="E74:H74"/>
    <mergeCell ref="L2:V2"/>
  </mergeCells>
  <hyperlinks>
    <hyperlink ref="F86" r:id="rId1" display="https://podminky.urs.cz/item/CS_URS_2023_01/741120201"/>
    <hyperlink ref="F106" r:id="rId2" display="https://podminky.urs.cz/item/CS_URS_2023_01/HZS2231"/>
    <hyperlink ref="F113" r:id="rId3" display="https://podminky.urs.cz/item/CS_URS_2023_01/HZS2232"/>
    <hyperlink ref="F116" r:id="rId4" display="https://podminky.urs.cz/item/CS_URS_2023_01/HZS2492"/>
    <hyperlink ref="F122" r:id="rId5" display="https://podminky.urs.cz/item/CS_URS_2023_01/HZS42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176</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5318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3416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3417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3418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ROUND((SUM(BE87:BE303)),  2)</f>
        <v>0</v>
      </c>
      <c r="G33" s="41"/>
      <c r="H33" s="41"/>
      <c r="I33" s="160">
        <v>0.20999999999999999</v>
      </c>
      <c r="J33" s="159">
        <f>ROUND(((SUM(BE87:BE303))*I33),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ROUND((SUM(BF87:BF303)),  2)</f>
        <v>0</v>
      </c>
      <c r="G34" s="41"/>
      <c r="H34" s="41"/>
      <c r="I34" s="160">
        <v>0.14999999999999999</v>
      </c>
      <c r="J34" s="159">
        <f>ROUND(((SUM(BF87:BF303))*I34),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ROUND((SUM(BG87:BG303)),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ROUND((SUM(BH87:BH303)),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ROUND((SUM(BI87:BI303)),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09 - Prodloužení vodovodního řadu</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5319</v>
      </c>
      <c r="E62" s="185"/>
      <c r="F62" s="185"/>
      <c r="G62" s="185"/>
      <c r="H62" s="185"/>
      <c r="I62" s="185"/>
      <c r="J62" s="186">
        <f>J154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2300</v>
      </c>
      <c r="E63" s="185"/>
      <c r="F63" s="185"/>
      <c r="G63" s="185"/>
      <c r="H63" s="185"/>
      <c r="I63" s="185"/>
      <c r="J63" s="186">
        <f>J158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3419</v>
      </c>
      <c r="E64" s="185"/>
      <c r="F64" s="185"/>
      <c r="G64" s="185"/>
      <c r="H64" s="185"/>
      <c r="I64" s="185"/>
      <c r="J64" s="186">
        <f>J171</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199</v>
      </c>
      <c r="E65" s="185"/>
      <c r="F65" s="185"/>
      <c r="G65" s="185"/>
      <c r="H65" s="185"/>
      <c r="I65" s="185"/>
      <c r="J65" s="186">
        <f>J286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5320</v>
      </c>
      <c r="E66" s="185"/>
      <c r="F66" s="185"/>
      <c r="G66" s="185"/>
      <c r="H66" s="185"/>
      <c r="I66" s="185"/>
      <c r="J66" s="186">
        <f>J291</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200</v>
      </c>
      <c r="E67" s="185"/>
      <c r="F67" s="185"/>
      <c r="G67" s="185"/>
      <c r="H67" s="185"/>
      <c r="I67" s="185"/>
      <c r="J67" s="186">
        <f>J301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09 - Prodloužení vodovodního řadu</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k.ú Hradec Králové</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Královehradecký kraj, 500 03 Hradec Králové</v>
      </c>
      <c r="G83" s="43"/>
      <c r="H83" s="43"/>
      <c r="I83" s="35" t="s">
        <v>33</v>
      </c>
      <c r="J83" s="39" t="str">
        <f>E21</f>
        <v>Lucie Brandová, DiS.</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217</v>
      </c>
      <c r="D86" s="191" t="s">
        <v>61</v>
      </c>
      <c r="E86" s="191" t="s">
        <v>57</v>
      </c>
      <c r="F86" s="191" t="s">
        <v>58</v>
      </c>
      <c r="G86" s="191" t="s">
        <v>218</v>
      </c>
      <c r="H86" s="191" t="s">
        <v>219</v>
      </c>
      <c r="I86" s="191" t="s">
        <v>220</v>
      </c>
      <c r="J86" s="191" t="s">
        <v>191</v>
      </c>
      <c r="K86" s="192" t="s">
        <v>221</v>
      </c>
      <c r="L86" s="193"/>
      <c r="M86" s="95" t="s">
        <v>19</v>
      </c>
      <c r="N86" s="96" t="s">
        <v>46</v>
      </c>
      <c r="O86" s="96" t="s">
        <v>222</v>
      </c>
      <c r="P86" s="96" t="s">
        <v>223</v>
      </c>
      <c r="Q86" s="96" t="s">
        <v>224</v>
      </c>
      <c r="R86" s="96" t="s">
        <v>225</v>
      </c>
      <c r="S86" s="96" t="s">
        <v>226</v>
      </c>
      <c r="T86" s="97" t="s">
        <v>227</v>
      </c>
      <c r="U86" s="188"/>
      <c r="V86" s="188"/>
      <c r="W86" s="188"/>
      <c r="X86" s="188"/>
      <c r="Y86" s="188"/>
      <c r="Z86" s="188"/>
      <c r="AA86" s="188"/>
      <c r="AB86" s="188"/>
      <c r="AC86" s="188"/>
      <c r="AD86" s="188"/>
      <c r="AE86" s="188"/>
    </row>
    <row r="87" s="2" customFormat="1" ht="22.8" customHeight="1">
      <c r="A87" s="41"/>
      <c r="B87" s="42"/>
      <c r="C87" s="102" t="s">
        <v>228</v>
      </c>
      <c r="D87" s="43"/>
      <c r="E87" s="43"/>
      <c r="F87" s="43"/>
      <c r="G87" s="43"/>
      <c r="H87" s="43"/>
      <c r="I87" s="43"/>
      <c r="J87" s="194">
        <f>BK87</f>
        <v>0</v>
      </c>
      <c r="K87" s="43"/>
      <c r="L87" s="47"/>
      <c r="M87" s="98"/>
      <c r="N87" s="195"/>
      <c r="O87" s="99"/>
      <c r="P87" s="196">
        <f>P88</f>
        <v>0</v>
      </c>
      <c r="Q87" s="99"/>
      <c r="R87" s="196">
        <f>R88</f>
        <v>1.6059117999999999</v>
      </c>
      <c r="S87" s="99"/>
      <c r="T87" s="197">
        <f>T88</f>
        <v>2.2030000000000003</v>
      </c>
      <c r="U87" s="41"/>
      <c r="V87" s="41"/>
      <c r="W87" s="41"/>
      <c r="X87" s="41"/>
      <c r="Y87" s="41"/>
      <c r="Z87" s="41"/>
      <c r="AA87" s="41"/>
      <c r="AB87" s="41"/>
      <c r="AC87" s="41"/>
      <c r="AD87" s="41"/>
      <c r="AE87" s="41"/>
      <c r="AT87" s="20" t="s">
        <v>75</v>
      </c>
      <c r="AU87" s="20" t="s">
        <v>192</v>
      </c>
      <c r="BK87" s="198">
        <f>BK88</f>
        <v>0</v>
      </c>
    </row>
    <row r="88" s="12" customFormat="1" ht="25.92" customHeight="1">
      <c r="A88" s="12"/>
      <c r="B88" s="199"/>
      <c r="C88" s="200"/>
      <c r="D88" s="201" t="s">
        <v>75</v>
      </c>
      <c r="E88" s="202" t="s">
        <v>229</v>
      </c>
      <c r="F88" s="202" t="s">
        <v>230</v>
      </c>
      <c r="G88" s="200"/>
      <c r="H88" s="200"/>
      <c r="I88" s="203"/>
      <c r="J88" s="204">
        <f>BK88</f>
        <v>0</v>
      </c>
      <c r="K88" s="200"/>
      <c r="L88" s="205"/>
      <c r="M88" s="206"/>
      <c r="N88" s="207"/>
      <c r="O88" s="207"/>
      <c r="P88" s="208">
        <f>P89+P154+P158+P171+P286+P291+P301</f>
        <v>0</v>
      </c>
      <c r="Q88" s="207"/>
      <c r="R88" s="208">
        <f>R89+R154+R158+R171+R286+R291+R301</f>
        <v>1.6059117999999999</v>
      </c>
      <c r="S88" s="207"/>
      <c r="T88" s="209">
        <f>T89+T154+T158+T171+T286+T291+T301</f>
        <v>2.2030000000000003</v>
      </c>
      <c r="U88" s="12"/>
      <c r="V88" s="12"/>
      <c r="W88" s="12"/>
      <c r="X88" s="12"/>
      <c r="Y88" s="12"/>
      <c r="Z88" s="12"/>
      <c r="AA88" s="12"/>
      <c r="AB88" s="12"/>
      <c r="AC88" s="12"/>
      <c r="AD88" s="12"/>
      <c r="AE88" s="12"/>
      <c r="AR88" s="210" t="s">
        <v>84</v>
      </c>
      <c r="AT88" s="211" t="s">
        <v>75</v>
      </c>
      <c r="AU88" s="211" t="s">
        <v>76</v>
      </c>
      <c r="AY88" s="210" t="s">
        <v>231</v>
      </c>
      <c r="BK88" s="212">
        <f>BK89+BK154+BK158+BK171+BK286+BK291+BK301</f>
        <v>0</v>
      </c>
    </row>
    <row r="89" s="12" customFormat="1" ht="22.8" customHeight="1">
      <c r="A89" s="12"/>
      <c r="B89" s="199"/>
      <c r="C89" s="200"/>
      <c r="D89" s="201" t="s">
        <v>75</v>
      </c>
      <c r="E89" s="213" t="s">
        <v>84</v>
      </c>
      <c r="F89" s="213" t="s">
        <v>232</v>
      </c>
      <c r="G89" s="200"/>
      <c r="H89" s="200"/>
      <c r="I89" s="203"/>
      <c r="J89" s="214">
        <f>BK89</f>
        <v>0</v>
      </c>
      <c r="K89" s="200"/>
      <c r="L89" s="205"/>
      <c r="M89" s="206"/>
      <c r="N89" s="207"/>
      <c r="O89" s="207"/>
      <c r="P89" s="208">
        <f>SUM(P90:P153)</f>
        <v>0</v>
      </c>
      <c r="Q89" s="207"/>
      <c r="R89" s="208">
        <f>SUM(R90:R153)</f>
        <v>0.105672</v>
      </c>
      <c r="S89" s="207"/>
      <c r="T89" s="209">
        <f>SUM(T90:T153)</f>
        <v>2.1800000000000002</v>
      </c>
      <c r="U89" s="12"/>
      <c r="V89" s="12"/>
      <c r="W89" s="12"/>
      <c r="X89" s="12"/>
      <c r="Y89" s="12"/>
      <c r="Z89" s="12"/>
      <c r="AA89" s="12"/>
      <c r="AB89" s="12"/>
      <c r="AC89" s="12"/>
      <c r="AD89" s="12"/>
      <c r="AE89" s="12"/>
      <c r="AR89" s="210" t="s">
        <v>84</v>
      </c>
      <c r="AT89" s="211" t="s">
        <v>75</v>
      </c>
      <c r="AU89" s="211" t="s">
        <v>84</v>
      </c>
      <c r="AY89" s="210" t="s">
        <v>231</v>
      </c>
      <c r="BK89" s="212">
        <f>SUM(BK90:BK153)</f>
        <v>0</v>
      </c>
    </row>
    <row r="90" s="2" customFormat="1" ht="24.15" customHeight="1">
      <c r="A90" s="41"/>
      <c r="B90" s="42"/>
      <c r="C90" s="215" t="s">
        <v>84</v>
      </c>
      <c r="D90" s="215" t="s">
        <v>233</v>
      </c>
      <c r="E90" s="216" t="s">
        <v>3420</v>
      </c>
      <c r="F90" s="217" t="s">
        <v>3421</v>
      </c>
      <c r="G90" s="218" t="s">
        <v>2611</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238</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238</v>
      </c>
      <c r="BM90" s="226" t="s">
        <v>5321</v>
      </c>
    </row>
    <row r="91" s="13" customFormat="1">
      <c r="A91" s="13"/>
      <c r="B91" s="233"/>
      <c r="C91" s="234"/>
      <c r="D91" s="235" t="s">
        <v>242</v>
      </c>
      <c r="E91" s="236" t="s">
        <v>19</v>
      </c>
      <c r="F91" s="237" t="s">
        <v>3423</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335</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62.7" customHeight="1">
      <c r="A93" s="41"/>
      <c r="B93" s="42"/>
      <c r="C93" s="215" t="s">
        <v>86</v>
      </c>
      <c r="D93" s="215" t="s">
        <v>233</v>
      </c>
      <c r="E93" s="216" t="s">
        <v>5322</v>
      </c>
      <c r="F93" s="217" t="s">
        <v>5323</v>
      </c>
      <c r="G93" s="218" t="s">
        <v>236</v>
      </c>
      <c r="H93" s="219">
        <v>4</v>
      </c>
      <c r="I93" s="220"/>
      <c r="J93" s="221">
        <f>ROUND(I93*H93,2)</f>
        <v>0</v>
      </c>
      <c r="K93" s="217" t="s">
        <v>19</v>
      </c>
      <c r="L93" s="47"/>
      <c r="M93" s="222" t="s">
        <v>19</v>
      </c>
      <c r="N93" s="223" t="s">
        <v>47</v>
      </c>
      <c r="O93" s="87"/>
      <c r="P93" s="224">
        <f>O93*H93</f>
        <v>0</v>
      </c>
      <c r="Q93" s="224">
        <v>0</v>
      </c>
      <c r="R93" s="224">
        <f>Q93*H93</f>
        <v>0</v>
      </c>
      <c r="S93" s="224">
        <v>0.22</v>
      </c>
      <c r="T93" s="225">
        <f>S93*H93</f>
        <v>0.88</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5324</v>
      </c>
    </row>
    <row r="94" s="13" customFormat="1">
      <c r="A94" s="13"/>
      <c r="B94" s="233"/>
      <c r="C94" s="234"/>
      <c r="D94" s="235" t="s">
        <v>242</v>
      </c>
      <c r="E94" s="236" t="s">
        <v>19</v>
      </c>
      <c r="F94" s="237" t="s">
        <v>5325</v>
      </c>
      <c r="G94" s="234"/>
      <c r="H94" s="238">
        <v>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335</v>
      </c>
      <c r="G95" s="256"/>
      <c r="H95" s="259">
        <v>4</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62.7" customHeight="1">
      <c r="A96" s="41"/>
      <c r="B96" s="42"/>
      <c r="C96" s="215" t="s">
        <v>248</v>
      </c>
      <c r="D96" s="215" t="s">
        <v>233</v>
      </c>
      <c r="E96" s="216" t="s">
        <v>5326</v>
      </c>
      <c r="F96" s="217" t="s">
        <v>5327</v>
      </c>
      <c r="G96" s="218" t="s">
        <v>236</v>
      </c>
      <c r="H96" s="219">
        <v>4</v>
      </c>
      <c r="I96" s="220"/>
      <c r="J96" s="221">
        <f>ROUND(I96*H96,2)</f>
        <v>0</v>
      </c>
      <c r="K96" s="217" t="s">
        <v>19</v>
      </c>
      <c r="L96" s="47"/>
      <c r="M96" s="222" t="s">
        <v>19</v>
      </c>
      <c r="N96" s="223" t="s">
        <v>47</v>
      </c>
      <c r="O96" s="87"/>
      <c r="P96" s="224">
        <f>O96*H96</f>
        <v>0</v>
      </c>
      <c r="Q96" s="224">
        <v>0</v>
      </c>
      <c r="R96" s="224">
        <f>Q96*H96</f>
        <v>0</v>
      </c>
      <c r="S96" s="224">
        <v>0.32500000000000001</v>
      </c>
      <c r="T96" s="225">
        <f>S96*H96</f>
        <v>1.3</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5328</v>
      </c>
    </row>
    <row r="97" s="13" customFormat="1">
      <c r="A97" s="13"/>
      <c r="B97" s="233"/>
      <c r="C97" s="234"/>
      <c r="D97" s="235" t="s">
        <v>242</v>
      </c>
      <c r="E97" s="236" t="s">
        <v>19</v>
      </c>
      <c r="F97" s="237" t="s">
        <v>5329</v>
      </c>
      <c r="G97" s="234"/>
      <c r="H97" s="238">
        <v>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76</v>
      </c>
      <c r="AY97" s="244" t="s">
        <v>231</v>
      </c>
    </row>
    <row r="98" s="15" customFormat="1">
      <c r="A98" s="15"/>
      <c r="B98" s="255"/>
      <c r="C98" s="256"/>
      <c r="D98" s="235" t="s">
        <v>242</v>
      </c>
      <c r="E98" s="257" t="s">
        <v>19</v>
      </c>
      <c r="F98" s="258" t="s">
        <v>335</v>
      </c>
      <c r="G98" s="256"/>
      <c r="H98" s="259">
        <v>4</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242</v>
      </c>
      <c r="AU98" s="265" t="s">
        <v>86</v>
      </c>
      <c r="AV98" s="15" t="s">
        <v>238</v>
      </c>
      <c r="AW98" s="15" t="s">
        <v>37</v>
      </c>
      <c r="AX98" s="15" t="s">
        <v>84</v>
      </c>
      <c r="AY98" s="265" t="s">
        <v>231</v>
      </c>
    </row>
    <row r="99" s="2" customFormat="1" ht="24.15" customHeight="1">
      <c r="A99" s="41"/>
      <c r="B99" s="42"/>
      <c r="C99" s="215" t="s">
        <v>238</v>
      </c>
      <c r="D99" s="215" t="s">
        <v>233</v>
      </c>
      <c r="E99" s="216" t="s">
        <v>3437</v>
      </c>
      <c r="F99" s="217" t="s">
        <v>3438</v>
      </c>
      <c r="G99" s="218" t="s">
        <v>2802</v>
      </c>
      <c r="H99" s="219">
        <v>32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5330</v>
      </c>
    </row>
    <row r="100" s="13" customFormat="1">
      <c r="A100" s="13"/>
      <c r="B100" s="233"/>
      <c r="C100" s="234"/>
      <c r="D100" s="235" t="s">
        <v>242</v>
      </c>
      <c r="E100" s="236" t="s">
        <v>19</v>
      </c>
      <c r="F100" s="237" t="s">
        <v>3580</v>
      </c>
      <c r="G100" s="234"/>
      <c r="H100" s="238">
        <v>32</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76</v>
      </c>
      <c r="AY100" s="244" t="s">
        <v>231</v>
      </c>
    </row>
    <row r="101" s="15" customFormat="1">
      <c r="A101" s="15"/>
      <c r="B101" s="255"/>
      <c r="C101" s="256"/>
      <c r="D101" s="235" t="s">
        <v>242</v>
      </c>
      <c r="E101" s="257" t="s">
        <v>19</v>
      </c>
      <c r="F101" s="258" t="s">
        <v>335</v>
      </c>
      <c r="G101" s="256"/>
      <c r="H101" s="259">
        <v>32</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242</v>
      </c>
      <c r="AU101" s="265" t="s">
        <v>86</v>
      </c>
      <c r="AV101" s="15" t="s">
        <v>238</v>
      </c>
      <c r="AW101" s="15" t="s">
        <v>37</v>
      </c>
      <c r="AX101" s="15" t="s">
        <v>84</v>
      </c>
      <c r="AY101" s="265" t="s">
        <v>231</v>
      </c>
    </row>
    <row r="102" s="2" customFormat="1" ht="33" customHeight="1">
      <c r="A102" s="41"/>
      <c r="B102" s="42"/>
      <c r="C102" s="215" t="s">
        <v>260</v>
      </c>
      <c r="D102" s="215" t="s">
        <v>233</v>
      </c>
      <c r="E102" s="216" t="s">
        <v>3428</v>
      </c>
      <c r="F102" s="217" t="s">
        <v>3429</v>
      </c>
      <c r="G102" s="218" t="s">
        <v>251</v>
      </c>
      <c r="H102" s="219">
        <v>50.32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5331</v>
      </c>
    </row>
    <row r="103" s="13" customFormat="1">
      <c r="A103" s="13"/>
      <c r="B103" s="233"/>
      <c r="C103" s="234"/>
      <c r="D103" s="235" t="s">
        <v>242</v>
      </c>
      <c r="E103" s="236" t="s">
        <v>19</v>
      </c>
      <c r="F103" s="237" t="s">
        <v>5332</v>
      </c>
      <c r="G103" s="234"/>
      <c r="H103" s="238">
        <v>100.64</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76</v>
      </c>
      <c r="AY103" s="244" t="s">
        <v>231</v>
      </c>
    </row>
    <row r="104" s="15" customFormat="1">
      <c r="A104" s="15"/>
      <c r="B104" s="255"/>
      <c r="C104" s="256"/>
      <c r="D104" s="235" t="s">
        <v>242</v>
      </c>
      <c r="E104" s="257" t="s">
        <v>19</v>
      </c>
      <c r="F104" s="258" t="s">
        <v>335</v>
      </c>
      <c r="G104" s="256"/>
      <c r="H104" s="259">
        <v>100.64</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242</v>
      </c>
      <c r="AU104" s="265" t="s">
        <v>86</v>
      </c>
      <c r="AV104" s="15" t="s">
        <v>238</v>
      </c>
      <c r="AW104" s="15" t="s">
        <v>37</v>
      </c>
      <c r="AX104" s="15" t="s">
        <v>76</v>
      </c>
      <c r="AY104" s="265" t="s">
        <v>231</v>
      </c>
    </row>
    <row r="105" s="13" customFormat="1">
      <c r="A105" s="13"/>
      <c r="B105" s="233"/>
      <c r="C105" s="234"/>
      <c r="D105" s="235" t="s">
        <v>242</v>
      </c>
      <c r="E105" s="236" t="s">
        <v>19</v>
      </c>
      <c r="F105" s="237" t="s">
        <v>5333</v>
      </c>
      <c r="G105" s="234"/>
      <c r="H105" s="238">
        <v>50.32</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86</v>
      </c>
      <c r="AV105" s="13" t="s">
        <v>86</v>
      </c>
      <c r="AW105" s="13" t="s">
        <v>37</v>
      </c>
      <c r="AX105" s="13" t="s">
        <v>76</v>
      </c>
      <c r="AY105" s="244" t="s">
        <v>231</v>
      </c>
    </row>
    <row r="106" s="15" customFormat="1">
      <c r="A106" s="15"/>
      <c r="B106" s="255"/>
      <c r="C106" s="256"/>
      <c r="D106" s="235" t="s">
        <v>242</v>
      </c>
      <c r="E106" s="257" t="s">
        <v>19</v>
      </c>
      <c r="F106" s="258" t="s">
        <v>335</v>
      </c>
      <c r="G106" s="256"/>
      <c r="H106" s="259">
        <v>50.32</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242</v>
      </c>
      <c r="AU106" s="265" t="s">
        <v>86</v>
      </c>
      <c r="AV106" s="15" t="s">
        <v>238</v>
      </c>
      <c r="AW106" s="15" t="s">
        <v>37</v>
      </c>
      <c r="AX106" s="15" t="s">
        <v>84</v>
      </c>
      <c r="AY106" s="265" t="s">
        <v>231</v>
      </c>
    </row>
    <row r="107" s="2" customFormat="1" ht="44.25" customHeight="1">
      <c r="A107" s="41"/>
      <c r="B107" s="42"/>
      <c r="C107" s="215" t="s">
        <v>265</v>
      </c>
      <c r="D107" s="215" t="s">
        <v>233</v>
      </c>
      <c r="E107" s="216" t="s">
        <v>3433</v>
      </c>
      <c r="F107" s="217" t="s">
        <v>3434</v>
      </c>
      <c r="G107" s="218" t="s">
        <v>251</v>
      </c>
      <c r="H107" s="219">
        <v>50.32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238</v>
      </c>
      <c r="AT107" s="226" t="s">
        <v>233</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238</v>
      </c>
      <c r="BM107" s="226" t="s">
        <v>5334</v>
      </c>
    </row>
    <row r="108" s="13" customFormat="1">
      <c r="A108" s="13"/>
      <c r="B108" s="233"/>
      <c r="C108" s="234"/>
      <c r="D108" s="235" t="s">
        <v>242</v>
      </c>
      <c r="E108" s="236" t="s">
        <v>19</v>
      </c>
      <c r="F108" s="237" t="s">
        <v>5332</v>
      </c>
      <c r="G108" s="234"/>
      <c r="H108" s="238">
        <v>100.64</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242</v>
      </c>
      <c r="AU108" s="244" t="s">
        <v>86</v>
      </c>
      <c r="AV108" s="13" t="s">
        <v>86</v>
      </c>
      <c r="AW108" s="13" t="s">
        <v>37</v>
      </c>
      <c r="AX108" s="13" t="s">
        <v>76</v>
      </c>
      <c r="AY108" s="244" t="s">
        <v>231</v>
      </c>
    </row>
    <row r="109" s="15" customFormat="1">
      <c r="A109" s="15"/>
      <c r="B109" s="255"/>
      <c r="C109" s="256"/>
      <c r="D109" s="235" t="s">
        <v>242</v>
      </c>
      <c r="E109" s="257" t="s">
        <v>19</v>
      </c>
      <c r="F109" s="258" t="s">
        <v>335</v>
      </c>
      <c r="G109" s="256"/>
      <c r="H109" s="259">
        <v>100.64</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242</v>
      </c>
      <c r="AU109" s="265" t="s">
        <v>86</v>
      </c>
      <c r="AV109" s="15" t="s">
        <v>238</v>
      </c>
      <c r="AW109" s="15" t="s">
        <v>37</v>
      </c>
      <c r="AX109" s="15" t="s">
        <v>76</v>
      </c>
      <c r="AY109" s="265" t="s">
        <v>231</v>
      </c>
    </row>
    <row r="110" s="13" customFormat="1">
      <c r="A110" s="13"/>
      <c r="B110" s="233"/>
      <c r="C110" s="234"/>
      <c r="D110" s="235" t="s">
        <v>242</v>
      </c>
      <c r="E110" s="236" t="s">
        <v>19</v>
      </c>
      <c r="F110" s="237" t="s">
        <v>5335</v>
      </c>
      <c r="G110" s="234"/>
      <c r="H110" s="238">
        <v>50.32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86</v>
      </c>
      <c r="AV110" s="13" t="s">
        <v>86</v>
      </c>
      <c r="AW110" s="13" t="s">
        <v>37</v>
      </c>
      <c r="AX110" s="13" t="s">
        <v>76</v>
      </c>
      <c r="AY110" s="244" t="s">
        <v>231</v>
      </c>
    </row>
    <row r="111" s="15" customFormat="1">
      <c r="A111" s="15"/>
      <c r="B111" s="255"/>
      <c r="C111" s="256"/>
      <c r="D111" s="235" t="s">
        <v>242</v>
      </c>
      <c r="E111" s="257" t="s">
        <v>19</v>
      </c>
      <c r="F111" s="258" t="s">
        <v>335</v>
      </c>
      <c r="G111" s="256"/>
      <c r="H111" s="259">
        <v>50.32</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242</v>
      </c>
      <c r="AU111" s="265" t="s">
        <v>86</v>
      </c>
      <c r="AV111" s="15" t="s">
        <v>238</v>
      </c>
      <c r="AW111" s="15" t="s">
        <v>37</v>
      </c>
      <c r="AX111" s="15" t="s">
        <v>84</v>
      </c>
      <c r="AY111" s="265" t="s">
        <v>231</v>
      </c>
    </row>
    <row r="112" s="2" customFormat="1" ht="37.8" customHeight="1">
      <c r="A112" s="41"/>
      <c r="B112" s="42"/>
      <c r="C112" s="215" t="s">
        <v>271</v>
      </c>
      <c r="D112" s="215" t="s">
        <v>233</v>
      </c>
      <c r="E112" s="216" t="s">
        <v>3441</v>
      </c>
      <c r="F112" s="217" t="s">
        <v>3442</v>
      </c>
      <c r="G112" s="218" t="s">
        <v>251</v>
      </c>
      <c r="H112" s="219">
        <v>2.7200000000000002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238</v>
      </c>
      <c r="AT112" s="226" t="s">
        <v>233</v>
      </c>
      <c r="AU112" s="226" t="s">
        <v>86</v>
      </c>
      <c r="AY112" s="20" t="s">
        <v>231</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238</v>
      </c>
      <c r="BM112" s="226" t="s">
        <v>5336</v>
      </c>
    </row>
    <row r="113" s="13" customFormat="1">
      <c r="A113" s="13"/>
      <c r="B113" s="233"/>
      <c r="C113" s="234"/>
      <c r="D113" s="235" t="s">
        <v>242</v>
      </c>
      <c r="E113" s="236" t="s">
        <v>19</v>
      </c>
      <c r="F113" s="237" t="s">
        <v>5337</v>
      </c>
      <c r="G113" s="234"/>
      <c r="H113" s="238">
        <v>2.7200000000000002</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242</v>
      </c>
      <c r="AU113" s="244" t="s">
        <v>86</v>
      </c>
      <c r="AV113" s="13" t="s">
        <v>86</v>
      </c>
      <c r="AW113" s="13" t="s">
        <v>37</v>
      </c>
      <c r="AX113" s="13" t="s">
        <v>76</v>
      </c>
      <c r="AY113" s="244" t="s">
        <v>231</v>
      </c>
    </row>
    <row r="114" s="15" customFormat="1">
      <c r="A114" s="15"/>
      <c r="B114" s="255"/>
      <c r="C114" s="256"/>
      <c r="D114" s="235" t="s">
        <v>242</v>
      </c>
      <c r="E114" s="257" t="s">
        <v>19</v>
      </c>
      <c r="F114" s="258" t="s">
        <v>335</v>
      </c>
      <c r="G114" s="256"/>
      <c r="H114" s="259">
        <v>2.7200000000000002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242</v>
      </c>
      <c r="AU114" s="265" t="s">
        <v>86</v>
      </c>
      <c r="AV114" s="15" t="s">
        <v>238</v>
      </c>
      <c r="AW114" s="15" t="s">
        <v>37</v>
      </c>
      <c r="AX114" s="15" t="s">
        <v>84</v>
      </c>
      <c r="AY114" s="265" t="s">
        <v>231</v>
      </c>
    </row>
    <row r="115" s="2" customFormat="1" ht="37.8" customHeight="1">
      <c r="A115" s="41"/>
      <c r="B115" s="42"/>
      <c r="C115" s="215" t="s">
        <v>277</v>
      </c>
      <c r="D115" s="215" t="s">
        <v>233</v>
      </c>
      <c r="E115" s="216" t="s">
        <v>3445</v>
      </c>
      <c r="F115" s="217" t="s">
        <v>3446</v>
      </c>
      <c r="G115" s="218" t="s">
        <v>236</v>
      </c>
      <c r="H115" s="219">
        <v>125.8</v>
      </c>
      <c r="I115" s="220"/>
      <c r="J115" s="221">
        <f>ROUND(I115*H115,2)</f>
        <v>0</v>
      </c>
      <c r="K115" s="217" t="s">
        <v>19</v>
      </c>
      <c r="L115" s="47"/>
      <c r="M115" s="222" t="s">
        <v>19</v>
      </c>
      <c r="N115" s="223" t="s">
        <v>47</v>
      </c>
      <c r="O115" s="87"/>
      <c r="P115" s="224">
        <f>O115*H115</f>
        <v>0</v>
      </c>
      <c r="Q115" s="224">
        <v>0.00084000000000000003</v>
      </c>
      <c r="R115" s="224">
        <f>Q115*H115</f>
        <v>0.105672</v>
      </c>
      <c r="S115" s="224">
        <v>0</v>
      </c>
      <c r="T115" s="225">
        <f>S115*H115</f>
        <v>0</v>
      </c>
      <c r="U115" s="41"/>
      <c r="V115" s="41"/>
      <c r="W115" s="41"/>
      <c r="X115" s="41"/>
      <c r="Y115" s="41"/>
      <c r="Z115" s="41"/>
      <c r="AA115" s="41"/>
      <c r="AB115" s="41"/>
      <c r="AC115" s="41"/>
      <c r="AD115" s="41"/>
      <c r="AE115" s="41"/>
      <c r="AR115" s="226" t="s">
        <v>238</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238</v>
      </c>
      <c r="BM115" s="226" t="s">
        <v>5338</v>
      </c>
    </row>
    <row r="116" s="2" customFormat="1">
      <c r="A116" s="41"/>
      <c r="B116" s="42"/>
      <c r="C116" s="43"/>
      <c r="D116" s="235" t="s">
        <v>3132</v>
      </c>
      <c r="E116" s="43"/>
      <c r="F116" s="299" t="s">
        <v>3448</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3132</v>
      </c>
      <c r="AU116" s="20" t="s">
        <v>86</v>
      </c>
    </row>
    <row r="117" s="13" customFormat="1">
      <c r="A117" s="13"/>
      <c r="B117" s="233"/>
      <c r="C117" s="234"/>
      <c r="D117" s="235" t="s">
        <v>242</v>
      </c>
      <c r="E117" s="236" t="s">
        <v>19</v>
      </c>
      <c r="F117" s="237" t="s">
        <v>5339</v>
      </c>
      <c r="G117" s="234"/>
      <c r="H117" s="238">
        <v>125.8</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76</v>
      </c>
      <c r="AY117" s="244" t="s">
        <v>231</v>
      </c>
    </row>
    <row r="118" s="15" customFormat="1">
      <c r="A118" s="15"/>
      <c r="B118" s="255"/>
      <c r="C118" s="256"/>
      <c r="D118" s="235" t="s">
        <v>242</v>
      </c>
      <c r="E118" s="257" t="s">
        <v>19</v>
      </c>
      <c r="F118" s="258" t="s">
        <v>335</v>
      </c>
      <c r="G118" s="256"/>
      <c r="H118" s="259">
        <v>125.8</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242</v>
      </c>
      <c r="AU118" s="265" t="s">
        <v>86</v>
      </c>
      <c r="AV118" s="15" t="s">
        <v>238</v>
      </c>
      <c r="AW118" s="15" t="s">
        <v>37</v>
      </c>
      <c r="AX118" s="15" t="s">
        <v>84</v>
      </c>
      <c r="AY118" s="265" t="s">
        <v>231</v>
      </c>
    </row>
    <row r="119" s="2" customFormat="1" ht="44.25" customHeight="1">
      <c r="A119" s="41"/>
      <c r="B119" s="42"/>
      <c r="C119" s="215" t="s">
        <v>284</v>
      </c>
      <c r="D119" s="215" t="s">
        <v>233</v>
      </c>
      <c r="E119" s="216" t="s">
        <v>3450</v>
      </c>
      <c r="F119" s="217" t="s">
        <v>3451</v>
      </c>
      <c r="G119" s="218" t="s">
        <v>236</v>
      </c>
      <c r="H119" s="219">
        <v>125.8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5340</v>
      </c>
    </row>
    <row r="120" s="2" customFormat="1">
      <c r="A120" s="41"/>
      <c r="B120" s="42"/>
      <c r="C120" s="43"/>
      <c r="D120" s="235" t="s">
        <v>3132</v>
      </c>
      <c r="E120" s="43"/>
      <c r="F120" s="299" t="s">
        <v>3448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3132</v>
      </c>
      <c r="AU120" s="20" t="s">
        <v>86</v>
      </c>
    </row>
    <row r="121" s="13" customFormat="1">
      <c r="A121" s="13"/>
      <c r="B121" s="233"/>
      <c r="C121" s="234"/>
      <c r="D121" s="235" t="s">
        <v>242</v>
      </c>
      <c r="E121" s="236" t="s">
        <v>19</v>
      </c>
      <c r="F121" s="237" t="s">
        <v>5341</v>
      </c>
      <c r="G121" s="234"/>
      <c r="H121" s="238">
        <v>125.8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86</v>
      </c>
      <c r="AV121" s="13" t="s">
        <v>86</v>
      </c>
      <c r="AW121" s="13" t="s">
        <v>37</v>
      </c>
      <c r="AX121" s="13" t="s">
        <v>76</v>
      </c>
      <c r="AY121" s="244" t="s">
        <v>231</v>
      </c>
    </row>
    <row r="122" s="15" customFormat="1">
      <c r="A122" s="15"/>
      <c r="B122" s="255"/>
      <c r="C122" s="256"/>
      <c r="D122" s="235" t="s">
        <v>242</v>
      </c>
      <c r="E122" s="257" t="s">
        <v>19</v>
      </c>
      <c r="F122" s="258" t="s">
        <v>335</v>
      </c>
      <c r="G122" s="256"/>
      <c r="H122" s="259">
        <v>125.8</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242</v>
      </c>
      <c r="AU122" s="265" t="s">
        <v>86</v>
      </c>
      <c r="AV122" s="15" t="s">
        <v>238</v>
      </c>
      <c r="AW122" s="15" t="s">
        <v>37</v>
      </c>
      <c r="AX122" s="15" t="s">
        <v>84</v>
      </c>
      <c r="AY122" s="265" t="s">
        <v>231</v>
      </c>
    </row>
    <row r="123" s="2" customFormat="1" ht="62.7" customHeight="1">
      <c r="A123" s="41"/>
      <c r="B123" s="42"/>
      <c r="C123" s="215" t="s">
        <v>290</v>
      </c>
      <c r="D123" s="215" t="s">
        <v>233</v>
      </c>
      <c r="E123" s="216" t="s">
        <v>261</v>
      </c>
      <c r="F123" s="217" t="s">
        <v>3100</v>
      </c>
      <c r="G123" s="218" t="s">
        <v>251</v>
      </c>
      <c r="H123" s="219">
        <v>48.719999999999999</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238</v>
      </c>
      <c r="AT123" s="226" t="s">
        <v>233</v>
      </c>
      <c r="AU123" s="226" t="s">
        <v>86</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238</v>
      </c>
      <c r="BM123" s="226" t="s">
        <v>5342</v>
      </c>
    </row>
    <row r="124" s="13" customFormat="1">
      <c r="A124" s="13"/>
      <c r="B124" s="233"/>
      <c r="C124" s="234"/>
      <c r="D124" s="235" t="s">
        <v>242</v>
      </c>
      <c r="E124" s="236" t="s">
        <v>19</v>
      </c>
      <c r="F124" s="237" t="s">
        <v>5343</v>
      </c>
      <c r="G124" s="234"/>
      <c r="H124" s="238">
        <v>48.719999999999999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335</v>
      </c>
      <c r="G125" s="256"/>
      <c r="H125" s="259">
        <v>48.719999999999999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62.7" customHeight="1">
      <c r="A126" s="41"/>
      <c r="B126" s="42"/>
      <c r="C126" s="215" t="s">
        <v>296</v>
      </c>
      <c r="D126" s="215" t="s">
        <v>233</v>
      </c>
      <c r="E126" s="216" t="s">
        <v>3462</v>
      </c>
      <c r="F126" s="217" t="s">
        <v>3463</v>
      </c>
      <c r="G126" s="218" t="s">
        <v>251</v>
      </c>
      <c r="H126" s="219">
        <v>48.719999999999999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5344</v>
      </c>
    </row>
    <row r="127" s="13" customFormat="1">
      <c r="A127" s="13"/>
      <c r="B127" s="233"/>
      <c r="C127" s="234"/>
      <c r="D127" s="235" t="s">
        <v>242</v>
      </c>
      <c r="E127" s="236" t="s">
        <v>19</v>
      </c>
      <c r="F127" s="237" t="s">
        <v>5343</v>
      </c>
      <c r="G127" s="234"/>
      <c r="H127" s="238">
        <v>48.719999999999999</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86</v>
      </c>
      <c r="AV127" s="13" t="s">
        <v>86</v>
      </c>
      <c r="AW127" s="13" t="s">
        <v>37</v>
      </c>
      <c r="AX127" s="13" t="s">
        <v>76</v>
      </c>
      <c r="AY127" s="244" t="s">
        <v>231</v>
      </c>
    </row>
    <row r="128" s="15" customFormat="1">
      <c r="A128" s="15"/>
      <c r="B128" s="255"/>
      <c r="C128" s="256"/>
      <c r="D128" s="235" t="s">
        <v>242</v>
      </c>
      <c r="E128" s="257" t="s">
        <v>19</v>
      </c>
      <c r="F128" s="258" t="s">
        <v>335</v>
      </c>
      <c r="G128" s="256"/>
      <c r="H128" s="259">
        <v>48.719999999999999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242</v>
      </c>
      <c r="AU128" s="265" t="s">
        <v>86</v>
      </c>
      <c r="AV128" s="15" t="s">
        <v>238</v>
      </c>
      <c r="AW128" s="15" t="s">
        <v>37</v>
      </c>
      <c r="AX128" s="15" t="s">
        <v>84</v>
      </c>
      <c r="AY128" s="265" t="s">
        <v>231</v>
      </c>
    </row>
    <row r="129" s="2" customFormat="1" ht="24.15" customHeight="1">
      <c r="A129" s="41"/>
      <c r="B129" s="42"/>
      <c r="C129" s="215" t="s">
        <v>302</v>
      </c>
      <c r="D129" s="215" t="s">
        <v>233</v>
      </c>
      <c r="E129" s="216" t="s">
        <v>3101</v>
      </c>
      <c r="F129" s="217" t="s">
        <v>3465</v>
      </c>
      <c r="G129" s="218" t="s">
        <v>251</v>
      </c>
      <c r="H129" s="219">
        <v>48.719999999999999</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238</v>
      </c>
      <c r="AT129" s="226" t="s">
        <v>233</v>
      </c>
      <c r="AU129" s="226" t="s">
        <v>86</v>
      </c>
      <c r="AY129" s="20" t="s">
        <v>231</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238</v>
      </c>
      <c r="BM129" s="226" t="s">
        <v>5345</v>
      </c>
    </row>
    <row r="130" s="13" customFormat="1">
      <c r="A130" s="13"/>
      <c r="B130" s="233"/>
      <c r="C130" s="234"/>
      <c r="D130" s="235" t="s">
        <v>242</v>
      </c>
      <c r="E130" s="236" t="s">
        <v>19</v>
      </c>
      <c r="F130" s="237" t="s">
        <v>5346</v>
      </c>
      <c r="G130" s="234"/>
      <c r="H130" s="238">
        <v>48.719999999999999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86</v>
      </c>
      <c r="AV130" s="13" t="s">
        <v>86</v>
      </c>
      <c r="AW130" s="13" t="s">
        <v>37</v>
      </c>
      <c r="AX130" s="13" t="s">
        <v>76</v>
      </c>
      <c r="AY130" s="244" t="s">
        <v>231</v>
      </c>
    </row>
    <row r="131" s="15" customFormat="1">
      <c r="A131" s="15"/>
      <c r="B131" s="255"/>
      <c r="C131" s="256"/>
      <c r="D131" s="235" t="s">
        <v>242</v>
      </c>
      <c r="E131" s="257" t="s">
        <v>19</v>
      </c>
      <c r="F131" s="258" t="s">
        <v>335</v>
      </c>
      <c r="G131" s="256"/>
      <c r="H131" s="259">
        <v>48.719999999999999</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242</v>
      </c>
      <c r="AU131" s="265" t="s">
        <v>86</v>
      </c>
      <c r="AV131" s="15" t="s">
        <v>238</v>
      </c>
      <c r="AW131" s="15" t="s">
        <v>37</v>
      </c>
      <c r="AX131" s="15" t="s">
        <v>84</v>
      </c>
      <c r="AY131" s="265" t="s">
        <v>231</v>
      </c>
    </row>
    <row r="132" s="2" customFormat="1" ht="24.15" customHeight="1">
      <c r="A132" s="41"/>
      <c r="B132" s="42"/>
      <c r="C132" s="215" t="s">
        <v>307</v>
      </c>
      <c r="D132" s="215" t="s">
        <v>233</v>
      </c>
      <c r="E132" s="216" t="s">
        <v>3468</v>
      </c>
      <c r="F132" s="217" t="s">
        <v>3469</v>
      </c>
      <c r="G132" s="218" t="s">
        <v>251</v>
      </c>
      <c r="H132" s="219">
        <v>48.719999999999999</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238</v>
      </c>
      <c r="AT132" s="226" t="s">
        <v>233</v>
      </c>
      <c r="AU132" s="226" t="s">
        <v>86</v>
      </c>
      <c r="AY132" s="20" t="s">
        <v>231</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238</v>
      </c>
      <c r="BM132" s="226" t="s">
        <v>5347</v>
      </c>
    </row>
    <row r="133" s="13" customFormat="1">
      <c r="A133" s="13"/>
      <c r="B133" s="233"/>
      <c r="C133" s="234"/>
      <c r="D133" s="235" t="s">
        <v>242</v>
      </c>
      <c r="E133" s="236" t="s">
        <v>19</v>
      </c>
      <c r="F133" s="237" t="s">
        <v>5346</v>
      </c>
      <c r="G133" s="234"/>
      <c r="H133" s="238">
        <v>48.719999999999999</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86</v>
      </c>
      <c r="AV133" s="13" t="s">
        <v>86</v>
      </c>
      <c r="AW133" s="13" t="s">
        <v>37</v>
      </c>
      <c r="AX133" s="13" t="s">
        <v>76</v>
      </c>
      <c r="AY133" s="244" t="s">
        <v>231</v>
      </c>
    </row>
    <row r="134" s="15" customFormat="1">
      <c r="A134" s="15"/>
      <c r="B134" s="255"/>
      <c r="C134" s="256"/>
      <c r="D134" s="235" t="s">
        <v>242</v>
      </c>
      <c r="E134" s="257" t="s">
        <v>19</v>
      </c>
      <c r="F134" s="258" t="s">
        <v>335</v>
      </c>
      <c r="G134" s="256"/>
      <c r="H134" s="259">
        <v>48.719999999999999</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242</v>
      </c>
      <c r="AU134" s="265" t="s">
        <v>86</v>
      </c>
      <c r="AV134" s="15" t="s">
        <v>238</v>
      </c>
      <c r="AW134" s="15" t="s">
        <v>37</v>
      </c>
      <c r="AX134" s="15" t="s">
        <v>84</v>
      </c>
      <c r="AY134" s="265" t="s">
        <v>231</v>
      </c>
    </row>
    <row r="135" s="2" customFormat="1" ht="16.5" customHeight="1">
      <c r="A135" s="41"/>
      <c r="B135" s="42"/>
      <c r="C135" s="215" t="s">
        <v>313</v>
      </c>
      <c r="D135" s="215" t="s">
        <v>233</v>
      </c>
      <c r="E135" s="216" t="s">
        <v>3471</v>
      </c>
      <c r="F135" s="217" t="s">
        <v>3472</v>
      </c>
      <c r="G135" s="218" t="s">
        <v>251</v>
      </c>
      <c r="H135" s="219">
        <v>97.439999999999998</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238</v>
      </c>
      <c r="AT135" s="226" t="s">
        <v>233</v>
      </c>
      <c r="AU135" s="226" t="s">
        <v>86</v>
      </c>
      <c r="AY135" s="20" t="s">
        <v>231</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238</v>
      </c>
      <c r="BM135" s="226" t="s">
        <v>5348</v>
      </c>
    </row>
    <row r="136" s="13" customFormat="1">
      <c r="A136" s="13"/>
      <c r="B136" s="233"/>
      <c r="C136" s="234"/>
      <c r="D136" s="235" t="s">
        <v>242</v>
      </c>
      <c r="E136" s="236" t="s">
        <v>19</v>
      </c>
      <c r="F136" s="237" t="s">
        <v>5349</v>
      </c>
      <c r="G136" s="234"/>
      <c r="H136" s="238">
        <v>97.439999999999998</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86</v>
      </c>
      <c r="AV136" s="13" t="s">
        <v>86</v>
      </c>
      <c r="AW136" s="13" t="s">
        <v>37</v>
      </c>
      <c r="AX136" s="13" t="s">
        <v>76</v>
      </c>
      <c r="AY136" s="244" t="s">
        <v>231</v>
      </c>
    </row>
    <row r="137" s="15" customFormat="1">
      <c r="A137" s="15"/>
      <c r="B137" s="255"/>
      <c r="C137" s="256"/>
      <c r="D137" s="235" t="s">
        <v>242</v>
      </c>
      <c r="E137" s="257" t="s">
        <v>19</v>
      </c>
      <c r="F137" s="258" t="s">
        <v>335</v>
      </c>
      <c r="G137" s="256"/>
      <c r="H137" s="259">
        <v>97.439999999999998</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242</v>
      </c>
      <c r="AU137" s="265" t="s">
        <v>86</v>
      </c>
      <c r="AV137" s="15" t="s">
        <v>238</v>
      </c>
      <c r="AW137" s="15" t="s">
        <v>37</v>
      </c>
      <c r="AX137" s="15" t="s">
        <v>84</v>
      </c>
      <c r="AY137" s="265" t="s">
        <v>231</v>
      </c>
    </row>
    <row r="138" s="2" customFormat="1" ht="24.15" customHeight="1">
      <c r="A138" s="41"/>
      <c r="B138" s="42"/>
      <c r="C138" s="215" t="s">
        <v>8</v>
      </c>
      <c r="D138" s="215" t="s">
        <v>233</v>
      </c>
      <c r="E138" s="216" t="s">
        <v>3475</v>
      </c>
      <c r="F138" s="217" t="s">
        <v>3476</v>
      </c>
      <c r="G138" s="218" t="s">
        <v>280</v>
      </c>
      <c r="H138" s="219">
        <v>194.88</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238</v>
      </c>
      <c r="AT138" s="226" t="s">
        <v>233</v>
      </c>
      <c r="AU138" s="226" t="s">
        <v>86</v>
      </c>
      <c r="AY138" s="20" t="s">
        <v>231</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238</v>
      </c>
      <c r="BM138" s="226" t="s">
        <v>5350</v>
      </c>
    </row>
    <row r="139" s="2" customFormat="1">
      <c r="A139" s="41"/>
      <c r="B139" s="42"/>
      <c r="C139" s="43"/>
      <c r="D139" s="235" t="s">
        <v>3132</v>
      </c>
      <c r="E139" s="43"/>
      <c r="F139" s="299" t="s">
        <v>3478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3132</v>
      </c>
      <c r="AU139" s="20" t="s">
        <v>86</v>
      </c>
    </row>
    <row r="140" s="13" customFormat="1">
      <c r="A140" s="13"/>
      <c r="B140" s="233"/>
      <c r="C140" s="234"/>
      <c r="D140" s="235" t="s">
        <v>242</v>
      </c>
      <c r="E140" s="236" t="s">
        <v>19</v>
      </c>
      <c r="F140" s="237" t="s">
        <v>5351</v>
      </c>
      <c r="G140" s="234"/>
      <c r="H140" s="238">
        <v>194.88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335</v>
      </c>
      <c r="G141" s="256"/>
      <c r="H141" s="259">
        <v>194.88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37.8" customHeight="1">
      <c r="A142" s="41"/>
      <c r="B142" s="42"/>
      <c r="C142" s="215" t="s">
        <v>336</v>
      </c>
      <c r="D142" s="215" t="s">
        <v>233</v>
      </c>
      <c r="E142" s="216" t="s">
        <v>3480</v>
      </c>
      <c r="F142" s="217" t="s">
        <v>5352</v>
      </c>
      <c r="G142" s="218" t="s">
        <v>251</v>
      </c>
      <c r="H142" s="219">
        <v>97.439999999999998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5353</v>
      </c>
    </row>
    <row r="143" s="13" customFormat="1">
      <c r="A143" s="13"/>
      <c r="B143" s="233"/>
      <c r="C143" s="234"/>
      <c r="D143" s="235" t="s">
        <v>242</v>
      </c>
      <c r="E143" s="236" t="s">
        <v>19</v>
      </c>
      <c r="F143" s="237" t="s">
        <v>5354</v>
      </c>
      <c r="G143" s="234"/>
      <c r="H143" s="238">
        <v>97.439999999999998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335</v>
      </c>
      <c r="G144" s="256"/>
      <c r="H144" s="259">
        <v>97.439999999999998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16.5" customHeight="1">
      <c r="A145" s="41"/>
      <c r="B145" s="42"/>
      <c r="C145" s="277" t="s">
        <v>343</v>
      </c>
      <c r="D145" s="277" t="s">
        <v>605</v>
      </c>
      <c r="E145" s="278" t="s">
        <v>3483</v>
      </c>
      <c r="F145" s="279" t="s">
        <v>3484</v>
      </c>
      <c r="G145" s="280" t="s">
        <v>280</v>
      </c>
      <c r="H145" s="281">
        <v>128.63</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277</v>
      </c>
      <c r="AT145" s="226" t="s">
        <v>605</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5355</v>
      </c>
    </row>
    <row r="146" s="13" customFormat="1">
      <c r="A146" s="13"/>
      <c r="B146" s="233"/>
      <c r="C146" s="234"/>
      <c r="D146" s="235" t="s">
        <v>242</v>
      </c>
      <c r="E146" s="236" t="s">
        <v>19</v>
      </c>
      <c r="F146" s="237" t="s">
        <v>5356</v>
      </c>
      <c r="G146" s="234"/>
      <c r="H146" s="238">
        <v>128.63</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335</v>
      </c>
      <c r="G147" s="256"/>
      <c r="H147" s="259">
        <v>128.63</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62.7" customHeight="1">
      <c r="A148" s="41"/>
      <c r="B148" s="42"/>
      <c r="C148" s="215" t="s">
        <v>350</v>
      </c>
      <c r="D148" s="215" t="s">
        <v>233</v>
      </c>
      <c r="E148" s="216" t="s">
        <v>3108</v>
      </c>
      <c r="F148" s="217" t="s">
        <v>3487</v>
      </c>
      <c r="G148" s="218" t="s">
        <v>251</v>
      </c>
      <c r="H148" s="219">
        <v>24.271999999999998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5357</v>
      </c>
    </row>
    <row r="149" s="13" customFormat="1">
      <c r="A149" s="13"/>
      <c r="B149" s="233"/>
      <c r="C149" s="234"/>
      <c r="D149" s="235" t="s">
        <v>242</v>
      </c>
      <c r="E149" s="236" t="s">
        <v>19</v>
      </c>
      <c r="F149" s="237" t="s">
        <v>5358</v>
      </c>
      <c r="G149" s="234"/>
      <c r="H149" s="238">
        <v>24.271999999999998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335</v>
      </c>
      <c r="G150" s="256"/>
      <c r="H150" s="259">
        <v>24.271999999999998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16.5" customHeight="1">
      <c r="A151" s="41"/>
      <c r="B151" s="42"/>
      <c r="C151" s="277" t="s">
        <v>355</v>
      </c>
      <c r="D151" s="277" t="s">
        <v>605</v>
      </c>
      <c r="E151" s="278" t="s">
        <v>3490</v>
      </c>
      <c r="F151" s="279" t="s">
        <v>3491</v>
      </c>
      <c r="G151" s="280" t="s">
        <v>280</v>
      </c>
      <c r="H151" s="281">
        <v>60.380000000000003</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277</v>
      </c>
      <c r="AT151" s="226" t="s">
        <v>605</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5359</v>
      </c>
    </row>
    <row r="152" s="13" customFormat="1">
      <c r="A152" s="13"/>
      <c r="B152" s="233"/>
      <c r="C152" s="234"/>
      <c r="D152" s="235" t="s">
        <v>242</v>
      </c>
      <c r="E152" s="236" t="s">
        <v>19</v>
      </c>
      <c r="F152" s="237" t="s">
        <v>5360</v>
      </c>
      <c r="G152" s="234"/>
      <c r="H152" s="238">
        <v>60.380000000000003</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86</v>
      </c>
      <c r="AV152" s="13" t="s">
        <v>86</v>
      </c>
      <c r="AW152" s="13" t="s">
        <v>37</v>
      </c>
      <c r="AX152" s="13" t="s">
        <v>76</v>
      </c>
      <c r="AY152" s="244" t="s">
        <v>231</v>
      </c>
    </row>
    <row r="153" s="15" customFormat="1">
      <c r="A153" s="15"/>
      <c r="B153" s="255"/>
      <c r="C153" s="256"/>
      <c r="D153" s="235" t="s">
        <v>242</v>
      </c>
      <c r="E153" s="257" t="s">
        <v>19</v>
      </c>
      <c r="F153" s="258" t="s">
        <v>335</v>
      </c>
      <c r="G153" s="256"/>
      <c r="H153" s="259">
        <v>60.380000000000003</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242</v>
      </c>
      <c r="AU153" s="265" t="s">
        <v>86</v>
      </c>
      <c r="AV153" s="15" t="s">
        <v>238</v>
      </c>
      <c r="AW153" s="15" t="s">
        <v>37</v>
      </c>
      <c r="AX153" s="15" t="s">
        <v>84</v>
      </c>
      <c r="AY153" s="265" t="s">
        <v>231</v>
      </c>
    </row>
    <row r="154" s="12" customFormat="1" ht="22.8" customHeight="1">
      <c r="A154" s="12"/>
      <c r="B154" s="199"/>
      <c r="C154" s="200"/>
      <c r="D154" s="201" t="s">
        <v>75</v>
      </c>
      <c r="E154" s="213" t="s">
        <v>238</v>
      </c>
      <c r="F154" s="213" t="s">
        <v>5361</v>
      </c>
      <c r="G154" s="200"/>
      <c r="H154" s="200"/>
      <c r="I154" s="203"/>
      <c r="J154" s="214">
        <f>BK154</f>
        <v>0</v>
      </c>
      <c r="K154" s="200"/>
      <c r="L154" s="205"/>
      <c r="M154" s="206"/>
      <c r="N154" s="207"/>
      <c r="O154" s="207"/>
      <c r="P154" s="208">
        <f>SUM(P155:P157)</f>
        <v>0</v>
      </c>
      <c r="Q154" s="207"/>
      <c r="R154" s="208">
        <f>SUM(R155:R157)</f>
        <v>0</v>
      </c>
      <c r="S154" s="207"/>
      <c r="T154" s="209">
        <f>SUM(T155:T157)</f>
        <v>0</v>
      </c>
      <c r="U154" s="12"/>
      <c r="V154" s="12"/>
      <c r="W154" s="12"/>
      <c r="X154" s="12"/>
      <c r="Y154" s="12"/>
      <c r="Z154" s="12"/>
      <c r="AA154" s="12"/>
      <c r="AB154" s="12"/>
      <c r="AC154" s="12"/>
      <c r="AD154" s="12"/>
      <c r="AE154" s="12"/>
      <c r="AR154" s="210" t="s">
        <v>84</v>
      </c>
      <c r="AT154" s="211" t="s">
        <v>75</v>
      </c>
      <c r="AU154" s="211" t="s">
        <v>84</v>
      </c>
      <c r="AY154" s="210" t="s">
        <v>231</v>
      </c>
      <c r="BK154" s="212">
        <f>SUM(BK155:BK157)</f>
        <v>0</v>
      </c>
    </row>
    <row r="155" s="2" customFormat="1" ht="33" customHeight="1">
      <c r="A155" s="41"/>
      <c r="B155" s="42"/>
      <c r="C155" s="215" t="s">
        <v>366</v>
      </c>
      <c r="D155" s="215" t="s">
        <v>233</v>
      </c>
      <c r="E155" s="216" t="s">
        <v>4831</v>
      </c>
      <c r="F155" s="217" t="s">
        <v>5362</v>
      </c>
      <c r="G155" s="218" t="s">
        <v>251</v>
      </c>
      <c r="H155" s="219">
        <v>5.9199999999999999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5363</v>
      </c>
    </row>
    <row r="156" s="13" customFormat="1">
      <c r="A156" s="13"/>
      <c r="B156" s="233"/>
      <c r="C156" s="234"/>
      <c r="D156" s="235" t="s">
        <v>242</v>
      </c>
      <c r="E156" s="236" t="s">
        <v>19</v>
      </c>
      <c r="F156" s="237" t="s">
        <v>5364</v>
      </c>
      <c r="G156" s="234"/>
      <c r="H156" s="238">
        <v>5.9199999999999999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86</v>
      </c>
      <c r="AV156" s="13" t="s">
        <v>86</v>
      </c>
      <c r="AW156" s="13" t="s">
        <v>37</v>
      </c>
      <c r="AX156" s="13" t="s">
        <v>76</v>
      </c>
      <c r="AY156" s="244" t="s">
        <v>231</v>
      </c>
    </row>
    <row r="157" s="15" customFormat="1">
      <c r="A157" s="15"/>
      <c r="B157" s="255"/>
      <c r="C157" s="256"/>
      <c r="D157" s="235" t="s">
        <v>242</v>
      </c>
      <c r="E157" s="257" t="s">
        <v>19</v>
      </c>
      <c r="F157" s="258" t="s">
        <v>335</v>
      </c>
      <c r="G157" s="256"/>
      <c r="H157" s="259">
        <v>5.9199999999999999</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242</v>
      </c>
      <c r="AU157" s="265" t="s">
        <v>86</v>
      </c>
      <c r="AV157" s="15" t="s">
        <v>238</v>
      </c>
      <c r="AW157" s="15" t="s">
        <v>37</v>
      </c>
      <c r="AX157" s="15" t="s">
        <v>84</v>
      </c>
      <c r="AY157" s="265" t="s">
        <v>231</v>
      </c>
    </row>
    <row r="158" s="12" customFormat="1" ht="22.8" customHeight="1">
      <c r="A158" s="12"/>
      <c r="B158" s="199"/>
      <c r="C158" s="200"/>
      <c r="D158" s="201" t="s">
        <v>75</v>
      </c>
      <c r="E158" s="213" t="s">
        <v>260</v>
      </c>
      <c r="F158" s="213" t="s">
        <v>2367</v>
      </c>
      <c r="G158" s="200"/>
      <c r="H158" s="200"/>
      <c r="I158" s="203"/>
      <c r="J158" s="214">
        <f>BK158</f>
        <v>0</v>
      </c>
      <c r="K158" s="200"/>
      <c r="L158" s="205"/>
      <c r="M158" s="206"/>
      <c r="N158" s="207"/>
      <c r="O158" s="207"/>
      <c r="P158" s="208">
        <f>SUM(P159:P170)</f>
        <v>0</v>
      </c>
      <c r="Q158" s="207"/>
      <c r="R158" s="208">
        <f>SUM(R159:R170)</f>
        <v>0</v>
      </c>
      <c r="S158" s="207"/>
      <c r="T158" s="209">
        <f>SUM(T159:T170)</f>
        <v>0</v>
      </c>
      <c r="U158" s="12"/>
      <c r="V158" s="12"/>
      <c r="W158" s="12"/>
      <c r="X158" s="12"/>
      <c r="Y158" s="12"/>
      <c r="Z158" s="12"/>
      <c r="AA158" s="12"/>
      <c r="AB158" s="12"/>
      <c r="AC158" s="12"/>
      <c r="AD158" s="12"/>
      <c r="AE158" s="12"/>
      <c r="AR158" s="210" t="s">
        <v>84</v>
      </c>
      <c r="AT158" s="211" t="s">
        <v>75</v>
      </c>
      <c r="AU158" s="211" t="s">
        <v>84</v>
      </c>
      <c r="AY158" s="210" t="s">
        <v>231</v>
      </c>
      <c r="BK158" s="212">
        <f>SUM(BK159:BK170)</f>
        <v>0</v>
      </c>
    </row>
    <row r="159" s="2" customFormat="1" ht="37.8" customHeight="1">
      <c r="A159" s="41"/>
      <c r="B159" s="42"/>
      <c r="C159" s="215" t="s">
        <v>7</v>
      </c>
      <c r="D159" s="215" t="s">
        <v>233</v>
      </c>
      <c r="E159" s="216" t="s">
        <v>5365</v>
      </c>
      <c r="F159" s="217" t="s">
        <v>5366</v>
      </c>
      <c r="G159" s="218" t="s">
        <v>236</v>
      </c>
      <c r="H159" s="219">
        <v>4</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238</v>
      </c>
      <c r="AT159" s="226" t="s">
        <v>233</v>
      </c>
      <c r="AU159" s="226" t="s">
        <v>86</v>
      </c>
      <c r="AY159" s="20" t="s">
        <v>231</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238</v>
      </c>
      <c r="BM159" s="226" t="s">
        <v>5367</v>
      </c>
    </row>
    <row r="160" s="13" customFormat="1">
      <c r="A160" s="13"/>
      <c r="B160" s="233"/>
      <c r="C160" s="234"/>
      <c r="D160" s="235" t="s">
        <v>242</v>
      </c>
      <c r="E160" s="236" t="s">
        <v>19</v>
      </c>
      <c r="F160" s="237" t="s">
        <v>5329</v>
      </c>
      <c r="G160" s="234"/>
      <c r="H160" s="238">
        <v>4</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86</v>
      </c>
      <c r="AV160" s="13" t="s">
        <v>86</v>
      </c>
      <c r="AW160" s="13" t="s">
        <v>37</v>
      </c>
      <c r="AX160" s="13" t="s">
        <v>76</v>
      </c>
      <c r="AY160" s="244" t="s">
        <v>231</v>
      </c>
    </row>
    <row r="161" s="15" customFormat="1">
      <c r="A161" s="15"/>
      <c r="B161" s="255"/>
      <c r="C161" s="256"/>
      <c r="D161" s="235" t="s">
        <v>242</v>
      </c>
      <c r="E161" s="257" t="s">
        <v>19</v>
      </c>
      <c r="F161" s="258" t="s">
        <v>335</v>
      </c>
      <c r="G161" s="256"/>
      <c r="H161" s="259">
        <v>4</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242</v>
      </c>
      <c r="AU161" s="265" t="s">
        <v>86</v>
      </c>
      <c r="AV161" s="15" t="s">
        <v>238</v>
      </c>
      <c r="AW161" s="15" t="s">
        <v>37</v>
      </c>
      <c r="AX161" s="15" t="s">
        <v>84</v>
      </c>
      <c r="AY161" s="265" t="s">
        <v>231</v>
      </c>
    </row>
    <row r="162" s="2" customFormat="1" ht="24.15" customHeight="1">
      <c r="A162" s="41"/>
      <c r="B162" s="42"/>
      <c r="C162" s="215" t="s">
        <v>379</v>
      </c>
      <c r="D162" s="215" t="s">
        <v>233</v>
      </c>
      <c r="E162" s="216" t="s">
        <v>5368</v>
      </c>
      <c r="F162" s="217" t="s">
        <v>5369</v>
      </c>
      <c r="G162" s="218" t="s">
        <v>236</v>
      </c>
      <c r="H162" s="219">
        <v>4</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238</v>
      </c>
      <c r="AT162" s="226" t="s">
        <v>233</v>
      </c>
      <c r="AU162" s="226" t="s">
        <v>86</v>
      </c>
      <c r="AY162" s="20" t="s">
        <v>231</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238</v>
      </c>
      <c r="BM162" s="226" t="s">
        <v>5370</v>
      </c>
    </row>
    <row r="163" s="13" customFormat="1">
      <c r="A163" s="13"/>
      <c r="B163" s="233"/>
      <c r="C163" s="234"/>
      <c r="D163" s="235" t="s">
        <v>242</v>
      </c>
      <c r="E163" s="236" t="s">
        <v>19</v>
      </c>
      <c r="F163" s="237" t="s">
        <v>5329</v>
      </c>
      <c r="G163" s="234"/>
      <c r="H163" s="238">
        <v>4</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242</v>
      </c>
      <c r="AU163" s="244" t="s">
        <v>86</v>
      </c>
      <c r="AV163" s="13" t="s">
        <v>86</v>
      </c>
      <c r="AW163" s="13" t="s">
        <v>37</v>
      </c>
      <c r="AX163" s="13" t="s">
        <v>76</v>
      </c>
      <c r="AY163" s="244" t="s">
        <v>231</v>
      </c>
    </row>
    <row r="164" s="15" customFormat="1">
      <c r="A164" s="15"/>
      <c r="B164" s="255"/>
      <c r="C164" s="256"/>
      <c r="D164" s="235" t="s">
        <v>242</v>
      </c>
      <c r="E164" s="257" t="s">
        <v>19</v>
      </c>
      <c r="F164" s="258" t="s">
        <v>335</v>
      </c>
      <c r="G164" s="256"/>
      <c r="H164" s="259">
        <v>4</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242</v>
      </c>
      <c r="AU164" s="265" t="s">
        <v>86</v>
      </c>
      <c r="AV164" s="15" t="s">
        <v>238</v>
      </c>
      <c r="AW164" s="15" t="s">
        <v>37</v>
      </c>
      <c r="AX164" s="15" t="s">
        <v>84</v>
      </c>
      <c r="AY164" s="265" t="s">
        <v>231</v>
      </c>
    </row>
    <row r="165" s="2" customFormat="1" ht="24.15" customHeight="1">
      <c r="A165" s="41"/>
      <c r="B165" s="42"/>
      <c r="C165" s="215" t="s">
        <v>387</v>
      </c>
      <c r="D165" s="215" t="s">
        <v>233</v>
      </c>
      <c r="E165" s="216" t="s">
        <v>5371</v>
      </c>
      <c r="F165" s="217" t="s">
        <v>5372</v>
      </c>
      <c r="G165" s="218" t="s">
        <v>236</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238</v>
      </c>
      <c r="AT165" s="226" t="s">
        <v>233</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5373</v>
      </c>
    </row>
    <row r="166" s="13" customFormat="1">
      <c r="A166" s="13"/>
      <c r="B166" s="233"/>
      <c r="C166" s="234"/>
      <c r="D166" s="235" t="s">
        <v>242</v>
      </c>
      <c r="E166" s="236" t="s">
        <v>19</v>
      </c>
      <c r="F166" s="237" t="s">
        <v>5329</v>
      </c>
      <c r="G166" s="234"/>
      <c r="H166" s="238">
        <v>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86</v>
      </c>
      <c r="AV166" s="13" t="s">
        <v>86</v>
      </c>
      <c r="AW166" s="13" t="s">
        <v>37</v>
      </c>
      <c r="AX166" s="13" t="s">
        <v>76</v>
      </c>
      <c r="AY166" s="244" t="s">
        <v>231</v>
      </c>
    </row>
    <row r="167" s="15" customFormat="1">
      <c r="A167" s="15"/>
      <c r="B167" s="255"/>
      <c r="C167" s="256"/>
      <c r="D167" s="235" t="s">
        <v>242</v>
      </c>
      <c r="E167" s="257" t="s">
        <v>19</v>
      </c>
      <c r="F167" s="258" t="s">
        <v>335</v>
      </c>
      <c r="G167" s="256"/>
      <c r="H167" s="259">
        <v>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242</v>
      </c>
      <c r="AU167" s="265" t="s">
        <v>86</v>
      </c>
      <c r="AV167" s="15" t="s">
        <v>238</v>
      </c>
      <c r="AW167" s="15" t="s">
        <v>37</v>
      </c>
      <c r="AX167" s="15" t="s">
        <v>84</v>
      </c>
      <c r="AY167" s="265" t="s">
        <v>231</v>
      </c>
    </row>
    <row r="168" s="2" customFormat="1" ht="49.05" customHeight="1">
      <c r="A168" s="41"/>
      <c r="B168" s="42"/>
      <c r="C168" s="215" t="s">
        <v>394</v>
      </c>
      <c r="D168" s="215" t="s">
        <v>233</v>
      </c>
      <c r="E168" s="216" t="s">
        <v>5374</v>
      </c>
      <c r="F168" s="217" t="s">
        <v>5375</v>
      </c>
      <c r="G168" s="218" t="s">
        <v>236</v>
      </c>
      <c r="H168" s="219">
        <v>4</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238</v>
      </c>
      <c r="AT168" s="226" t="s">
        <v>233</v>
      </c>
      <c r="AU168" s="226" t="s">
        <v>86</v>
      </c>
      <c r="AY168" s="20" t="s">
        <v>231</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238</v>
      </c>
      <c r="BM168" s="226" t="s">
        <v>5376</v>
      </c>
    </row>
    <row r="169" s="13" customFormat="1">
      <c r="A169" s="13"/>
      <c r="B169" s="233"/>
      <c r="C169" s="234"/>
      <c r="D169" s="235" t="s">
        <v>242</v>
      </c>
      <c r="E169" s="236" t="s">
        <v>19</v>
      </c>
      <c r="F169" s="237" t="s">
        <v>5329</v>
      </c>
      <c r="G169" s="234"/>
      <c r="H169" s="238">
        <v>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86</v>
      </c>
      <c r="AV169" s="13" t="s">
        <v>86</v>
      </c>
      <c r="AW169" s="13" t="s">
        <v>37</v>
      </c>
      <c r="AX169" s="13" t="s">
        <v>76</v>
      </c>
      <c r="AY169" s="244" t="s">
        <v>231</v>
      </c>
    </row>
    <row r="170" s="15" customFormat="1">
      <c r="A170" s="15"/>
      <c r="B170" s="255"/>
      <c r="C170" s="256"/>
      <c r="D170" s="235" t="s">
        <v>242</v>
      </c>
      <c r="E170" s="257" t="s">
        <v>19</v>
      </c>
      <c r="F170" s="258" t="s">
        <v>335</v>
      </c>
      <c r="G170" s="256"/>
      <c r="H170" s="259">
        <v>4</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242</v>
      </c>
      <c r="AU170" s="265" t="s">
        <v>86</v>
      </c>
      <c r="AV170" s="15" t="s">
        <v>238</v>
      </c>
      <c r="AW170" s="15" t="s">
        <v>37</v>
      </c>
      <c r="AX170" s="15" t="s">
        <v>84</v>
      </c>
      <c r="AY170" s="265" t="s">
        <v>231</v>
      </c>
    </row>
    <row r="171" s="12" customFormat="1" ht="22.8" customHeight="1">
      <c r="A171" s="12"/>
      <c r="B171" s="199"/>
      <c r="C171" s="200"/>
      <c r="D171" s="201" t="s">
        <v>75</v>
      </c>
      <c r="E171" s="213" t="s">
        <v>277</v>
      </c>
      <c r="F171" s="213" t="s">
        <v>3509</v>
      </c>
      <c r="G171" s="200"/>
      <c r="H171" s="200"/>
      <c r="I171" s="203"/>
      <c r="J171" s="214">
        <f>BK171</f>
        <v>0</v>
      </c>
      <c r="K171" s="200"/>
      <c r="L171" s="205"/>
      <c r="M171" s="206"/>
      <c r="N171" s="207"/>
      <c r="O171" s="207"/>
      <c r="P171" s="208">
        <f>SUM(P172:P285)</f>
        <v>0</v>
      </c>
      <c r="Q171" s="207"/>
      <c r="R171" s="208">
        <f>SUM(R172:R285)</f>
        <v>1.5002397999999999</v>
      </c>
      <c r="S171" s="207"/>
      <c r="T171" s="209">
        <f>SUM(T172:T285)</f>
        <v>0.023</v>
      </c>
      <c r="U171" s="12"/>
      <c r="V171" s="12"/>
      <c r="W171" s="12"/>
      <c r="X171" s="12"/>
      <c r="Y171" s="12"/>
      <c r="Z171" s="12"/>
      <c r="AA171" s="12"/>
      <c r="AB171" s="12"/>
      <c r="AC171" s="12"/>
      <c r="AD171" s="12"/>
      <c r="AE171" s="12"/>
      <c r="AR171" s="210" t="s">
        <v>84</v>
      </c>
      <c r="AT171" s="211" t="s">
        <v>75</v>
      </c>
      <c r="AU171" s="211" t="s">
        <v>84</v>
      </c>
      <c r="AY171" s="210" t="s">
        <v>231</v>
      </c>
      <c r="BK171" s="212">
        <f>SUM(BK172:BK285)</f>
        <v>0</v>
      </c>
    </row>
    <row r="172" s="2" customFormat="1" ht="24.15" customHeight="1">
      <c r="A172" s="41"/>
      <c r="B172" s="42"/>
      <c r="C172" s="277" t="s">
        <v>400</v>
      </c>
      <c r="D172" s="277" t="s">
        <v>605</v>
      </c>
      <c r="E172" s="278" t="s">
        <v>5377</v>
      </c>
      <c r="F172" s="279" t="s">
        <v>5378</v>
      </c>
      <c r="G172" s="280" t="s">
        <v>310</v>
      </c>
      <c r="H172" s="281">
        <v>75.109999999999999</v>
      </c>
      <c r="I172" s="282"/>
      <c r="J172" s="283">
        <f>ROUND(I172*H172,2)</f>
        <v>0</v>
      </c>
      <c r="K172" s="279" t="s">
        <v>19</v>
      </c>
      <c r="L172" s="284"/>
      <c r="M172" s="285" t="s">
        <v>19</v>
      </c>
      <c r="N172" s="286" t="s">
        <v>47</v>
      </c>
      <c r="O172" s="87"/>
      <c r="P172" s="224">
        <f>O172*H172</f>
        <v>0</v>
      </c>
      <c r="Q172" s="224">
        <v>0.0031800000000000001</v>
      </c>
      <c r="R172" s="224">
        <f>Q172*H172</f>
        <v>0.2388498</v>
      </c>
      <c r="S172" s="224">
        <v>0</v>
      </c>
      <c r="T172" s="225">
        <f>S172*H172</f>
        <v>0</v>
      </c>
      <c r="U172" s="41"/>
      <c r="V172" s="41"/>
      <c r="W172" s="41"/>
      <c r="X172" s="41"/>
      <c r="Y172" s="41"/>
      <c r="Z172" s="41"/>
      <c r="AA172" s="41"/>
      <c r="AB172" s="41"/>
      <c r="AC172" s="41"/>
      <c r="AD172" s="41"/>
      <c r="AE172" s="41"/>
      <c r="AR172" s="226" t="s">
        <v>277</v>
      </c>
      <c r="AT172" s="226" t="s">
        <v>605</v>
      </c>
      <c r="AU172" s="226" t="s">
        <v>86</v>
      </c>
      <c r="AY172" s="20" t="s">
        <v>231</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238</v>
      </c>
      <c r="BM172" s="226" t="s">
        <v>5379</v>
      </c>
    </row>
    <row r="173" s="13" customFormat="1">
      <c r="A173" s="13"/>
      <c r="B173" s="233"/>
      <c r="C173" s="234"/>
      <c r="D173" s="235" t="s">
        <v>242</v>
      </c>
      <c r="E173" s="236" t="s">
        <v>19</v>
      </c>
      <c r="F173" s="237" t="s">
        <v>5380</v>
      </c>
      <c r="G173" s="234"/>
      <c r="H173" s="238">
        <v>75.109999999999999</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86</v>
      </c>
      <c r="AV173" s="13" t="s">
        <v>86</v>
      </c>
      <c r="AW173" s="13" t="s">
        <v>37</v>
      </c>
      <c r="AX173" s="13" t="s">
        <v>76</v>
      </c>
      <c r="AY173" s="244" t="s">
        <v>231</v>
      </c>
    </row>
    <row r="174" s="15" customFormat="1">
      <c r="A174" s="15"/>
      <c r="B174" s="255"/>
      <c r="C174" s="256"/>
      <c r="D174" s="235" t="s">
        <v>242</v>
      </c>
      <c r="E174" s="257" t="s">
        <v>19</v>
      </c>
      <c r="F174" s="258" t="s">
        <v>335</v>
      </c>
      <c r="G174" s="256"/>
      <c r="H174" s="259">
        <v>75.109999999999999</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242</v>
      </c>
      <c r="AU174" s="265" t="s">
        <v>86</v>
      </c>
      <c r="AV174" s="15" t="s">
        <v>238</v>
      </c>
      <c r="AW174" s="15" t="s">
        <v>37</v>
      </c>
      <c r="AX174" s="15" t="s">
        <v>84</v>
      </c>
      <c r="AY174" s="265" t="s">
        <v>231</v>
      </c>
    </row>
    <row r="175" s="2" customFormat="1" ht="37.8" customHeight="1">
      <c r="A175" s="41"/>
      <c r="B175" s="42"/>
      <c r="C175" s="215" t="s">
        <v>406</v>
      </c>
      <c r="D175" s="215" t="s">
        <v>233</v>
      </c>
      <c r="E175" s="216" t="s">
        <v>5381</v>
      </c>
      <c r="F175" s="217" t="s">
        <v>5382</v>
      </c>
      <c r="G175" s="218" t="s">
        <v>310</v>
      </c>
      <c r="H175" s="219">
        <v>74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238</v>
      </c>
      <c r="AT175" s="226" t="s">
        <v>233</v>
      </c>
      <c r="AU175" s="226" t="s">
        <v>86</v>
      </c>
      <c r="AY175" s="20" t="s">
        <v>231</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238</v>
      </c>
      <c r="BM175" s="226" t="s">
        <v>5383</v>
      </c>
    </row>
    <row r="176" s="13" customFormat="1">
      <c r="A176" s="13"/>
      <c r="B176" s="233"/>
      <c r="C176" s="234"/>
      <c r="D176" s="235" t="s">
        <v>242</v>
      </c>
      <c r="E176" s="236" t="s">
        <v>19</v>
      </c>
      <c r="F176" s="237" t="s">
        <v>763</v>
      </c>
      <c r="G176" s="234"/>
      <c r="H176" s="238">
        <v>74</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242</v>
      </c>
      <c r="AU176" s="244" t="s">
        <v>86</v>
      </c>
      <c r="AV176" s="13" t="s">
        <v>86</v>
      </c>
      <c r="AW176" s="13" t="s">
        <v>37</v>
      </c>
      <c r="AX176" s="13" t="s">
        <v>76</v>
      </c>
      <c r="AY176" s="244" t="s">
        <v>231</v>
      </c>
    </row>
    <row r="177" s="15" customFormat="1">
      <c r="A177" s="15"/>
      <c r="B177" s="255"/>
      <c r="C177" s="256"/>
      <c r="D177" s="235" t="s">
        <v>242</v>
      </c>
      <c r="E177" s="257" t="s">
        <v>19</v>
      </c>
      <c r="F177" s="258" t="s">
        <v>335</v>
      </c>
      <c r="G177" s="256"/>
      <c r="H177" s="259">
        <v>74</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242</v>
      </c>
      <c r="AU177" s="265" t="s">
        <v>86</v>
      </c>
      <c r="AV177" s="15" t="s">
        <v>238</v>
      </c>
      <c r="AW177" s="15" t="s">
        <v>37</v>
      </c>
      <c r="AX177" s="15" t="s">
        <v>84</v>
      </c>
      <c r="AY177" s="265" t="s">
        <v>231</v>
      </c>
    </row>
    <row r="178" s="2" customFormat="1" ht="16.5" customHeight="1">
      <c r="A178" s="41"/>
      <c r="B178" s="42"/>
      <c r="C178" s="277" t="s">
        <v>412</v>
      </c>
      <c r="D178" s="277" t="s">
        <v>605</v>
      </c>
      <c r="E178" s="278" t="s">
        <v>5384</v>
      </c>
      <c r="F178" s="279" t="s">
        <v>5385</v>
      </c>
      <c r="G178" s="280" t="s">
        <v>369</v>
      </c>
      <c r="H178" s="281">
        <v>2</v>
      </c>
      <c r="I178" s="282"/>
      <c r="J178" s="283">
        <f>ROUND(I178*H178,2)</f>
        <v>0</v>
      </c>
      <c r="K178" s="279" t="s">
        <v>19</v>
      </c>
      <c r="L178" s="284"/>
      <c r="M178" s="285" t="s">
        <v>19</v>
      </c>
      <c r="N178" s="286" t="s">
        <v>47</v>
      </c>
      <c r="O178" s="87"/>
      <c r="P178" s="224">
        <f>O178*H178</f>
        <v>0</v>
      </c>
      <c r="Q178" s="224">
        <v>0.019259999999999999</v>
      </c>
      <c r="R178" s="224">
        <f>Q178*H178</f>
        <v>0.038519999999999999</v>
      </c>
      <c r="S178" s="224">
        <v>0</v>
      </c>
      <c r="T178" s="225">
        <f>S178*H178</f>
        <v>0</v>
      </c>
      <c r="U178" s="41"/>
      <c r="V178" s="41"/>
      <c r="W178" s="41"/>
      <c r="X178" s="41"/>
      <c r="Y178" s="41"/>
      <c r="Z178" s="41"/>
      <c r="AA178" s="41"/>
      <c r="AB178" s="41"/>
      <c r="AC178" s="41"/>
      <c r="AD178" s="41"/>
      <c r="AE178" s="41"/>
      <c r="AR178" s="226" t="s">
        <v>277</v>
      </c>
      <c r="AT178" s="226" t="s">
        <v>605</v>
      </c>
      <c r="AU178" s="226" t="s">
        <v>86</v>
      </c>
      <c r="AY178" s="20" t="s">
        <v>231</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238</v>
      </c>
      <c r="BM178" s="226" t="s">
        <v>5386</v>
      </c>
    </row>
    <row r="179" s="13" customFormat="1">
      <c r="A179" s="13"/>
      <c r="B179" s="233"/>
      <c r="C179" s="234"/>
      <c r="D179" s="235" t="s">
        <v>242</v>
      </c>
      <c r="E179" s="236" t="s">
        <v>19</v>
      </c>
      <c r="F179" s="237" t="s">
        <v>86</v>
      </c>
      <c r="G179" s="234"/>
      <c r="H179" s="238">
        <v>2</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242</v>
      </c>
      <c r="AU179" s="244" t="s">
        <v>86</v>
      </c>
      <c r="AV179" s="13" t="s">
        <v>86</v>
      </c>
      <c r="AW179" s="13" t="s">
        <v>37</v>
      </c>
      <c r="AX179" s="13" t="s">
        <v>76</v>
      </c>
      <c r="AY179" s="244" t="s">
        <v>231</v>
      </c>
    </row>
    <row r="180" s="15" customFormat="1">
      <c r="A180" s="15"/>
      <c r="B180" s="255"/>
      <c r="C180" s="256"/>
      <c r="D180" s="235" t="s">
        <v>242</v>
      </c>
      <c r="E180" s="257" t="s">
        <v>19</v>
      </c>
      <c r="F180" s="258" t="s">
        <v>335</v>
      </c>
      <c r="G180" s="256"/>
      <c r="H180" s="259">
        <v>2</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242</v>
      </c>
      <c r="AU180" s="265" t="s">
        <v>86</v>
      </c>
      <c r="AV180" s="15" t="s">
        <v>238</v>
      </c>
      <c r="AW180" s="15" t="s">
        <v>37</v>
      </c>
      <c r="AX180" s="15" t="s">
        <v>84</v>
      </c>
      <c r="AY180" s="265" t="s">
        <v>231</v>
      </c>
    </row>
    <row r="181" s="2" customFormat="1" ht="44.25" customHeight="1">
      <c r="A181" s="41"/>
      <c r="B181" s="42"/>
      <c r="C181" s="215" t="s">
        <v>418</v>
      </c>
      <c r="D181" s="215" t="s">
        <v>233</v>
      </c>
      <c r="E181" s="216" t="s">
        <v>5387</v>
      </c>
      <c r="F181" s="217" t="s">
        <v>5388</v>
      </c>
      <c r="G181" s="218" t="s">
        <v>369</v>
      </c>
      <c r="H181" s="219">
        <v>2</v>
      </c>
      <c r="I181" s="220"/>
      <c r="J181" s="221">
        <f>ROUND(I181*H181,2)</f>
        <v>0</v>
      </c>
      <c r="K181" s="217" t="s">
        <v>19</v>
      </c>
      <c r="L181" s="47"/>
      <c r="M181" s="222" t="s">
        <v>19</v>
      </c>
      <c r="N181" s="223" t="s">
        <v>47</v>
      </c>
      <c r="O181" s="87"/>
      <c r="P181" s="224">
        <f>O181*H181</f>
        <v>0</v>
      </c>
      <c r="Q181" s="224">
        <v>0.00282</v>
      </c>
      <c r="R181" s="224">
        <f>Q181*H181</f>
        <v>0.00564</v>
      </c>
      <c r="S181" s="224">
        <v>0</v>
      </c>
      <c r="T181" s="225">
        <f>S181*H181</f>
        <v>0</v>
      </c>
      <c r="U181" s="41"/>
      <c r="V181" s="41"/>
      <c r="W181" s="41"/>
      <c r="X181" s="41"/>
      <c r="Y181" s="41"/>
      <c r="Z181" s="41"/>
      <c r="AA181" s="41"/>
      <c r="AB181" s="41"/>
      <c r="AC181" s="41"/>
      <c r="AD181" s="41"/>
      <c r="AE181" s="41"/>
      <c r="AR181" s="226" t="s">
        <v>238</v>
      </c>
      <c r="AT181" s="226" t="s">
        <v>233</v>
      </c>
      <c r="AU181" s="226" t="s">
        <v>86</v>
      </c>
      <c r="AY181" s="20" t="s">
        <v>231</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238</v>
      </c>
      <c r="BM181" s="226" t="s">
        <v>5389</v>
      </c>
    </row>
    <row r="182" s="13" customFormat="1">
      <c r="A182" s="13"/>
      <c r="B182" s="233"/>
      <c r="C182" s="234"/>
      <c r="D182" s="235" t="s">
        <v>242</v>
      </c>
      <c r="E182" s="236" t="s">
        <v>19</v>
      </c>
      <c r="F182" s="237" t="s">
        <v>86</v>
      </c>
      <c r="G182" s="234"/>
      <c r="H182" s="238">
        <v>2</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86</v>
      </c>
      <c r="AV182" s="13" t="s">
        <v>86</v>
      </c>
      <c r="AW182" s="13" t="s">
        <v>37</v>
      </c>
      <c r="AX182" s="13" t="s">
        <v>76</v>
      </c>
      <c r="AY182" s="244" t="s">
        <v>231</v>
      </c>
    </row>
    <row r="183" s="15" customFormat="1">
      <c r="A183" s="15"/>
      <c r="B183" s="255"/>
      <c r="C183" s="256"/>
      <c r="D183" s="235" t="s">
        <v>242</v>
      </c>
      <c r="E183" s="257" t="s">
        <v>19</v>
      </c>
      <c r="F183" s="258" t="s">
        <v>335</v>
      </c>
      <c r="G183" s="256"/>
      <c r="H183" s="259">
        <v>2</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242</v>
      </c>
      <c r="AU183" s="265" t="s">
        <v>86</v>
      </c>
      <c r="AV183" s="15" t="s">
        <v>238</v>
      </c>
      <c r="AW183" s="15" t="s">
        <v>37</v>
      </c>
      <c r="AX183" s="15" t="s">
        <v>84</v>
      </c>
      <c r="AY183" s="265" t="s">
        <v>231</v>
      </c>
    </row>
    <row r="184" s="2" customFormat="1" ht="16.5" customHeight="1">
      <c r="A184" s="41"/>
      <c r="B184" s="42"/>
      <c r="C184" s="277" t="s">
        <v>424</v>
      </c>
      <c r="D184" s="277" t="s">
        <v>605</v>
      </c>
      <c r="E184" s="278" t="s">
        <v>5390</v>
      </c>
      <c r="F184" s="279" t="s">
        <v>5391</v>
      </c>
      <c r="G184" s="280" t="s">
        <v>369</v>
      </c>
      <c r="H184" s="281">
        <v>1</v>
      </c>
      <c r="I184" s="282"/>
      <c r="J184" s="283">
        <f>ROUND(I184*H184,2)</f>
        <v>0</v>
      </c>
      <c r="K184" s="279" t="s">
        <v>19</v>
      </c>
      <c r="L184" s="284"/>
      <c r="M184" s="285" t="s">
        <v>19</v>
      </c>
      <c r="N184" s="286" t="s">
        <v>47</v>
      </c>
      <c r="O184" s="87"/>
      <c r="P184" s="224">
        <f>O184*H184</f>
        <v>0</v>
      </c>
      <c r="Q184" s="224">
        <v>0.029499999999999998</v>
      </c>
      <c r="R184" s="224">
        <f>Q184*H184</f>
        <v>0.029499999999999998</v>
      </c>
      <c r="S184" s="224">
        <v>0</v>
      </c>
      <c r="T184" s="225">
        <f>S184*H184</f>
        <v>0</v>
      </c>
      <c r="U184" s="41"/>
      <c r="V184" s="41"/>
      <c r="W184" s="41"/>
      <c r="X184" s="41"/>
      <c r="Y184" s="41"/>
      <c r="Z184" s="41"/>
      <c r="AA184" s="41"/>
      <c r="AB184" s="41"/>
      <c r="AC184" s="41"/>
      <c r="AD184" s="41"/>
      <c r="AE184" s="41"/>
      <c r="AR184" s="226" t="s">
        <v>277</v>
      </c>
      <c r="AT184" s="226" t="s">
        <v>605</v>
      </c>
      <c r="AU184" s="226" t="s">
        <v>86</v>
      </c>
      <c r="AY184" s="20" t="s">
        <v>231</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238</v>
      </c>
      <c r="BM184" s="226" t="s">
        <v>5392</v>
      </c>
    </row>
    <row r="185" s="13" customFormat="1">
      <c r="A185" s="13"/>
      <c r="B185" s="233"/>
      <c r="C185" s="234"/>
      <c r="D185" s="235" t="s">
        <v>242</v>
      </c>
      <c r="E185" s="236" t="s">
        <v>19</v>
      </c>
      <c r="F185" s="237" t="s">
        <v>84</v>
      </c>
      <c r="G185" s="234"/>
      <c r="H185" s="238">
        <v>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242</v>
      </c>
      <c r="AU185" s="244" t="s">
        <v>86</v>
      </c>
      <c r="AV185" s="13" t="s">
        <v>86</v>
      </c>
      <c r="AW185" s="13" t="s">
        <v>37</v>
      </c>
      <c r="AX185" s="13" t="s">
        <v>76</v>
      </c>
      <c r="AY185" s="244" t="s">
        <v>231</v>
      </c>
    </row>
    <row r="186" s="15" customFormat="1">
      <c r="A186" s="15"/>
      <c r="B186" s="255"/>
      <c r="C186" s="256"/>
      <c r="D186" s="235" t="s">
        <v>242</v>
      </c>
      <c r="E186" s="257" t="s">
        <v>19</v>
      </c>
      <c r="F186" s="258" t="s">
        <v>335</v>
      </c>
      <c r="G186" s="256"/>
      <c r="H186" s="259">
        <v>1</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242</v>
      </c>
      <c r="AU186" s="265" t="s">
        <v>86</v>
      </c>
      <c r="AV186" s="15" t="s">
        <v>238</v>
      </c>
      <c r="AW186" s="15" t="s">
        <v>37</v>
      </c>
      <c r="AX186" s="15" t="s">
        <v>84</v>
      </c>
      <c r="AY186" s="265" t="s">
        <v>231</v>
      </c>
    </row>
    <row r="187" s="2" customFormat="1" ht="33" customHeight="1">
      <c r="A187" s="41"/>
      <c r="B187" s="42"/>
      <c r="C187" s="215" t="s">
        <v>430</v>
      </c>
      <c r="D187" s="215" t="s">
        <v>233</v>
      </c>
      <c r="E187" s="216" t="s">
        <v>5393</v>
      </c>
      <c r="F187" s="217" t="s">
        <v>5394</v>
      </c>
      <c r="G187" s="218" t="s">
        <v>369</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238</v>
      </c>
      <c r="AT187" s="226" t="s">
        <v>233</v>
      </c>
      <c r="AU187" s="226" t="s">
        <v>86</v>
      </c>
      <c r="AY187" s="20" t="s">
        <v>231</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238</v>
      </c>
      <c r="BM187" s="226" t="s">
        <v>5395</v>
      </c>
    </row>
    <row r="188" s="13" customFormat="1">
      <c r="A188" s="13"/>
      <c r="B188" s="233"/>
      <c r="C188" s="234"/>
      <c r="D188" s="235" t="s">
        <v>242</v>
      </c>
      <c r="E188" s="236" t="s">
        <v>19</v>
      </c>
      <c r="F188" s="237" t="s">
        <v>84</v>
      </c>
      <c r="G188" s="234"/>
      <c r="H188" s="238">
        <v>1</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242</v>
      </c>
      <c r="AU188" s="244" t="s">
        <v>86</v>
      </c>
      <c r="AV188" s="13" t="s">
        <v>86</v>
      </c>
      <c r="AW188" s="13" t="s">
        <v>37</v>
      </c>
      <c r="AX188" s="13" t="s">
        <v>76</v>
      </c>
      <c r="AY188" s="244" t="s">
        <v>231</v>
      </c>
    </row>
    <row r="189" s="15" customFormat="1">
      <c r="A189" s="15"/>
      <c r="B189" s="255"/>
      <c r="C189" s="256"/>
      <c r="D189" s="235" t="s">
        <v>242</v>
      </c>
      <c r="E189" s="257" t="s">
        <v>19</v>
      </c>
      <c r="F189" s="258" t="s">
        <v>335</v>
      </c>
      <c r="G189" s="256"/>
      <c r="H189" s="259">
        <v>1</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242</v>
      </c>
      <c r="AU189" s="265" t="s">
        <v>86</v>
      </c>
      <c r="AV189" s="15" t="s">
        <v>238</v>
      </c>
      <c r="AW189" s="15" t="s">
        <v>37</v>
      </c>
      <c r="AX189" s="15" t="s">
        <v>84</v>
      </c>
      <c r="AY189" s="265" t="s">
        <v>231</v>
      </c>
    </row>
    <row r="190" s="2" customFormat="1" ht="16.5" customHeight="1">
      <c r="A190" s="41"/>
      <c r="B190" s="42"/>
      <c r="C190" s="277" t="s">
        <v>436</v>
      </c>
      <c r="D190" s="277" t="s">
        <v>605</v>
      </c>
      <c r="E190" s="278" t="s">
        <v>5396</v>
      </c>
      <c r="F190" s="279" t="s">
        <v>5397</v>
      </c>
      <c r="G190" s="280" t="s">
        <v>369</v>
      </c>
      <c r="H190" s="281">
        <v>1</v>
      </c>
      <c r="I190" s="282"/>
      <c r="J190" s="283">
        <f>ROUND(I190*H190,2)</f>
        <v>0</v>
      </c>
      <c r="K190" s="279" t="s">
        <v>19</v>
      </c>
      <c r="L190" s="284"/>
      <c r="M190" s="285" t="s">
        <v>19</v>
      </c>
      <c r="N190" s="286" t="s">
        <v>47</v>
      </c>
      <c r="O190" s="87"/>
      <c r="P190" s="224">
        <f>O190*H190</f>
        <v>0</v>
      </c>
      <c r="Q190" s="224">
        <v>0.00679</v>
      </c>
      <c r="R190" s="224">
        <f>Q190*H190</f>
        <v>0.00679</v>
      </c>
      <c r="S190" s="224">
        <v>0</v>
      </c>
      <c r="T190" s="225">
        <f>S190*H190</f>
        <v>0</v>
      </c>
      <c r="U190" s="41"/>
      <c r="V190" s="41"/>
      <c r="W190" s="41"/>
      <c r="X190" s="41"/>
      <c r="Y190" s="41"/>
      <c r="Z190" s="41"/>
      <c r="AA190" s="41"/>
      <c r="AB190" s="41"/>
      <c r="AC190" s="41"/>
      <c r="AD190" s="41"/>
      <c r="AE190" s="41"/>
      <c r="AR190" s="226" t="s">
        <v>277</v>
      </c>
      <c r="AT190" s="226" t="s">
        <v>605</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238</v>
      </c>
      <c r="BM190" s="226" t="s">
        <v>5398</v>
      </c>
    </row>
    <row r="191" s="13" customFormat="1">
      <c r="A191" s="13"/>
      <c r="B191" s="233"/>
      <c r="C191" s="234"/>
      <c r="D191" s="235" t="s">
        <v>242</v>
      </c>
      <c r="E191" s="236" t="s">
        <v>19</v>
      </c>
      <c r="F191" s="237" t="s">
        <v>84</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242</v>
      </c>
      <c r="AU191" s="244" t="s">
        <v>86</v>
      </c>
      <c r="AV191" s="13" t="s">
        <v>86</v>
      </c>
      <c r="AW191" s="13" t="s">
        <v>37</v>
      </c>
      <c r="AX191" s="13" t="s">
        <v>76</v>
      </c>
      <c r="AY191" s="244" t="s">
        <v>231</v>
      </c>
    </row>
    <row r="192" s="15" customFormat="1">
      <c r="A192" s="15"/>
      <c r="B192" s="255"/>
      <c r="C192" s="256"/>
      <c r="D192" s="235" t="s">
        <v>242</v>
      </c>
      <c r="E192" s="257" t="s">
        <v>19</v>
      </c>
      <c r="F192" s="258" t="s">
        <v>335</v>
      </c>
      <c r="G192" s="256"/>
      <c r="H192" s="259">
        <v>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242</v>
      </c>
      <c r="AU192" s="265" t="s">
        <v>86</v>
      </c>
      <c r="AV192" s="15" t="s">
        <v>238</v>
      </c>
      <c r="AW192" s="15" t="s">
        <v>37</v>
      </c>
      <c r="AX192" s="15" t="s">
        <v>84</v>
      </c>
      <c r="AY192" s="265" t="s">
        <v>231</v>
      </c>
    </row>
    <row r="193" s="2" customFormat="1" ht="16.5" customHeight="1">
      <c r="A193" s="41"/>
      <c r="B193" s="42"/>
      <c r="C193" s="277" t="s">
        <v>442</v>
      </c>
      <c r="D193" s="277" t="s">
        <v>605</v>
      </c>
      <c r="E193" s="278" t="s">
        <v>5399</v>
      </c>
      <c r="F193" s="279" t="s">
        <v>5400</v>
      </c>
      <c r="G193" s="280" t="s">
        <v>369</v>
      </c>
      <c r="H193" s="281">
        <v>1</v>
      </c>
      <c r="I193" s="282"/>
      <c r="J193" s="283">
        <f>ROUND(I193*H193,2)</f>
        <v>0</v>
      </c>
      <c r="K193" s="279" t="s">
        <v>19</v>
      </c>
      <c r="L193" s="284"/>
      <c r="M193" s="285" t="s">
        <v>19</v>
      </c>
      <c r="N193" s="286" t="s">
        <v>47</v>
      </c>
      <c r="O193" s="87"/>
      <c r="P193" s="224">
        <f>O193*H193</f>
        <v>0</v>
      </c>
      <c r="Q193" s="224">
        <v>0.0063099999999999996</v>
      </c>
      <c r="R193" s="224">
        <f>Q193*H193</f>
        <v>0.0063099999999999996</v>
      </c>
      <c r="S193" s="224">
        <v>0</v>
      </c>
      <c r="T193" s="225">
        <f>S193*H193</f>
        <v>0</v>
      </c>
      <c r="U193" s="41"/>
      <c r="V193" s="41"/>
      <c r="W193" s="41"/>
      <c r="X193" s="41"/>
      <c r="Y193" s="41"/>
      <c r="Z193" s="41"/>
      <c r="AA193" s="41"/>
      <c r="AB193" s="41"/>
      <c r="AC193" s="41"/>
      <c r="AD193" s="41"/>
      <c r="AE193" s="41"/>
      <c r="AR193" s="226" t="s">
        <v>277</v>
      </c>
      <c r="AT193" s="226" t="s">
        <v>605</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5401</v>
      </c>
    </row>
    <row r="194" s="13" customFormat="1">
      <c r="A194" s="13"/>
      <c r="B194" s="233"/>
      <c r="C194" s="234"/>
      <c r="D194" s="235" t="s">
        <v>242</v>
      </c>
      <c r="E194" s="236" t="s">
        <v>19</v>
      </c>
      <c r="F194" s="237" t="s">
        <v>84</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86</v>
      </c>
      <c r="AV194" s="13" t="s">
        <v>86</v>
      </c>
      <c r="AW194" s="13" t="s">
        <v>37</v>
      </c>
      <c r="AX194" s="13" t="s">
        <v>76</v>
      </c>
      <c r="AY194" s="244" t="s">
        <v>231</v>
      </c>
    </row>
    <row r="195" s="15" customFormat="1">
      <c r="A195" s="15"/>
      <c r="B195" s="255"/>
      <c r="C195" s="256"/>
      <c r="D195" s="235" t="s">
        <v>242</v>
      </c>
      <c r="E195" s="257" t="s">
        <v>19</v>
      </c>
      <c r="F195" s="258" t="s">
        <v>335</v>
      </c>
      <c r="G195" s="256"/>
      <c r="H195" s="259">
        <v>1</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242</v>
      </c>
      <c r="AU195" s="265" t="s">
        <v>86</v>
      </c>
      <c r="AV195" s="15" t="s">
        <v>238</v>
      </c>
      <c r="AW195" s="15" t="s">
        <v>37</v>
      </c>
      <c r="AX195" s="15" t="s">
        <v>84</v>
      </c>
      <c r="AY195" s="265" t="s">
        <v>231</v>
      </c>
    </row>
    <row r="196" s="2" customFormat="1" ht="49.05" customHeight="1">
      <c r="A196" s="41"/>
      <c r="B196" s="42"/>
      <c r="C196" s="215" t="s">
        <v>448</v>
      </c>
      <c r="D196" s="215" t="s">
        <v>233</v>
      </c>
      <c r="E196" s="216" t="s">
        <v>5402</v>
      </c>
      <c r="F196" s="217" t="s">
        <v>5403</v>
      </c>
      <c r="G196" s="218" t="s">
        <v>369</v>
      </c>
      <c r="H196" s="219">
        <v>2</v>
      </c>
      <c r="I196" s="220"/>
      <c r="J196" s="221">
        <f>ROUND(I196*H196,2)</f>
        <v>0</v>
      </c>
      <c r="K196" s="217" t="s">
        <v>19</v>
      </c>
      <c r="L196" s="47"/>
      <c r="M196" s="222" t="s">
        <v>19</v>
      </c>
      <c r="N196" s="223" t="s">
        <v>47</v>
      </c>
      <c r="O196" s="87"/>
      <c r="P196" s="224">
        <f>O196*H196</f>
        <v>0</v>
      </c>
      <c r="Q196" s="224">
        <v>0</v>
      </c>
      <c r="R196" s="224">
        <f>Q196*H196</f>
        <v>0</v>
      </c>
      <c r="S196" s="224">
        <v>0.0115</v>
      </c>
      <c r="T196" s="225">
        <f>S196*H196</f>
        <v>0.023</v>
      </c>
      <c r="U196" s="41"/>
      <c r="V196" s="41"/>
      <c r="W196" s="41"/>
      <c r="X196" s="41"/>
      <c r="Y196" s="41"/>
      <c r="Z196" s="41"/>
      <c r="AA196" s="41"/>
      <c r="AB196" s="41"/>
      <c r="AC196" s="41"/>
      <c r="AD196" s="41"/>
      <c r="AE196" s="41"/>
      <c r="AR196" s="226" t="s">
        <v>238</v>
      </c>
      <c r="AT196" s="226" t="s">
        <v>233</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5404</v>
      </c>
    </row>
    <row r="197" s="13" customFormat="1">
      <c r="A197" s="13"/>
      <c r="B197" s="233"/>
      <c r="C197" s="234"/>
      <c r="D197" s="235" t="s">
        <v>242</v>
      </c>
      <c r="E197" s="236" t="s">
        <v>19</v>
      </c>
      <c r="F197" s="237" t="s">
        <v>86</v>
      </c>
      <c r="G197" s="234"/>
      <c r="H197" s="238">
        <v>2</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242</v>
      </c>
      <c r="AU197" s="244" t="s">
        <v>86</v>
      </c>
      <c r="AV197" s="13" t="s">
        <v>86</v>
      </c>
      <c r="AW197" s="13" t="s">
        <v>37</v>
      </c>
      <c r="AX197" s="13" t="s">
        <v>76</v>
      </c>
      <c r="AY197" s="244" t="s">
        <v>231</v>
      </c>
    </row>
    <row r="198" s="15" customFormat="1">
      <c r="A198" s="15"/>
      <c r="B198" s="255"/>
      <c r="C198" s="256"/>
      <c r="D198" s="235" t="s">
        <v>242</v>
      </c>
      <c r="E198" s="257" t="s">
        <v>19</v>
      </c>
      <c r="F198" s="258" t="s">
        <v>335</v>
      </c>
      <c r="G198" s="256"/>
      <c r="H198" s="259">
        <v>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242</v>
      </c>
      <c r="AU198" s="265" t="s">
        <v>86</v>
      </c>
      <c r="AV198" s="15" t="s">
        <v>238</v>
      </c>
      <c r="AW198" s="15" t="s">
        <v>37</v>
      </c>
      <c r="AX198" s="15" t="s">
        <v>84</v>
      </c>
      <c r="AY198" s="265" t="s">
        <v>231</v>
      </c>
    </row>
    <row r="199" s="2" customFormat="1" ht="16.5" customHeight="1">
      <c r="A199" s="41"/>
      <c r="B199" s="42"/>
      <c r="C199" s="277" t="s">
        <v>451</v>
      </c>
      <c r="D199" s="277" t="s">
        <v>605</v>
      </c>
      <c r="E199" s="278" t="s">
        <v>5405</v>
      </c>
      <c r="F199" s="279" t="s">
        <v>5406</v>
      </c>
      <c r="G199" s="280" t="s">
        <v>369</v>
      </c>
      <c r="H199" s="281">
        <v>2</v>
      </c>
      <c r="I199" s="282"/>
      <c r="J199" s="283">
        <f>ROUND(I199*H199,2)</f>
        <v>0</v>
      </c>
      <c r="K199" s="279" t="s">
        <v>19</v>
      </c>
      <c r="L199" s="284"/>
      <c r="M199" s="285" t="s">
        <v>19</v>
      </c>
      <c r="N199" s="286" t="s">
        <v>47</v>
      </c>
      <c r="O199" s="87"/>
      <c r="P199" s="224">
        <f>O199*H199</f>
        <v>0</v>
      </c>
      <c r="Q199" s="224">
        <v>0.011299999999999999</v>
      </c>
      <c r="R199" s="224">
        <f>Q199*H199</f>
        <v>0.022599999999999999</v>
      </c>
      <c r="S199" s="224">
        <v>0</v>
      </c>
      <c r="T199" s="225">
        <f>S199*H199</f>
        <v>0</v>
      </c>
      <c r="U199" s="41"/>
      <c r="V199" s="41"/>
      <c r="W199" s="41"/>
      <c r="X199" s="41"/>
      <c r="Y199" s="41"/>
      <c r="Z199" s="41"/>
      <c r="AA199" s="41"/>
      <c r="AB199" s="41"/>
      <c r="AC199" s="41"/>
      <c r="AD199" s="41"/>
      <c r="AE199" s="41"/>
      <c r="AR199" s="226" t="s">
        <v>277</v>
      </c>
      <c r="AT199" s="226" t="s">
        <v>605</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5407</v>
      </c>
    </row>
    <row r="200" s="13" customFormat="1">
      <c r="A200" s="13"/>
      <c r="B200" s="233"/>
      <c r="C200" s="234"/>
      <c r="D200" s="235" t="s">
        <v>242</v>
      </c>
      <c r="E200" s="236" t="s">
        <v>19</v>
      </c>
      <c r="F200" s="237" t="s">
        <v>86</v>
      </c>
      <c r="G200" s="234"/>
      <c r="H200" s="238">
        <v>2</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86</v>
      </c>
      <c r="AV200" s="13" t="s">
        <v>86</v>
      </c>
      <c r="AW200" s="13" t="s">
        <v>37</v>
      </c>
      <c r="AX200" s="13" t="s">
        <v>76</v>
      </c>
      <c r="AY200" s="244" t="s">
        <v>231</v>
      </c>
    </row>
    <row r="201" s="15" customFormat="1">
      <c r="A201" s="15"/>
      <c r="B201" s="255"/>
      <c r="C201" s="256"/>
      <c r="D201" s="235" t="s">
        <v>242</v>
      </c>
      <c r="E201" s="257" t="s">
        <v>19</v>
      </c>
      <c r="F201" s="258" t="s">
        <v>335</v>
      </c>
      <c r="G201" s="256"/>
      <c r="H201" s="259">
        <v>2</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242</v>
      </c>
      <c r="AU201" s="265" t="s">
        <v>86</v>
      </c>
      <c r="AV201" s="15" t="s">
        <v>238</v>
      </c>
      <c r="AW201" s="15" t="s">
        <v>37</v>
      </c>
      <c r="AX201" s="15" t="s">
        <v>84</v>
      </c>
      <c r="AY201" s="265" t="s">
        <v>231</v>
      </c>
    </row>
    <row r="202" s="2" customFormat="1" ht="16.5" customHeight="1">
      <c r="A202" s="41"/>
      <c r="B202" s="42"/>
      <c r="C202" s="215" t="s">
        <v>457</v>
      </c>
      <c r="D202" s="215" t="s">
        <v>233</v>
      </c>
      <c r="E202" s="216" t="s">
        <v>5408</v>
      </c>
      <c r="F202" s="217" t="s">
        <v>5409</v>
      </c>
      <c r="G202" s="218" t="s">
        <v>369</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238</v>
      </c>
      <c r="AT202" s="226" t="s">
        <v>233</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5410</v>
      </c>
    </row>
    <row r="203" s="13" customFormat="1">
      <c r="A203" s="13"/>
      <c r="B203" s="233"/>
      <c r="C203" s="234"/>
      <c r="D203" s="235" t="s">
        <v>242</v>
      </c>
      <c r="E203" s="236" t="s">
        <v>19</v>
      </c>
      <c r="F203" s="237" t="s">
        <v>86</v>
      </c>
      <c r="G203" s="234"/>
      <c r="H203" s="238">
        <v>2</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86</v>
      </c>
      <c r="AV203" s="13" t="s">
        <v>86</v>
      </c>
      <c r="AW203" s="13" t="s">
        <v>37</v>
      </c>
      <c r="AX203" s="13" t="s">
        <v>76</v>
      </c>
      <c r="AY203" s="244" t="s">
        <v>231</v>
      </c>
    </row>
    <row r="204" s="15" customFormat="1">
      <c r="A204" s="15"/>
      <c r="B204" s="255"/>
      <c r="C204" s="256"/>
      <c r="D204" s="235" t="s">
        <v>242</v>
      </c>
      <c r="E204" s="257" t="s">
        <v>19</v>
      </c>
      <c r="F204" s="258" t="s">
        <v>335</v>
      </c>
      <c r="G204" s="256"/>
      <c r="H204" s="259">
        <v>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242</v>
      </c>
      <c r="AU204" s="265" t="s">
        <v>86</v>
      </c>
      <c r="AV204" s="15" t="s">
        <v>238</v>
      </c>
      <c r="AW204" s="15" t="s">
        <v>37</v>
      </c>
      <c r="AX204" s="15" t="s">
        <v>84</v>
      </c>
      <c r="AY204" s="265" t="s">
        <v>231</v>
      </c>
    </row>
    <row r="205" s="2" customFormat="1" ht="16.5" customHeight="1">
      <c r="A205" s="41"/>
      <c r="B205" s="42"/>
      <c r="C205" s="277" t="s">
        <v>463</v>
      </c>
      <c r="D205" s="277" t="s">
        <v>605</v>
      </c>
      <c r="E205" s="278" t="s">
        <v>5411</v>
      </c>
      <c r="F205" s="279" t="s">
        <v>5412</v>
      </c>
      <c r="G205" s="280" t="s">
        <v>369</v>
      </c>
      <c r="H205" s="281">
        <v>1</v>
      </c>
      <c r="I205" s="282"/>
      <c r="J205" s="283">
        <f>ROUND(I205*H205,2)</f>
        <v>0</v>
      </c>
      <c r="K205" s="279" t="s">
        <v>19</v>
      </c>
      <c r="L205" s="284"/>
      <c r="M205" s="285" t="s">
        <v>19</v>
      </c>
      <c r="N205" s="286" t="s">
        <v>47</v>
      </c>
      <c r="O205" s="87"/>
      <c r="P205" s="224">
        <f>O205*H205</f>
        <v>0</v>
      </c>
      <c r="Q205" s="224">
        <v>0.024</v>
      </c>
      <c r="R205" s="224">
        <f>Q205*H205</f>
        <v>0.024</v>
      </c>
      <c r="S205" s="224">
        <v>0</v>
      </c>
      <c r="T205" s="225">
        <f>S205*H205</f>
        <v>0</v>
      </c>
      <c r="U205" s="41"/>
      <c r="V205" s="41"/>
      <c r="W205" s="41"/>
      <c r="X205" s="41"/>
      <c r="Y205" s="41"/>
      <c r="Z205" s="41"/>
      <c r="AA205" s="41"/>
      <c r="AB205" s="41"/>
      <c r="AC205" s="41"/>
      <c r="AD205" s="41"/>
      <c r="AE205" s="41"/>
      <c r="AR205" s="226" t="s">
        <v>277</v>
      </c>
      <c r="AT205" s="226" t="s">
        <v>605</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238</v>
      </c>
      <c r="BM205" s="226" t="s">
        <v>5413</v>
      </c>
    </row>
    <row r="206" s="13" customFormat="1">
      <c r="A206" s="13"/>
      <c r="B206" s="233"/>
      <c r="C206" s="234"/>
      <c r="D206" s="235" t="s">
        <v>242</v>
      </c>
      <c r="E206" s="236" t="s">
        <v>19</v>
      </c>
      <c r="F206" s="237" t="s">
        <v>84</v>
      </c>
      <c r="G206" s="234"/>
      <c r="H206" s="238">
        <v>1</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86</v>
      </c>
      <c r="AV206" s="13" t="s">
        <v>86</v>
      </c>
      <c r="AW206" s="13" t="s">
        <v>37</v>
      </c>
      <c r="AX206" s="13" t="s">
        <v>76</v>
      </c>
      <c r="AY206" s="244" t="s">
        <v>231</v>
      </c>
    </row>
    <row r="207" s="15" customFormat="1">
      <c r="A207" s="15"/>
      <c r="B207" s="255"/>
      <c r="C207" s="256"/>
      <c r="D207" s="235" t="s">
        <v>242</v>
      </c>
      <c r="E207" s="257" t="s">
        <v>19</v>
      </c>
      <c r="F207" s="258" t="s">
        <v>335</v>
      </c>
      <c r="G207" s="256"/>
      <c r="H207" s="259">
        <v>1</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242</v>
      </c>
      <c r="AU207" s="265" t="s">
        <v>86</v>
      </c>
      <c r="AV207" s="15" t="s">
        <v>238</v>
      </c>
      <c r="AW207" s="15" t="s">
        <v>37</v>
      </c>
      <c r="AX207" s="15" t="s">
        <v>84</v>
      </c>
      <c r="AY207" s="265" t="s">
        <v>231</v>
      </c>
    </row>
    <row r="208" s="2" customFormat="1" ht="16.5" customHeight="1">
      <c r="A208" s="41"/>
      <c r="B208" s="42"/>
      <c r="C208" s="215" t="s">
        <v>469</v>
      </c>
      <c r="D208" s="215" t="s">
        <v>233</v>
      </c>
      <c r="E208" s="216" t="s">
        <v>5414</v>
      </c>
      <c r="F208" s="217" t="s">
        <v>5415</v>
      </c>
      <c r="G208" s="218" t="s">
        <v>369</v>
      </c>
      <c r="H208" s="219">
        <v>1</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238</v>
      </c>
      <c r="AT208" s="226" t="s">
        <v>233</v>
      </c>
      <c r="AU208" s="226" t="s">
        <v>86</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238</v>
      </c>
      <c r="BM208" s="226" t="s">
        <v>5416</v>
      </c>
    </row>
    <row r="209" s="13" customFormat="1">
      <c r="A209" s="13"/>
      <c r="B209" s="233"/>
      <c r="C209" s="234"/>
      <c r="D209" s="235" t="s">
        <v>242</v>
      </c>
      <c r="E209" s="236" t="s">
        <v>19</v>
      </c>
      <c r="F209" s="237" t="s">
        <v>84</v>
      </c>
      <c r="G209" s="234"/>
      <c r="H209" s="238">
        <v>1</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86</v>
      </c>
      <c r="AV209" s="13" t="s">
        <v>86</v>
      </c>
      <c r="AW209" s="13" t="s">
        <v>37</v>
      </c>
      <c r="AX209" s="13" t="s">
        <v>76</v>
      </c>
      <c r="AY209" s="244" t="s">
        <v>231</v>
      </c>
    </row>
    <row r="210" s="15" customFormat="1">
      <c r="A210" s="15"/>
      <c r="B210" s="255"/>
      <c r="C210" s="256"/>
      <c r="D210" s="235" t="s">
        <v>242</v>
      </c>
      <c r="E210" s="257" t="s">
        <v>19</v>
      </c>
      <c r="F210" s="258" t="s">
        <v>335</v>
      </c>
      <c r="G210" s="256"/>
      <c r="H210" s="259">
        <v>1</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242</v>
      </c>
      <c r="AU210" s="265" t="s">
        <v>86</v>
      </c>
      <c r="AV210" s="15" t="s">
        <v>238</v>
      </c>
      <c r="AW210" s="15" t="s">
        <v>37</v>
      </c>
      <c r="AX210" s="15" t="s">
        <v>84</v>
      </c>
      <c r="AY210" s="265" t="s">
        <v>231</v>
      </c>
    </row>
    <row r="211" s="2" customFormat="1" ht="16.5" customHeight="1">
      <c r="A211" s="41"/>
      <c r="B211" s="42"/>
      <c r="C211" s="277" t="s">
        <v>475</v>
      </c>
      <c r="D211" s="277" t="s">
        <v>605</v>
      </c>
      <c r="E211" s="278" t="s">
        <v>5417</v>
      </c>
      <c r="F211" s="279" t="s">
        <v>5418</v>
      </c>
      <c r="G211" s="280" t="s">
        <v>369</v>
      </c>
      <c r="H211" s="281">
        <v>1</v>
      </c>
      <c r="I211" s="282"/>
      <c r="J211" s="283">
        <f>ROUND(I211*H211,2)</f>
        <v>0</v>
      </c>
      <c r="K211" s="279" t="s">
        <v>19</v>
      </c>
      <c r="L211" s="284"/>
      <c r="M211" s="285" t="s">
        <v>19</v>
      </c>
      <c r="N211" s="286" t="s">
        <v>47</v>
      </c>
      <c r="O211" s="87"/>
      <c r="P211" s="224">
        <f>O211*H211</f>
        <v>0</v>
      </c>
      <c r="Q211" s="224">
        <v>0.002</v>
      </c>
      <c r="R211" s="224">
        <f>Q211*H211</f>
        <v>0.002</v>
      </c>
      <c r="S211" s="224">
        <v>0</v>
      </c>
      <c r="T211" s="225">
        <f>S211*H211</f>
        <v>0</v>
      </c>
      <c r="U211" s="41"/>
      <c r="V211" s="41"/>
      <c r="W211" s="41"/>
      <c r="X211" s="41"/>
      <c r="Y211" s="41"/>
      <c r="Z211" s="41"/>
      <c r="AA211" s="41"/>
      <c r="AB211" s="41"/>
      <c r="AC211" s="41"/>
      <c r="AD211" s="41"/>
      <c r="AE211" s="41"/>
      <c r="AR211" s="226" t="s">
        <v>277</v>
      </c>
      <c r="AT211" s="226" t="s">
        <v>605</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5419</v>
      </c>
    </row>
    <row r="212" s="13" customFormat="1">
      <c r="A212" s="13"/>
      <c r="B212" s="233"/>
      <c r="C212" s="234"/>
      <c r="D212" s="235" t="s">
        <v>242</v>
      </c>
      <c r="E212" s="236" t="s">
        <v>19</v>
      </c>
      <c r="F212" s="237" t="s">
        <v>84</v>
      </c>
      <c r="G212" s="234"/>
      <c r="H212" s="238">
        <v>1</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86</v>
      </c>
      <c r="AV212" s="13" t="s">
        <v>86</v>
      </c>
      <c r="AW212" s="13" t="s">
        <v>37</v>
      </c>
      <c r="AX212" s="13" t="s">
        <v>76</v>
      </c>
      <c r="AY212" s="244" t="s">
        <v>231</v>
      </c>
    </row>
    <row r="213" s="15" customFormat="1">
      <c r="A213" s="15"/>
      <c r="B213" s="255"/>
      <c r="C213" s="256"/>
      <c r="D213" s="235" t="s">
        <v>242</v>
      </c>
      <c r="E213" s="257" t="s">
        <v>19</v>
      </c>
      <c r="F213" s="258" t="s">
        <v>335</v>
      </c>
      <c r="G213" s="256"/>
      <c r="H213" s="259">
        <v>1</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242</v>
      </c>
      <c r="AU213" s="265" t="s">
        <v>86</v>
      </c>
      <c r="AV213" s="15" t="s">
        <v>238</v>
      </c>
      <c r="AW213" s="15" t="s">
        <v>37</v>
      </c>
      <c r="AX213" s="15" t="s">
        <v>84</v>
      </c>
      <c r="AY213" s="265" t="s">
        <v>231</v>
      </c>
    </row>
    <row r="214" s="2" customFormat="1" ht="24.15" customHeight="1">
      <c r="A214" s="41"/>
      <c r="B214" s="42"/>
      <c r="C214" s="277" t="s">
        <v>482</v>
      </c>
      <c r="D214" s="277" t="s">
        <v>605</v>
      </c>
      <c r="E214" s="278" t="s">
        <v>5420</v>
      </c>
      <c r="F214" s="279" t="s">
        <v>5421</v>
      </c>
      <c r="G214" s="280" t="s">
        <v>369</v>
      </c>
      <c r="H214" s="281">
        <v>2</v>
      </c>
      <c r="I214" s="282"/>
      <c r="J214" s="283">
        <f>ROUND(I214*H214,2)</f>
        <v>0</v>
      </c>
      <c r="K214" s="279" t="s">
        <v>19</v>
      </c>
      <c r="L214" s="284"/>
      <c r="M214" s="285" t="s">
        <v>19</v>
      </c>
      <c r="N214" s="286" t="s">
        <v>47</v>
      </c>
      <c r="O214" s="87"/>
      <c r="P214" s="224">
        <f>O214*H214</f>
        <v>0</v>
      </c>
      <c r="Q214" s="224">
        <v>0.00029999999999999997</v>
      </c>
      <c r="R214" s="224">
        <f>Q214*H214</f>
        <v>0.00059999999999999995</v>
      </c>
      <c r="S214" s="224">
        <v>0</v>
      </c>
      <c r="T214" s="225">
        <f>S214*H214</f>
        <v>0</v>
      </c>
      <c r="U214" s="41"/>
      <c r="V214" s="41"/>
      <c r="W214" s="41"/>
      <c r="X214" s="41"/>
      <c r="Y214" s="41"/>
      <c r="Z214" s="41"/>
      <c r="AA214" s="41"/>
      <c r="AB214" s="41"/>
      <c r="AC214" s="41"/>
      <c r="AD214" s="41"/>
      <c r="AE214" s="41"/>
      <c r="AR214" s="226" t="s">
        <v>277</v>
      </c>
      <c r="AT214" s="226" t="s">
        <v>605</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238</v>
      </c>
      <c r="BM214" s="226" t="s">
        <v>5422</v>
      </c>
    </row>
    <row r="215" s="13" customFormat="1">
      <c r="A215" s="13"/>
      <c r="B215" s="233"/>
      <c r="C215" s="234"/>
      <c r="D215" s="235" t="s">
        <v>242</v>
      </c>
      <c r="E215" s="236" t="s">
        <v>19</v>
      </c>
      <c r="F215" s="237" t="s">
        <v>86</v>
      </c>
      <c r="G215" s="234"/>
      <c r="H215" s="238">
        <v>2</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76</v>
      </c>
      <c r="AY215" s="244" t="s">
        <v>231</v>
      </c>
    </row>
    <row r="216" s="15" customFormat="1">
      <c r="A216" s="15"/>
      <c r="B216" s="255"/>
      <c r="C216" s="256"/>
      <c r="D216" s="235" t="s">
        <v>242</v>
      </c>
      <c r="E216" s="257" t="s">
        <v>19</v>
      </c>
      <c r="F216" s="258" t="s">
        <v>335</v>
      </c>
      <c r="G216" s="256"/>
      <c r="H216" s="259">
        <v>2</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242</v>
      </c>
      <c r="AU216" s="265" t="s">
        <v>86</v>
      </c>
      <c r="AV216" s="15" t="s">
        <v>238</v>
      </c>
      <c r="AW216" s="15" t="s">
        <v>37</v>
      </c>
      <c r="AX216" s="15" t="s">
        <v>84</v>
      </c>
      <c r="AY216" s="265" t="s">
        <v>231</v>
      </c>
    </row>
    <row r="217" s="2" customFormat="1" ht="16.5" customHeight="1">
      <c r="A217" s="41"/>
      <c r="B217" s="42"/>
      <c r="C217" s="215" t="s">
        <v>488</v>
      </c>
      <c r="D217" s="215" t="s">
        <v>233</v>
      </c>
      <c r="E217" s="216" t="s">
        <v>3538</v>
      </c>
      <c r="F217" s="217" t="s">
        <v>3539</v>
      </c>
      <c r="G217" s="218" t="s">
        <v>369</v>
      </c>
      <c r="H217" s="219">
        <v>3</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238</v>
      </c>
      <c r="AT217" s="226" t="s">
        <v>233</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238</v>
      </c>
      <c r="BM217" s="226" t="s">
        <v>5423</v>
      </c>
    </row>
    <row r="218" s="13" customFormat="1">
      <c r="A218" s="13"/>
      <c r="B218" s="233"/>
      <c r="C218" s="234"/>
      <c r="D218" s="235" t="s">
        <v>242</v>
      </c>
      <c r="E218" s="236" t="s">
        <v>19</v>
      </c>
      <c r="F218" s="237" t="s">
        <v>248</v>
      </c>
      <c r="G218" s="234"/>
      <c r="H218" s="238">
        <v>3</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242</v>
      </c>
      <c r="AU218" s="244" t="s">
        <v>86</v>
      </c>
      <c r="AV218" s="13" t="s">
        <v>86</v>
      </c>
      <c r="AW218" s="13" t="s">
        <v>37</v>
      </c>
      <c r="AX218" s="13" t="s">
        <v>76</v>
      </c>
      <c r="AY218" s="244" t="s">
        <v>231</v>
      </c>
    </row>
    <row r="219" s="15" customFormat="1">
      <c r="A219" s="15"/>
      <c r="B219" s="255"/>
      <c r="C219" s="256"/>
      <c r="D219" s="235" t="s">
        <v>242</v>
      </c>
      <c r="E219" s="257" t="s">
        <v>19</v>
      </c>
      <c r="F219" s="258" t="s">
        <v>335</v>
      </c>
      <c r="G219" s="256"/>
      <c r="H219" s="259">
        <v>3</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242</v>
      </c>
      <c r="AU219" s="265" t="s">
        <v>86</v>
      </c>
      <c r="AV219" s="15" t="s">
        <v>238</v>
      </c>
      <c r="AW219" s="15" t="s">
        <v>37</v>
      </c>
      <c r="AX219" s="15" t="s">
        <v>84</v>
      </c>
      <c r="AY219" s="265" t="s">
        <v>231</v>
      </c>
    </row>
    <row r="220" s="2" customFormat="1" ht="24.15" customHeight="1">
      <c r="A220" s="41"/>
      <c r="B220" s="42"/>
      <c r="C220" s="277" t="s">
        <v>493</v>
      </c>
      <c r="D220" s="277" t="s">
        <v>605</v>
      </c>
      <c r="E220" s="278" t="s">
        <v>5424</v>
      </c>
      <c r="F220" s="279" t="s">
        <v>5425</v>
      </c>
      <c r="G220" s="280" t="s">
        <v>369</v>
      </c>
      <c r="H220" s="281">
        <v>1</v>
      </c>
      <c r="I220" s="282"/>
      <c r="J220" s="283">
        <f>ROUND(I220*H220,2)</f>
        <v>0</v>
      </c>
      <c r="K220" s="279" t="s">
        <v>19</v>
      </c>
      <c r="L220" s="284"/>
      <c r="M220" s="285" t="s">
        <v>19</v>
      </c>
      <c r="N220" s="286" t="s">
        <v>47</v>
      </c>
      <c r="O220" s="87"/>
      <c r="P220" s="224">
        <f>O220*H220</f>
        <v>0</v>
      </c>
      <c r="Q220" s="224">
        <v>0.0060000000000000001</v>
      </c>
      <c r="R220" s="224">
        <f>Q220*H220</f>
        <v>0.0060000000000000001</v>
      </c>
      <c r="S220" s="224">
        <v>0</v>
      </c>
      <c r="T220" s="225">
        <f>S220*H220</f>
        <v>0</v>
      </c>
      <c r="U220" s="41"/>
      <c r="V220" s="41"/>
      <c r="W220" s="41"/>
      <c r="X220" s="41"/>
      <c r="Y220" s="41"/>
      <c r="Z220" s="41"/>
      <c r="AA220" s="41"/>
      <c r="AB220" s="41"/>
      <c r="AC220" s="41"/>
      <c r="AD220" s="41"/>
      <c r="AE220" s="41"/>
      <c r="AR220" s="226" t="s">
        <v>277</v>
      </c>
      <c r="AT220" s="226" t="s">
        <v>605</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238</v>
      </c>
      <c r="BM220" s="226" t="s">
        <v>5426</v>
      </c>
    </row>
    <row r="221" s="13" customFormat="1">
      <c r="A221" s="13"/>
      <c r="B221" s="233"/>
      <c r="C221" s="234"/>
      <c r="D221" s="235" t="s">
        <v>242</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86</v>
      </c>
      <c r="AV221" s="13" t="s">
        <v>86</v>
      </c>
      <c r="AW221" s="13" t="s">
        <v>37</v>
      </c>
      <c r="AX221" s="13" t="s">
        <v>76</v>
      </c>
      <c r="AY221" s="244" t="s">
        <v>231</v>
      </c>
    </row>
    <row r="222" s="15" customFormat="1">
      <c r="A222" s="15"/>
      <c r="B222" s="255"/>
      <c r="C222" s="256"/>
      <c r="D222" s="235" t="s">
        <v>242</v>
      </c>
      <c r="E222" s="257" t="s">
        <v>19</v>
      </c>
      <c r="F222" s="258" t="s">
        <v>335</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242</v>
      </c>
      <c r="AU222" s="265" t="s">
        <v>86</v>
      </c>
      <c r="AV222" s="15" t="s">
        <v>238</v>
      </c>
      <c r="AW222" s="15" t="s">
        <v>37</v>
      </c>
      <c r="AX222" s="15" t="s">
        <v>84</v>
      </c>
      <c r="AY222" s="265" t="s">
        <v>231</v>
      </c>
    </row>
    <row r="223" s="2" customFormat="1" ht="24.15" customHeight="1">
      <c r="A223" s="41"/>
      <c r="B223" s="42"/>
      <c r="C223" s="277" t="s">
        <v>499</v>
      </c>
      <c r="D223" s="277" t="s">
        <v>605</v>
      </c>
      <c r="E223" s="278" t="s">
        <v>5427</v>
      </c>
      <c r="F223" s="279" t="s">
        <v>5428</v>
      </c>
      <c r="G223" s="280" t="s">
        <v>369</v>
      </c>
      <c r="H223" s="281">
        <v>1</v>
      </c>
      <c r="I223" s="282"/>
      <c r="J223" s="283">
        <f>ROUND(I223*H223,2)</f>
        <v>0</v>
      </c>
      <c r="K223" s="279" t="s">
        <v>19</v>
      </c>
      <c r="L223" s="284"/>
      <c r="M223" s="285" t="s">
        <v>19</v>
      </c>
      <c r="N223" s="286" t="s">
        <v>47</v>
      </c>
      <c r="O223" s="87"/>
      <c r="P223" s="224">
        <f>O223*H223</f>
        <v>0</v>
      </c>
      <c r="Q223" s="224">
        <v>0.0060000000000000001</v>
      </c>
      <c r="R223" s="224">
        <f>Q223*H223</f>
        <v>0.0060000000000000001</v>
      </c>
      <c r="S223" s="224">
        <v>0</v>
      </c>
      <c r="T223" s="225">
        <f>S223*H223</f>
        <v>0</v>
      </c>
      <c r="U223" s="41"/>
      <c r="V223" s="41"/>
      <c r="W223" s="41"/>
      <c r="X223" s="41"/>
      <c r="Y223" s="41"/>
      <c r="Z223" s="41"/>
      <c r="AA223" s="41"/>
      <c r="AB223" s="41"/>
      <c r="AC223" s="41"/>
      <c r="AD223" s="41"/>
      <c r="AE223" s="41"/>
      <c r="AR223" s="226" t="s">
        <v>277</v>
      </c>
      <c r="AT223" s="226" t="s">
        <v>605</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238</v>
      </c>
      <c r="BM223" s="226" t="s">
        <v>5429</v>
      </c>
    </row>
    <row r="224" s="13" customFormat="1">
      <c r="A224" s="13"/>
      <c r="B224" s="233"/>
      <c r="C224" s="234"/>
      <c r="D224" s="235" t="s">
        <v>242</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86</v>
      </c>
      <c r="AV224" s="13" t="s">
        <v>86</v>
      </c>
      <c r="AW224" s="13" t="s">
        <v>37</v>
      </c>
      <c r="AX224" s="13" t="s">
        <v>76</v>
      </c>
      <c r="AY224" s="244" t="s">
        <v>231</v>
      </c>
    </row>
    <row r="225" s="15" customFormat="1">
      <c r="A225" s="15"/>
      <c r="B225" s="255"/>
      <c r="C225" s="256"/>
      <c r="D225" s="235" t="s">
        <v>242</v>
      </c>
      <c r="E225" s="257" t="s">
        <v>19</v>
      </c>
      <c r="F225" s="258" t="s">
        <v>335</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242</v>
      </c>
      <c r="AU225" s="265" t="s">
        <v>86</v>
      </c>
      <c r="AV225" s="15" t="s">
        <v>238</v>
      </c>
      <c r="AW225" s="15" t="s">
        <v>37</v>
      </c>
      <c r="AX225" s="15" t="s">
        <v>84</v>
      </c>
      <c r="AY225" s="265" t="s">
        <v>231</v>
      </c>
    </row>
    <row r="226" s="2" customFormat="1" ht="24.15" customHeight="1">
      <c r="A226" s="41"/>
      <c r="B226" s="42"/>
      <c r="C226" s="215" t="s">
        <v>504</v>
      </c>
      <c r="D226" s="215" t="s">
        <v>233</v>
      </c>
      <c r="E226" s="216" t="s">
        <v>3526</v>
      </c>
      <c r="F226" s="217" t="s">
        <v>3527</v>
      </c>
      <c r="G226" s="218" t="s">
        <v>369</v>
      </c>
      <c r="H226" s="219">
        <v>2</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336</v>
      </c>
      <c r="AT226" s="226" t="s">
        <v>233</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336</v>
      </c>
      <c r="BM226" s="226" t="s">
        <v>5430</v>
      </c>
    </row>
    <row r="227" s="13" customFormat="1">
      <c r="A227" s="13"/>
      <c r="B227" s="233"/>
      <c r="C227" s="234"/>
      <c r="D227" s="235" t="s">
        <v>242</v>
      </c>
      <c r="E227" s="236" t="s">
        <v>19</v>
      </c>
      <c r="F227" s="237" t="s">
        <v>86</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86</v>
      </c>
      <c r="AV227" s="13" t="s">
        <v>86</v>
      </c>
      <c r="AW227" s="13" t="s">
        <v>37</v>
      </c>
      <c r="AX227" s="13" t="s">
        <v>76</v>
      </c>
      <c r="AY227" s="244" t="s">
        <v>231</v>
      </c>
    </row>
    <row r="228" s="15" customFormat="1">
      <c r="A228" s="15"/>
      <c r="B228" s="255"/>
      <c r="C228" s="256"/>
      <c r="D228" s="235" t="s">
        <v>242</v>
      </c>
      <c r="E228" s="257" t="s">
        <v>19</v>
      </c>
      <c r="F228" s="258" t="s">
        <v>335</v>
      </c>
      <c r="G228" s="256"/>
      <c r="H228" s="259">
        <v>2</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242</v>
      </c>
      <c r="AU228" s="265" t="s">
        <v>86</v>
      </c>
      <c r="AV228" s="15" t="s">
        <v>238</v>
      </c>
      <c r="AW228" s="15" t="s">
        <v>37</v>
      </c>
      <c r="AX228" s="15" t="s">
        <v>84</v>
      </c>
      <c r="AY228" s="265" t="s">
        <v>231</v>
      </c>
    </row>
    <row r="229" s="2" customFormat="1" ht="24.15" customHeight="1">
      <c r="A229" s="41"/>
      <c r="B229" s="42"/>
      <c r="C229" s="277" t="s">
        <v>513</v>
      </c>
      <c r="D229" s="277" t="s">
        <v>605</v>
      </c>
      <c r="E229" s="278" t="s">
        <v>5431</v>
      </c>
      <c r="F229" s="279" t="s">
        <v>5432</v>
      </c>
      <c r="G229" s="280" t="s">
        <v>369</v>
      </c>
      <c r="H229" s="281">
        <v>1</v>
      </c>
      <c r="I229" s="282"/>
      <c r="J229" s="283">
        <f>ROUND(I229*H229,2)</f>
        <v>0</v>
      </c>
      <c r="K229" s="279" t="s">
        <v>19</v>
      </c>
      <c r="L229" s="284"/>
      <c r="M229" s="285" t="s">
        <v>19</v>
      </c>
      <c r="N229" s="286" t="s">
        <v>47</v>
      </c>
      <c r="O229" s="87"/>
      <c r="P229" s="224">
        <f>O229*H229</f>
        <v>0</v>
      </c>
      <c r="Q229" s="224">
        <v>0.037499999999999999</v>
      </c>
      <c r="R229" s="224">
        <f>Q229*H229</f>
        <v>0.037499999999999999</v>
      </c>
      <c r="S229" s="224">
        <v>0</v>
      </c>
      <c r="T229" s="225">
        <f>S229*H229</f>
        <v>0</v>
      </c>
      <c r="U229" s="41"/>
      <c r="V229" s="41"/>
      <c r="W229" s="41"/>
      <c r="X229" s="41"/>
      <c r="Y229" s="41"/>
      <c r="Z229" s="41"/>
      <c r="AA229" s="41"/>
      <c r="AB229" s="41"/>
      <c r="AC229" s="41"/>
      <c r="AD229" s="41"/>
      <c r="AE229" s="41"/>
      <c r="AR229" s="226" t="s">
        <v>277</v>
      </c>
      <c r="AT229" s="226" t="s">
        <v>605</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238</v>
      </c>
      <c r="BM229" s="226" t="s">
        <v>5433</v>
      </c>
    </row>
    <row r="230" s="13" customFormat="1">
      <c r="A230" s="13"/>
      <c r="B230" s="233"/>
      <c r="C230" s="234"/>
      <c r="D230" s="235" t="s">
        <v>242</v>
      </c>
      <c r="E230" s="236" t="s">
        <v>19</v>
      </c>
      <c r="F230" s="237" t="s">
        <v>84</v>
      </c>
      <c r="G230" s="234"/>
      <c r="H230" s="238">
        <v>1</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242</v>
      </c>
      <c r="AU230" s="244" t="s">
        <v>86</v>
      </c>
      <c r="AV230" s="13" t="s">
        <v>86</v>
      </c>
      <c r="AW230" s="13" t="s">
        <v>37</v>
      </c>
      <c r="AX230" s="13" t="s">
        <v>76</v>
      </c>
      <c r="AY230" s="244" t="s">
        <v>231</v>
      </c>
    </row>
    <row r="231" s="15" customFormat="1">
      <c r="A231" s="15"/>
      <c r="B231" s="255"/>
      <c r="C231" s="256"/>
      <c r="D231" s="235" t="s">
        <v>242</v>
      </c>
      <c r="E231" s="257" t="s">
        <v>19</v>
      </c>
      <c r="F231" s="258" t="s">
        <v>335</v>
      </c>
      <c r="G231" s="256"/>
      <c r="H231" s="259">
        <v>1</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242</v>
      </c>
      <c r="AU231" s="265" t="s">
        <v>86</v>
      </c>
      <c r="AV231" s="15" t="s">
        <v>238</v>
      </c>
      <c r="AW231" s="15" t="s">
        <v>37</v>
      </c>
      <c r="AX231" s="15" t="s">
        <v>84</v>
      </c>
      <c r="AY231" s="265" t="s">
        <v>231</v>
      </c>
    </row>
    <row r="232" s="2" customFormat="1" ht="24.15" customHeight="1">
      <c r="A232" s="41"/>
      <c r="B232" s="42"/>
      <c r="C232" s="277" t="s">
        <v>521</v>
      </c>
      <c r="D232" s="277" t="s">
        <v>605</v>
      </c>
      <c r="E232" s="278" t="s">
        <v>5434</v>
      </c>
      <c r="F232" s="279" t="s">
        <v>5435</v>
      </c>
      <c r="G232" s="280" t="s">
        <v>5436</v>
      </c>
      <c r="H232" s="281">
        <v>1</v>
      </c>
      <c r="I232" s="282"/>
      <c r="J232" s="283">
        <f>ROUND(I232*H232,2)</f>
        <v>0</v>
      </c>
      <c r="K232" s="279" t="s">
        <v>19</v>
      </c>
      <c r="L232" s="284"/>
      <c r="M232" s="285" t="s">
        <v>19</v>
      </c>
      <c r="N232" s="286"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277</v>
      </c>
      <c r="AT232" s="226" t="s">
        <v>605</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238</v>
      </c>
      <c r="BM232" s="226" t="s">
        <v>5437</v>
      </c>
    </row>
    <row r="233" s="13" customFormat="1">
      <c r="A233" s="13"/>
      <c r="B233" s="233"/>
      <c r="C233" s="234"/>
      <c r="D233" s="235" t="s">
        <v>242</v>
      </c>
      <c r="E233" s="236" t="s">
        <v>19</v>
      </c>
      <c r="F233" s="237" t="s">
        <v>84</v>
      </c>
      <c r="G233" s="234"/>
      <c r="H233" s="238">
        <v>1</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242</v>
      </c>
      <c r="AU233" s="244" t="s">
        <v>86</v>
      </c>
      <c r="AV233" s="13" t="s">
        <v>86</v>
      </c>
      <c r="AW233" s="13" t="s">
        <v>37</v>
      </c>
      <c r="AX233" s="13" t="s">
        <v>76</v>
      </c>
      <c r="AY233" s="244" t="s">
        <v>231</v>
      </c>
    </row>
    <row r="234" s="15" customFormat="1">
      <c r="A234" s="15"/>
      <c r="B234" s="255"/>
      <c r="C234" s="256"/>
      <c r="D234" s="235" t="s">
        <v>242</v>
      </c>
      <c r="E234" s="257" t="s">
        <v>19</v>
      </c>
      <c r="F234" s="258" t="s">
        <v>335</v>
      </c>
      <c r="G234" s="256"/>
      <c r="H234" s="259">
        <v>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242</v>
      </c>
      <c r="AU234" s="265" t="s">
        <v>86</v>
      </c>
      <c r="AV234" s="15" t="s">
        <v>238</v>
      </c>
      <c r="AW234" s="15" t="s">
        <v>37</v>
      </c>
      <c r="AX234" s="15" t="s">
        <v>84</v>
      </c>
      <c r="AY234" s="265" t="s">
        <v>231</v>
      </c>
    </row>
    <row r="235" s="2" customFormat="1" ht="24.15" customHeight="1">
      <c r="A235" s="41"/>
      <c r="B235" s="42"/>
      <c r="C235" s="215" t="s">
        <v>532</v>
      </c>
      <c r="D235" s="215" t="s">
        <v>233</v>
      </c>
      <c r="E235" s="216" t="s">
        <v>5438</v>
      </c>
      <c r="F235" s="217" t="s">
        <v>5439</v>
      </c>
      <c r="G235" s="218" t="s">
        <v>369</v>
      </c>
      <c r="H235" s="219">
        <v>1</v>
      </c>
      <c r="I235" s="220"/>
      <c r="J235" s="221">
        <f>ROUND(I235*H235,2)</f>
        <v>0</v>
      </c>
      <c r="K235" s="217" t="s">
        <v>19</v>
      </c>
      <c r="L235" s="47"/>
      <c r="M235" s="222" t="s">
        <v>19</v>
      </c>
      <c r="N235" s="223" t="s">
        <v>47</v>
      </c>
      <c r="O235" s="87"/>
      <c r="P235" s="224">
        <f>O235*H235</f>
        <v>0</v>
      </c>
      <c r="Q235" s="224">
        <v>0.00034000000000000002</v>
      </c>
      <c r="R235" s="224">
        <f>Q235*H235</f>
        <v>0.00034000000000000002</v>
      </c>
      <c r="S235" s="224">
        <v>0</v>
      </c>
      <c r="T235" s="225">
        <f>S235*H235</f>
        <v>0</v>
      </c>
      <c r="U235" s="41"/>
      <c r="V235" s="41"/>
      <c r="W235" s="41"/>
      <c r="X235" s="41"/>
      <c r="Y235" s="41"/>
      <c r="Z235" s="41"/>
      <c r="AA235" s="41"/>
      <c r="AB235" s="41"/>
      <c r="AC235" s="41"/>
      <c r="AD235" s="41"/>
      <c r="AE235" s="41"/>
      <c r="AR235" s="226" t="s">
        <v>238</v>
      </c>
      <c r="AT235" s="226" t="s">
        <v>233</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238</v>
      </c>
      <c r="BM235" s="226" t="s">
        <v>5440</v>
      </c>
    </row>
    <row r="236" s="13" customFormat="1">
      <c r="A236" s="13"/>
      <c r="B236" s="233"/>
      <c r="C236" s="234"/>
      <c r="D236" s="235" t="s">
        <v>242</v>
      </c>
      <c r="E236" s="236" t="s">
        <v>19</v>
      </c>
      <c r="F236" s="237" t="s">
        <v>84</v>
      </c>
      <c r="G236" s="234"/>
      <c r="H236" s="238">
        <v>1</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242</v>
      </c>
      <c r="AU236" s="244" t="s">
        <v>86</v>
      </c>
      <c r="AV236" s="13" t="s">
        <v>86</v>
      </c>
      <c r="AW236" s="13" t="s">
        <v>37</v>
      </c>
      <c r="AX236" s="13" t="s">
        <v>76</v>
      </c>
      <c r="AY236" s="244" t="s">
        <v>231</v>
      </c>
    </row>
    <row r="237" s="15" customFormat="1">
      <c r="A237" s="15"/>
      <c r="B237" s="255"/>
      <c r="C237" s="256"/>
      <c r="D237" s="235" t="s">
        <v>242</v>
      </c>
      <c r="E237" s="257" t="s">
        <v>19</v>
      </c>
      <c r="F237" s="258" t="s">
        <v>335</v>
      </c>
      <c r="G237" s="256"/>
      <c r="H237" s="259">
        <v>1</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242</v>
      </c>
      <c r="AU237" s="265" t="s">
        <v>86</v>
      </c>
      <c r="AV237" s="15" t="s">
        <v>238</v>
      </c>
      <c r="AW237" s="15" t="s">
        <v>37</v>
      </c>
      <c r="AX237" s="15" t="s">
        <v>84</v>
      </c>
      <c r="AY237" s="265" t="s">
        <v>231</v>
      </c>
    </row>
    <row r="238" s="2" customFormat="1" ht="16.5" customHeight="1">
      <c r="A238" s="41"/>
      <c r="B238" s="42"/>
      <c r="C238" s="277" t="s">
        <v>541</v>
      </c>
      <c r="D238" s="277" t="s">
        <v>605</v>
      </c>
      <c r="E238" s="278" t="s">
        <v>5441</v>
      </c>
      <c r="F238" s="279" t="s">
        <v>5442</v>
      </c>
      <c r="G238" s="280" t="s">
        <v>369</v>
      </c>
      <c r="H238" s="281">
        <v>1</v>
      </c>
      <c r="I238" s="282"/>
      <c r="J238" s="283">
        <f>ROUND(I238*H238,2)</f>
        <v>0</v>
      </c>
      <c r="K238" s="279" t="s">
        <v>19</v>
      </c>
      <c r="L238" s="284"/>
      <c r="M238" s="285" t="s">
        <v>19</v>
      </c>
      <c r="N238" s="286" t="s">
        <v>47</v>
      </c>
      <c r="O238" s="87"/>
      <c r="P238" s="224">
        <f>O238*H238</f>
        <v>0</v>
      </c>
      <c r="Q238" s="224">
        <v>0.01847</v>
      </c>
      <c r="R238" s="224">
        <f>Q238*H238</f>
        <v>0.01847</v>
      </c>
      <c r="S238" s="224">
        <v>0</v>
      </c>
      <c r="T238" s="225">
        <f>S238*H238</f>
        <v>0</v>
      </c>
      <c r="U238" s="41"/>
      <c r="V238" s="41"/>
      <c r="W238" s="41"/>
      <c r="X238" s="41"/>
      <c r="Y238" s="41"/>
      <c r="Z238" s="41"/>
      <c r="AA238" s="41"/>
      <c r="AB238" s="41"/>
      <c r="AC238" s="41"/>
      <c r="AD238" s="41"/>
      <c r="AE238" s="41"/>
      <c r="AR238" s="226" t="s">
        <v>277</v>
      </c>
      <c r="AT238" s="226" t="s">
        <v>605</v>
      </c>
      <c r="AU238" s="226" t="s">
        <v>86</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238</v>
      </c>
      <c r="BM238" s="226" t="s">
        <v>5443</v>
      </c>
    </row>
    <row r="239" s="13" customFormat="1">
      <c r="A239" s="13"/>
      <c r="B239" s="233"/>
      <c r="C239" s="234"/>
      <c r="D239" s="235" t="s">
        <v>242</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242</v>
      </c>
      <c r="AU239" s="244" t="s">
        <v>86</v>
      </c>
      <c r="AV239" s="13" t="s">
        <v>86</v>
      </c>
      <c r="AW239" s="13" t="s">
        <v>37</v>
      </c>
      <c r="AX239" s="13" t="s">
        <v>76</v>
      </c>
      <c r="AY239" s="244" t="s">
        <v>231</v>
      </c>
    </row>
    <row r="240" s="15" customFormat="1">
      <c r="A240" s="15"/>
      <c r="B240" s="255"/>
      <c r="C240" s="256"/>
      <c r="D240" s="235" t="s">
        <v>242</v>
      </c>
      <c r="E240" s="257" t="s">
        <v>19</v>
      </c>
      <c r="F240" s="258" t="s">
        <v>335</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242</v>
      </c>
      <c r="AU240" s="265" t="s">
        <v>86</v>
      </c>
      <c r="AV240" s="15" t="s">
        <v>238</v>
      </c>
      <c r="AW240" s="15" t="s">
        <v>37</v>
      </c>
      <c r="AX240" s="15" t="s">
        <v>84</v>
      </c>
      <c r="AY240" s="265" t="s">
        <v>231</v>
      </c>
    </row>
    <row r="241" s="2" customFormat="1" ht="44.25" customHeight="1">
      <c r="A241" s="41"/>
      <c r="B241" s="42"/>
      <c r="C241" s="215" t="s">
        <v>550</v>
      </c>
      <c r="D241" s="215" t="s">
        <v>233</v>
      </c>
      <c r="E241" s="216" t="s">
        <v>5444</v>
      </c>
      <c r="F241" s="217" t="s">
        <v>5445</v>
      </c>
      <c r="G241" s="218" t="s">
        <v>369</v>
      </c>
      <c r="H241" s="219">
        <v>1</v>
      </c>
      <c r="I241" s="220"/>
      <c r="J241" s="221">
        <f>ROUND(I241*H241,2)</f>
        <v>0</v>
      </c>
      <c r="K241" s="217" t="s">
        <v>19</v>
      </c>
      <c r="L241" s="47"/>
      <c r="M241" s="222" t="s">
        <v>19</v>
      </c>
      <c r="N241" s="223" t="s">
        <v>47</v>
      </c>
      <c r="O241" s="87"/>
      <c r="P241" s="224">
        <f>O241*H241</f>
        <v>0</v>
      </c>
      <c r="Q241" s="224">
        <v>0.00167</v>
      </c>
      <c r="R241" s="224">
        <f>Q241*H241</f>
        <v>0.00167</v>
      </c>
      <c r="S241" s="224">
        <v>0</v>
      </c>
      <c r="T241" s="225">
        <f>S241*H241</f>
        <v>0</v>
      </c>
      <c r="U241" s="41"/>
      <c r="V241" s="41"/>
      <c r="W241" s="41"/>
      <c r="X241" s="41"/>
      <c r="Y241" s="41"/>
      <c r="Z241" s="41"/>
      <c r="AA241" s="41"/>
      <c r="AB241" s="41"/>
      <c r="AC241" s="41"/>
      <c r="AD241" s="41"/>
      <c r="AE241" s="41"/>
      <c r="AR241" s="226" t="s">
        <v>238</v>
      </c>
      <c r="AT241" s="226" t="s">
        <v>233</v>
      </c>
      <c r="AU241" s="226" t="s">
        <v>86</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238</v>
      </c>
      <c r="BM241" s="226" t="s">
        <v>5446</v>
      </c>
    </row>
    <row r="242" s="13" customFormat="1">
      <c r="A242" s="13"/>
      <c r="B242" s="233"/>
      <c r="C242" s="234"/>
      <c r="D242" s="235" t="s">
        <v>242</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86</v>
      </c>
      <c r="AV242" s="13" t="s">
        <v>86</v>
      </c>
      <c r="AW242" s="13" t="s">
        <v>37</v>
      </c>
      <c r="AX242" s="13" t="s">
        <v>76</v>
      </c>
      <c r="AY242" s="244" t="s">
        <v>231</v>
      </c>
    </row>
    <row r="243" s="15" customFormat="1">
      <c r="A243" s="15"/>
      <c r="B243" s="255"/>
      <c r="C243" s="256"/>
      <c r="D243" s="235" t="s">
        <v>242</v>
      </c>
      <c r="E243" s="257" t="s">
        <v>19</v>
      </c>
      <c r="F243" s="258" t="s">
        <v>335</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242</v>
      </c>
      <c r="AU243" s="265" t="s">
        <v>86</v>
      </c>
      <c r="AV243" s="15" t="s">
        <v>238</v>
      </c>
      <c r="AW243" s="15" t="s">
        <v>37</v>
      </c>
      <c r="AX243" s="15" t="s">
        <v>84</v>
      </c>
      <c r="AY243" s="265" t="s">
        <v>231</v>
      </c>
    </row>
    <row r="244" s="2" customFormat="1" ht="16.5" customHeight="1">
      <c r="A244" s="41"/>
      <c r="B244" s="42"/>
      <c r="C244" s="277" t="s">
        <v>559</v>
      </c>
      <c r="D244" s="277" t="s">
        <v>605</v>
      </c>
      <c r="E244" s="278" t="s">
        <v>5447</v>
      </c>
      <c r="F244" s="279" t="s">
        <v>5448</v>
      </c>
      <c r="G244" s="280" t="s">
        <v>369</v>
      </c>
      <c r="H244" s="281">
        <v>1</v>
      </c>
      <c r="I244" s="282"/>
      <c r="J244" s="283">
        <f>ROUND(I244*H244,2)</f>
        <v>0</v>
      </c>
      <c r="K244" s="279" t="s">
        <v>19</v>
      </c>
      <c r="L244" s="284"/>
      <c r="M244" s="285" t="s">
        <v>19</v>
      </c>
      <c r="N244" s="286" t="s">
        <v>47</v>
      </c>
      <c r="O244" s="87"/>
      <c r="P244" s="224">
        <f>O244*H244</f>
        <v>0</v>
      </c>
      <c r="Q244" s="224">
        <v>0.024500000000000001</v>
      </c>
      <c r="R244" s="224">
        <f>Q244*H244</f>
        <v>0.024500000000000001</v>
      </c>
      <c r="S244" s="224">
        <v>0</v>
      </c>
      <c r="T244" s="225">
        <f>S244*H244</f>
        <v>0</v>
      </c>
      <c r="U244" s="41"/>
      <c r="V244" s="41"/>
      <c r="W244" s="41"/>
      <c r="X244" s="41"/>
      <c r="Y244" s="41"/>
      <c r="Z244" s="41"/>
      <c r="AA244" s="41"/>
      <c r="AB244" s="41"/>
      <c r="AC244" s="41"/>
      <c r="AD244" s="41"/>
      <c r="AE244" s="41"/>
      <c r="AR244" s="226" t="s">
        <v>277</v>
      </c>
      <c r="AT244" s="226" t="s">
        <v>605</v>
      </c>
      <c r="AU244" s="226" t="s">
        <v>86</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238</v>
      </c>
      <c r="BM244" s="226" t="s">
        <v>5449</v>
      </c>
    </row>
    <row r="245" s="13" customFormat="1">
      <c r="A245" s="13"/>
      <c r="B245" s="233"/>
      <c r="C245" s="234"/>
      <c r="D245" s="235" t="s">
        <v>242</v>
      </c>
      <c r="E245" s="236" t="s">
        <v>19</v>
      </c>
      <c r="F245" s="237" t="s">
        <v>84</v>
      </c>
      <c r="G245" s="234"/>
      <c r="H245" s="238">
        <v>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242</v>
      </c>
      <c r="AU245" s="244" t="s">
        <v>86</v>
      </c>
      <c r="AV245" s="13" t="s">
        <v>86</v>
      </c>
      <c r="AW245" s="13" t="s">
        <v>37</v>
      </c>
      <c r="AX245" s="13" t="s">
        <v>76</v>
      </c>
      <c r="AY245" s="244" t="s">
        <v>231</v>
      </c>
    </row>
    <row r="246" s="15" customFormat="1">
      <c r="A246" s="15"/>
      <c r="B246" s="255"/>
      <c r="C246" s="256"/>
      <c r="D246" s="235" t="s">
        <v>242</v>
      </c>
      <c r="E246" s="257" t="s">
        <v>19</v>
      </c>
      <c r="F246" s="258" t="s">
        <v>335</v>
      </c>
      <c r="G246" s="256"/>
      <c r="H246" s="259">
        <v>1</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242</v>
      </c>
      <c r="AU246" s="265" t="s">
        <v>86</v>
      </c>
      <c r="AV246" s="15" t="s">
        <v>238</v>
      </c>
      <c r="AW246" s="15" t="s">
        <v>37</v>
      </c>
      <c r="AX246" s="15" t="s">
        <v>84</v>
      </c>
      <c r="AY246" s="265" t="s">
        <v>231</v>
      </c>
    </row>
    <row r="247" s="2" customFormat="1" ht="44.25" customHeight="1">
      <c r="A247" s="41"/>
      <c r="B247" s="42"/>
      <c r="C247" s="215" t="s">
        <v>566</v>
      </c>
      <c r="D247" s="215" t="s">
        <v>233</v>
      </c>
      <c r="E247" s="216" t="s">
        <v>5450</v>
      </c>
      <c r="F247" s="217" t="s">
        <v>5451</v>
      </c>
      <c r="G247" s="218" t="s">
        <v>369</v>
      </c>
      <c r="H247" s="219">
        <v>1</v>
      </c>
      <c r="I247" s="220"/>
      <c r="J247" s="221">
        <f>ROUND(I247*H247,2)</f>
        <v>0</v>
      </c>
      <c r="K247" s="217" t="s">
        <v>19</v>
      </c>
      <c r="L247" s="47"/>
      <c r="M247" s="222" t="s">
        <v>19</v>
      </c>
      <c r="N247" s="223" t="s">
        <v>47</v>
      </c>
      <c r="O247" s="87"/>
      <c r="P247" s="224">
        <f>O247*H247</f>
        <v>0</v>
      </c>
      <c r="Q247" s="224">
        <v>0.00167</v>
      </c>
      <c r="R247" s="224">
        <f>Q247*H247</f>
        <v>0.00167</v>
      </c>
      <c r="S247" s="224">
        <v>0</v>
      </c>
      <c r="T247" s="225">
        <f>S247*H247</f>
        <v>0</v>
      </c>
      <c r="U247" s="41"/>
      <c r="V247" s="41"/>
      <c r="W247" s="41"/>
      <c r="X247" s="41"/>
      <c r="Y247" s="41"/>
      <c r="Z247" s="41"/>
      <c r="AA247" s="41"/>
      <c r="AB247" s="41"/>
      <c r="AC247" s="41"/>
      <c r="AD247" s="41"/>
      <c r="AE247" s="41"/>
      <c r="AR247" s="226" t="s">
        <v>238</v>
      </c>
      <c r="AT247" s="226" t="s">
        <v>233</v>
      </c>
      <c r="AU247" s="226" t="s">
        <v>86</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238</v>
      </c>
      <c r="BM247" s="226" t="s">
        <v>5452</v>
      </c>
    </row>
    <row r="248" s="13" customFormat="1">
      <c r="A248" s="13"/>
      <c r="B248" s="233"/>
      <c r="C248" s="234"/>
      <c r="D248" s="235" t="s">
        <v>242</v>
      </c>
      <c r="E248" s="236" t="s">
        <v>19</v>
      </c>
      <c r="F248" s="237" t="s">
        <v>84</v>
      </c>
      <c r="G248" s="234"/>
      <c r="H248" s="238">
        <v>1</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242</v>
      </c>
      <c r="AU248" s="244" t="s">
        <v>86</v>
      </c>
      <c r="AV248" s="13" t="s">
        <v>86</v>
      </c>
      <c r="AW248" s="13" t="s">
        <v>37</v>
      </c>
      <c r="AX248" s="13" t="s">
        <v>76</v>
      </c>
      <c r="AY248" s="244" t="s">
        <v>231</v>
      </c>
    </row>
    <row r="249" s="15" customFormat="1">
      <c r="A249" s="15"/>
      <c r="B249" s="255"/>
      <c r="C249" s="256"/>
      <c r="D249" s="235" t="s">
        <v>242</v>
      </c>
      <c r="E249" s="257" t="s">
        <v>19</v>
      </c>
      <c r="F249" s="258" t="s">
        <v>335</v>
      </c>
      <c r="G249" s="256"/>
      <c r="H249" s="259">
        <v>1</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242</v>
      </c>
      <c r="AU249" s="265" t="s">
        <v>86</v>
      </c>
      <c r="AV249" s="15" t="s">
        <v>238</v>
      </c>
      <c r="AW249" s="15" t="s">
        <v>37</v>
      </c>
      <c r="AX249" s="15" t="s">
        <v>84</v>
      </c>
      <c r="AY249" s="265" t="s">
        <v>231</v>
      </c>
    </row>
    <row r="250" s="2" customFormat="1" ht="21.75" customHeight="1">
      <c r="A250" s="41"/>
      <c r="B250" s="42"/>
      <c r="C250" s="277" t="s">
        <v>571</v>
      </c>
      <c r="D250" s="277" t="s">
        <v>605</v>
      </c>
      <c r="E250" s="278" t="s">
        <v>5453</v>
      </c>
      <c r="F250" s="279" t="s">
        <v>5454</v>
      </c>
      <c r="G250" s="280" t="s">
        <v>369</v>
      </c>
      <c r="H250" s="281">
        <v>1</v>
      </c>
      <c r="I250" s="282"/>
      <c r="J250" s="283">
        <f>ROUND(I250*H250,2)</f>
        <v>0</v>
      </c>
      <c r="K250" s="279" t="s">
        <v>19</v>
      </c>
      <c r="L250" s="284"/>
      <c r="M250" s="285" t="s">
        <v>19</v>
      </c>
      <c r="N250" s="286" t="s">
        <v>47</v>
      </c>
      <c r="O250" s="87"/>
      <c r="P250" s="224">
        <f>O250*H250</f>
        <v>0</v>
      </c>
      <c r="Q250" s="224">
        <v>0.013400000000000001</v>
      </c>
      <c r="R250" s="224">
        <f>Q250*H250</f>
        <v>0.013400000000000001</v>
      </c>
      <c r="S250" s="224">
        <v>0</v>
      </c>
      <c r="T250" s="225">
        <f>S250*H250</f>
        <v>0</v>
      </c>
      <c r="U250" s="41"/>
      <c r="V250" s="41"/>
      <c r="W250" s="41"/>
      <c r="X250" s="41"/>
      <c r="Y250" s="41"/>
      <c r="Z250" s="41"/>
      <c r="AA250" s="41"/>
      <c r="AB250" s="41"/>
      <c r="AC250" s="41"/>
      <c r="AD250" s="41"/>
      <c r="AE250" s="41"/>
      <c r="AR250" s="226" t="s">
        <v>277</v>
      </c>
      <c r="AT250" s="226" t="s">
        <v>605</v>
      </c>
      <c r="AU250" s="226" t="s">
        <v>86</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238</v>
      </c>
      <c r="BM250" s="226" t="s">
        <v>5455</v>
      </c>
    </row>
    <row r="251" s="13" customFormat="1">
      <c r="A251" s="13"/>
      <c r="B251" s="233"/>
      <c r="C251" s="234"/>
      <c r="D251" s="235" t="s">
        <v>242</v>
      </c>
      <c r="E251" s="236" t="s">
        <v>19</v>
      </c>
      <c r="F251" s="237" t="s">
        <v>84</v>
      </c>
      <c r="G251" s="234"/>
      <c r="H251" s="238">
        <v>1</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242</v>
      </c>
      <c r="AU251" s="244" t="s">
        <v>86</v>
      </c>
      <c r="AV251" s="13" t="s">
        <v>86</v>
      </c>
      <c r="AW251" s="13" t="s">
        <v>37</v>
      </c>
      <c r="AX251" s="13" t="s">
        <v>76</v>
      </c>
      <c r="AY251" s="244" t="s">
        <v>231</v>
      </c>
    </row>
    <row r="252" s="15" customFormat="1">
      <c r="A252" s="15"/>
      <c r="B252" s="255"/>
      <c r="C252" s="256"/>
      <c r="D252" s="235" t="s">
        <v>242</v>
      </c>
      <c r="E252" s="257" t="s">
        <v>19</v>
      </c>
      <c r="F252" s="258" t="s">
        <v>335</v>
      </c>
      <c r="G252" s="256"/>
      <c r="H252" s="259">
        <v>1</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242</v>
      </c>
      <c r="AU252" s="265" t="s">
        <v>86</v>
      </c>
      <c r="AV252" s="15" t="s">
        <v>238</v>
      </c>
      <c r="AW252" s="15" t="s">
        <v>37</v>
      </c>
      <c r="AX252" s="15" t="s">
        <v>84</v>
      </c>
      <c r="AY252" s="265" t="s">
        <v>231</v>
      </c>
    </row>
    <row r="253" s="2" customFormat="1" ht="16.5" customHeight="1">
      <c r="A253" s="41"/>
      <c r="B253" s="42"/>
      <c r="C253" s="277" t="s">
        <v>577</v>
      </c>
      <c r="D253" s="277" t="s">
        <v>605</v>
      </c>
      <c r="E253" s="278" t="s">
        <v>5456</v>
      </c>
      <c r="F253" s="279" t="s">
        <v>5457</v>
      </c>
      <c r="G253" s="280" t="s">
        <v>310</v>
      </c>
      <c r="H253" s="281">
        <v>5</v>
      </c>
      <c r="I253" s="282"/>
      <c r="J253" s="283">
        <f>ROUND(I253*H253,2)</f>
        <v>0</v>
      </c>
      <c r="K253" s="279" t="s">
        <v>19</v>
      </c>
      <c r="L253" s="284"/>
      <c r="M253" s="285" t="s">
        <v>19</v>
      </c>
      <c r="N253" s="286" t="s">
        <v>47</v>
      </c>
      <c r="O253" s="87"/>
      <c r="P253" s="224">
        <f>O253*H253</f>
        <v>0</v>
      </c>
      <c r="Q253" s="224">
        <v>0.011979999999999999</v>
      </c>
      <c r="R253" s="224">
        <f>Q253*H253</f>
        <v>0.059899999999999995</v>
      </c>
      <c r="S253" s="224">
        <v>0</v>
      </c>
      <c r="T253" s="225">
        <f>S253*H253</f>
        <v>0</v>
      </c>
      <c r="U253" s="41"/>
      <c r="V253" s="41"/>
      <c r="W253" s="41"/>
      <c r="X253" s="41"/>
      <c r="Y253" s="41"/>
      <c r="Z253" s="41"/>
      <c r="AA253" s="41"/>
      <c r="AB253" s="41"/>
      <c r="AC253" s="41"/>
      <c r="AD253" s="41"/>
      <c r="AE253" s="41"/>
      <c r="AR253" s="226" t="s">
        <v>277</v>
      </c>
      <c r="AT253" s="226" t="s">
        <v>605</v>
      </c>
      <c r="AU253" s="226" t="s">
        <v>86</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238</v>
      </c>
      <c r="BM253" s="226" t="s">
        <v>5458</v>
      </c>
    </row>
    <row r="254" s="13" customFormat="1">
      <c r="A254" s="13"/>
      <c r="B254" s="233"/>
      <c r="C254" s="234"/>
      <c r="D254" s="235" t="s">
        <v>242</v>
      </c>
      <c r="E254" s="236" t="s">
        <v>19</v>
      </c>
      <c r="F254" s="237" t="s">
        <v>260</v>
      </c>
      <c r="G254" s="234"/>
      <c r="H254" s="238">
        <v>5</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242</v>
      </c>
      <c r="AU254" s="244" t="s">
        <v>86</v>
      </c>
      <c r="AV254" s="13" t="s">
        <v>86</v>
      </c>
      <c r="AW254" s="13" t="s">
        <v>37</v>
      </c>
      <c r="AX254" s="13" t="s">
        <v>76</v>
      </c>
      <c r="AY254" s="244" t="s">
        <v>231</v>
      </c>
    </row>
    <row r="255" s="15" customFormat="1">
      <c r="A255" s="15"/>
      <c r="B255" s="255"/>
      <c r="C255" s="256"/>
      <c r="D255" s="235" t="s">
        <v>242</v>
      </c>
      <c r="E255" s="257" t="s">
        <v>19</v>
      </c>
      <c r="F255" s="258" t="s">
        <v>335</v>
      </c>
      <c r="G255" s="256"/>
      <c r="H255" s="259">
        <v>5</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242</v>
      </c>
      <c r="AU255" s="265" t="s">
        <v>86</v>
      </c>
      <c r="AV255" s="15" t="s">
        <v>238</v>
      </c>
      <c r="AW255" s="15" t="s">
        <v>37</v>
      </c>
      <c r="AX255" s="15" t="s">
        <v>84</v>
      </c>
      <c r="AY255" s="265" t="s">
        <v>231</v>
      </c>
    </row>
    <row r="256" s="2" customFormat="1" ht="37.8" customHeight="1">
      <c r="A256" s="41"/>
      <c r="B256" s="42"/>
      <c r="C256" s="215" t="s">
        <v>582</v>
      </c>
      <c r="D256" s="215" t="s">
        <v>233</v>
      </c>
      <c r="E256" s="216" t="s">
        <v>5459</v>
      </c>
      <c r="F256" s="217" t="s">
        <v>5460</v>
      </c>
      <c r="G256" s="218" t="s">
        <v>310</v>
      </c>
      <c r="H256" s="219">
        <v>5</v>
      </c>
      <c r="I256" s="220"/>
      <c r="J256" s="221">
        <f>ROUND(I256*H256,2)</f>
        <v>0</v>
      </c>
      <c r="K256" s="217" t="s">
        <v>19</v>
      </c>
      <c r="L256" s="47"/>
      <c r="M256" s="222" t="s">
        <v>19</v>
      </c>
      <c r="N256" s="223" t="s">
        <v>47</v>
      </c>
      <c r="O256" s="87"/>
      <c r="P256" s="224">
        <f>O256*H256</f>
        <v>0</v>
      </c>
      <c r="Q256" s="224">
        <v>1.0000000000000001E-05</v>
      </c>
      <c r="R256" s="224">
        <f>Q256*H256</f>
        <v>5.0000000000000002E-05</v>
      </c>
      <c r="S256" s="224">
        <v>0</v>
      </c>
      <c r="T256" s="225">
        <f>S256*H256</f>
        <v>0</v>
      </c>
      <c r="U256" s="41"/>
      <c r="V256" s="41"/>
      <c r="W256" s="41"/>
      <c r="X256" s="41"/>
      <c r="Y256" s="41"/>
      <c r="Z256" s="41"/>
      <c r="AA256" s="41"/>
      <c r="AB256" s="41"/>
      <c r="AC256" s="41"/>
      <c r="AD256" s="41"/>
      <c r="AE256" s="41"/>
      <c r="AR256" s="226" t="s">
        <v>238</v>
      </c>
      <c r="AT256" s="226" t="s">
        <v>233</v>
      </c>
      <c r="AU256" s="226" t="s">
        <v>86</v>
      </c>
      <c r="AY256" s="20" t="s">
        <v>231</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238</v>
      </c>
      <c r="BM256" s="226" t="s">
        <v>5461</v>
      </c>
    </row>
    <row r="257" s="13" customFormat="1">
      <c r="A257" s="13"/>
      <c r="B257" s="233"/>
      <c r="C257" s="234"/>
      <c r="D257" s="235" t="s">
        <v>242</v>
      </c>
      <c r="E257" s="236" t="s">
        <v>19</v>
      </c>
      <c r="F257" s="237" t="s">
        <v>260</v>
      </c>
      <c r="G257" s="234"/>
      <c r="H257" s="238">
        <v>5</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242</v>
      </c>
      <c r="AU257" s="244" t="s">
        <v>86</v>
      </c>
      <c r="AV257" s="13" t="s">
        <v>86</v>
      </c>
      <c r="AW257" s="13" t="s">
        <v>37</v>
      </c>
      <c r="AX257" s="13" t="s">
        <v>76</v>
      </c>
      <c r="AY257" s="244" t="s">
        <v>231</v>
      </c>
    </row>
    <row r="258" s="15" customFormat="1">
      <c r="A258" s="15"/>
      <c r="B258" s="255"/>
      <c r="C258" s="256"/>
      <c r="D258" s="235" t="s">
        <v>242</v>
      </c>
      <c r="E258" s="257" t="s">
        <v>19</v>
      </c>
      <c r="F258" s="258" t="s">
        <v>335</v>
      </c>
      <c r="G258" s="256"/>
      <c r="H258" s="259">
        <v>5</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242</v>
      </c>
      <c r="AU258" s="265" t="s">
        <v>86</v>
      </c>
      <c r="AV258" s="15" t="s">
        <v>238</v>
      </c>
      <c r="AW258" s="15" t="s">
        <v>37</v>
      </c>
      <c r="AX258" s="15" t="s">
        <v>84</v>
      </c>
      <c r="AY258" s="265" t="s">
        <v>231</v>
      </c>
    </row>
    <row r="259" s="2" customFormat="1" ht="24.15" customHeight="1">
      <c r="A259" s="41"/>
      <c r="B259" s="42"/>
      <c r="C259" s="277" t="s">
        <v>588</v>
      </c>
      <c r="D259" s="277" t="s">
        <v>605</v>
      </c>
      <c r="E259" s="278" t="s">
        <v>5462</v>
      </c>
      <c r="F259" s="279" t="s">
        <v>5463</v>
      </c>
      <c r="G259" s="280" t="s">
        <v>369</v>
      </c>
      <c r="H259" s="281">
        <v>2</v>
      </c>
      <c r="I259" s="282"/>
      <c r="J259" s="283">
        <f>ROUND(I259*H259,2)</f>
        <v>0</v>
      </c>
      <c r="K259" s="279" t="s">
        <v>19</v>
      </c>
      <c r="L259" s="284"/>
      <c r="M259" s="285" t="s">
        <v>19</v>
      </c>
      <c r="N259" s="286" t="s">
        <v>47</v>
      </c>
      <c r="O259" s="87"/>
      <c r="P259" s="224">
        <f>O259*H259</f>
        <v>0</v>
      </c>
      <c r="Q259" s="224">
        <v>0.00040000000000000002</v>
      </c>
      <c r="R259" s="224">
        <f>Q259*H259</f>
        <v>0.00080000000000000004</v>
      </c>
      <c r="S259" s="224">
        <v>0</v>
      </c>
      <c r="T259" s="225">
        <f>S259*H259</f>
        <v>0</v>
      </c>
      <c r="U259" s="41"/>
      <c r="V259" s="41"/>
      <c r="W259" s="41"/>
      <c r="X259" s="41"/>
      <c r="Y259" s="41"/>
      <c r="Z259" s="41"/>
      <c r="AA259" s="41"/>
      <c r="AB259" s="41"/>
      <c r="AC259" s="41"/>
      <c r="AD259" s="41"/>
      <c r="AE259" s="41"/>
      <c r="AR259" s="226" t="s">
        <v>277</v>
      </c>
      <c r="AT259" s="226" t="s">
        <v>605</v>
      </c>
      <c r="AU259" s="226" t="s">
        <v>86</v>
      </c>
      <c r="AY259" s="20" t="s">
        <v>231</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238</v>
      </c>
      <c r="BM259" s="226" t="s">
        <v>5464</v>
      </c>
    </row>
    <row r="260" s="13" customFormat="1">
      <c r="A260" s="13"/>
      <c r="B260" s="233"/>
      <c r="C260" s="234"/>
      <c r="D260" s="235" t="s">
        <v>242</v>
      </c>
      <c r="E260" s="236" t="s">
        <v>19</v>
      </c>
      <c r="F260" s="237" t="s">
        <v>86</v>
      </c>
      <c r="G260" s="234"/>
      <c r="H260" s="238">
        <v>2</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242</v>
      </c>
      <c r="AU260" s="244" t="s">
        <v>86</v>
      </c>
      <c r="AV260" s="13" t="s">
        <v>86</v>
      </c>
      <c r="AW260" s="13" t="s">
        <v>37</v>
      </c>
      <c r="AX260" s="13" t="s">
        <v>76</v>
      </c>
      <c r="AY260" s="244" t="s">
        <v>231</v>
      </c>
    </row>
    <row r="261" s="15" customFormat="1">
      <c r="A261" s="15"/>
      <c r="B261" s="255"/>
      <c r="C261" s="256"/>
      <c r="D261" s="235" t="s">
        <v>242</v>
      </c>
      <c r="E261" s="257" t="s">
        <v>19</v>
      </c>
      <c r="F261" s="258" t="s">
        <v>335</v>
      </c>
      <c r="G261" s="256"/>
      <c r="H261" s="259">
        <v>2</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242</v>
      </c>
      <c r="AU261" s="265" t="s">
        <v>86</v>
      </c>
      <c r="AV261" s="15" t="s">
        <v>238</v>
      </c>
      <c r="AW261" s="15" t="s">
        <v>37</v>
      </c>
      <c r="AX261" s="15" t="s">
        <v>84</v>
      </c>
      <c r="AY261" s="265" t="s">
        <v>231</v>
      </c>
    </row>
    <row r="262" s="2" customFormat="1" ht="16.5" customHeight="1">
      <c r="A262" s="41"/>
      <c r="B262" s="42"/>
      <c r="C262" s="277" t="s">
        <v>596</v>
      </c>
      <c r="D262" s="277" t="s">
        <v>605</v>
      </c>
      <c r="E262" s="278" t="s">
        <v>5465</v>
      </c>
      <c r="F262" s="279" t="s">
        <v>5466</v>
      </c>
      <c r="G262" s="280" t="s">
        <v>369</v>
      </c>
      <c r="H262" s="281">
        <v>1</v>
      </c>
      <c r="I262" s="282"/>
      <c r="J262" s="283">
        <f>ROUND(I262*H262,2)</f>
        <v>0</v>
      </c>
      <c r="K262" s="279" t="s">
        <v>19</v>
      </c>
      <c r="L262" s="284"/>
      <c r="M262" s="285" t="s">
        <v>19</v>
      </c>
      <c r="N262" s="286" t="s">
        <v>47</v>
      </c>
      <c r="O262" s="87"/>
      <c r="P262" s="224">
        <f>O262*H262</f>
        <v>0</v>
      </c>
      <c r="Q262" s="224">
        <v>0.0012099999999999999</v>
      </c>
      <c r="R262" s="224">
        <f>Q262*H262</f>
        <v>0.0012099999999999999</v>
      </c>
      <c r="S262" s="224">
        <v>0</v>
      </c>
      <c r="T262" s="225">
        <f>S262*H262</f>
        <v>0</v>
      </c>
      <c r="U262" s="41"/>
      <c r="V262" s="41"/>
      <c r="W262" s="41"/>
      <c r="X262" s="41"/>
      <c r="Y262" s="41"/>
      <c r="Z262" s="41"/>
      <c r="AA262" s="41"/>
      <c r="AB262" s="41"/>
      <c r="AC262" s="41"/>
      <c r="AD262" s="41"/>
      <c r="AE262" s="41"/>
      <c r="AR262" s="226" t="s">
        <v>277</v>
      </c>
      <c r="AT262" s="226" t="s">
        <v>605</v>
      </c>
      <c r="AU262" s="226" t="s">
        <v>86</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238</v>
      </c>
      <c r="BM262" s="226" t="s">
        <v>5467</v>
      </c>
    </row>
    <row r="263" s="13" customFormat="1">
      <c r="A263" s="13"/>
      <c r="B263" s="233"/>
      <c r="C263" s="234"/>
      <c r="D263" s="235" t="s">
        <v>242</v>
      </c>
      <c r="E263" s="236" t="s">
        <v>19</v>
      </c>
      <c r="F263" s="237" t="s">
        <v>84</v>
      </c>
      <c r="G263" s="234"/>
      <c r="H263" s="238">
        <v>1</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242</v>
      </c>
      <c r="AU263" s="244" t="s">
        <v>86</v>
      </c>
      <c r="AV263" s="13" t="s">
        <v>86</v>
      </c>
      <c r="AW263" s="13" t="s">
        <v>37</v>
      </c>
      <c r="AX263" s="13" t="s">
        <v>76</v>
      </c>
      <c r="AY263" s="244" t="s">
        <v>231</v>
      </c>
    </row>
    <row r="264" s="15" customFormat="1">
      <c r="A264" s="15"/>
      <c r="B264" s="255"/>
      <c r="C264" s="256"/>
      <c r="D264" s="235" t="s">
        <v>242</v>
      </c>
      <c r="E264" s="257" t="s">
        <v>19</v>
      </c>
      <c r="F264" s="258" t="s">
        <v>335</v>
      </c>
      <c r="G264" s="256"/>
      <c r="H264" s="259">
        <v>1</v>
      </c>
      <c r="I264" s="260"/>
      <c r="J264" s="256"/>
      <c r="K264" s="256"/>
      <c r="L264" s="261"/>
      <c r="M264" s="262"/>
      <c r="N264" s="263"/>
      <c r="O264" s="263"/>
      <c r="P264" s="263"/>
      <c r="Q264" s="263"/>
      <c r="R264" s="263"/>
      <c r="S264" s="263"/>
      <c r="T264" s="264"/>
      <c r="U264" s="15"/>
      <c r="V264" s="15"/>
      <c r="W264" s="15"/>
      <c r="X264" s="15"/>
      <c r="Y264" s="15"/>
      <c r="Z264" s="15"/>
      <c r="AA264" s="15"/>
      <c r="AB264" s="15"/>
      <c r="AC264" s="15"/>
      <c r="AD264" s="15"/>
      <c r="AE264" s="15"/>
      <c r="AT264" s="265" t="s">
        <v>242</v>
      </c>
      <c r="AU264" s="265" t="s">
        <v>86</v>
      </c>
      <c r="AV264" s="15" t="s">
        <v>238</v>
      </c>
      <c r="AW264" s="15" t="s">
        <v>37</v>
      </c>
      <c r="AX264" s="15" t="s">
        <v>84</v>
      </c>
      <c r="AY264" s="265" t="s">
        <v>231</v>
      </c>
    </row>
    <row r="265" s="2" customFormat="1" ht="44.25" customHeight="1">
      <c r="A265" s="41"/>
      <c r="B265" s="42"/>
      <c r="C265" s="215" t="s">
        <v>604</v>
      </c>
      <c r="D265" s="215" t="s">
        <v>233</v>
      </c>
      <c r="E265" s="216" t="s">
        <v>5468</v>
      </c>
      <c r="F265" s="217" t="s">
        <v>5469</v>
      </c>
      <c r="G265" s="218" t="s">
        <v>369</v>
      </c>
      <c r="H265" s="219">
        <v>1</v>
      </c>
      <c r="I265" s="220"/>
      <c r="J265" s="221">
        <f>ROUND(I265*H265,2)</f>
        <v>0</v>
      </c>
      <c r="K265" s="217" t="s">
        <v>19</v>
      </c>
      <c r="L265" s="47"/>
      <c r="M265" s="222" t="s">
        <v>19</v>
      </c>
      <c r="N265" s="223" t="s">
        <v>47</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238</v>
      </c>
      <c r="AT265" s="226" t="s">
        <v>233</v>
      </c>
      <c r="AU265" s="226" t="s">
        <v>86</v>
      </c>
      <c r="AY265" s="20" t="s">
        <v>231</v>
      </c>
      <c r="BE265" s="227">
        <f>IF(N265="základní",J265,0)</f>
        <v>0</v>
      </c>
      <c r="BF265" s="227">
        <f>IF(N265="snížená",J265,0)</f>
        <v>0</v>
      </c>
      <c r="BG265" s="227">
        <f>IF(N265="zákl. přenesená",J265,0)</f>
        <v>0</v>
      </c>
      <c r="BH265" s="227">
        <f>IF(N265="sníž. přenesená",J265,0)</f>
        <v>0</v>
      </c>
      <c r="BI265" s="227">
        <f>IF(N265="nulová",J265,0)</f>
        <v>0</v>
      </c>
      <c r="BJ265" s="20" t="s">
        <v>84</v>
      </c>
      <c r="BK265" s="227">
        <f>ROUND(I265*H265,2)</f>
        <v>0</v>
      </c>
      <c r="BL265" s="20" t="s">
        <v>238</v>
      </c>
      <c r="BM265" s="226" t="s">
        <v>5470</v>
      </c>
    </row>
    <row r="266" s="13" customFormat="1">
      <c r="A266" s="13"/>
      <c r="B266" s="233"/>
      <c r="C266" s="234"/>
      <c r="D266" s="235" t="s">
        <v>242</v>
      </c>
      <c r="E266" s="236" t="s">
        <v>19</v>
      </c>
      <c r="F266" s="237" t="s">
        <v>84</v>
      </c>
      <c r="G266" s="234"/>
      <c r="H266" s="238">
        <v>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242</v>
      </c>
      <c r="AU266" s="244" t="s">
        <v>86</v>
      </c>
      <c r="AV266" s="13" t="s">
        <v>86</v>
      </c>
      <c r="AW266" s="13" t="s">
        <v>37</v>
      </c>
      <c r="AX266" s="13" t="s">
        <v>76</v>
      </c>
      <c r="AY266" s="244" t="s">
        <v>231</v>
      </c>
    </row>
    <row r="267" s="15" customFormat="1">
      <c r="A267" s="15"/>
      <c r="B267" s="255"/>
      <c r="C267" s="256"/>
      <c r="D267" s="235" t="s">
        <v>242</v>
      </c>
      <c r="E267" s="257" t="s">
        <v>19</v>
      </c>
      <c r="F267" s="258" t="s">
        <v>335</v>
      </c>
      <c r="G267" s="256"/>
      <c r="H267" s="259">
        <v>1</v>
      </c>
      <c r="I267" s="260"/>
      <c r="J267" s="256"/>
      <c r="K267" s="256"/>
      <c r="L267" s="261"/>
      <c r="M267" s="262"/>
      <c r="N267" s="263"/>
      <c r="O267" s="263"/>
      <c r="P267" s="263"/>
      <c r="Q267" s="263"/>
      <c r="R267" s="263"/>
      <c r="S267" s="263"/>
      <c r="T267" s="264"/>
      <c r="U267" s="15"/>
      <c r="V267" s="15"/>
      <c r="W267" s="15"/>
      <c r="X267" s="15"/>
      <c r="Y267" s="15"/>
      <c r="Z267" s="15"/>
      <c r="AA267" s="15"/>
      <c r="AB267" s="15"/>
      <c r="AC267" s="15"/>
      <c r="AD267" s="15"/>
      <c r="AE267" s="15"/>
      <c r="AT267" s="265" t="s">
        <v>242</v>
      </c>
      <c r="AU267" s="265" t="s">
        <v>86</v>
      </c>
      <c r="AV267" s="15" t="s">
        <v>238</v>
      </c>
      <c r="AW267" s="15" t="s">
        <v>37</v>
      </c>
      <c r="AX267" s="15" t="s">
        <v>84</v>
      </c>
      <c r="AY267" s="265" t="s">
        <v>231</v>
      </c>
    </row>
    <row r="268" s="2" customFormat="1" ht="16.5" customHeight="1">
      <c r="A268" s="41"/>
      <c r="B268" s="42"/>
      <c r="C268" s="277" t="s">
        <v>609</v>
      </c>
      <c r="D268" s="277" t="s">
        <v>605</v>
      </c>
      <c r="E268" s="278" t="s">
        <v>5471</v>
      </c>
      <c r="F268" s="279" t="s">
        <v>5472</v>
      </c>
      <c r="G268" s="280" t="s">
        <v>369</v>
      </c>
      <c r="H268" s="281">
        <v>1</v>
      </c>
      <c r="I268" s="282"/>
      <c r="J268" s="283">
        <f>ROUND(I268*H268,2)</f>
        <v>0</v>
      </c>
      <c r="K268" s="279" t="s">
        <v>19</v>
      </c>
      <c r="L268" s="284"/>
      <c r="M268" s="285" t="s">
        <v>19</v>
      </c>
      <c r="N268" s="286" t="s">
        <v>47</v>
      </c>
      <c r="O268" s="87"/>
      <c r="P268" s="224">
        <f>O268*H268</f>
        <v>0</v>
      </c>
      <c r="Q268" s="224">
        <v>0.0135</v>
      </c>
      <c r="R268" s="224">
        <f>Q268*H268</f>
        <v>0.0135</v>
      </c>
      <c r="S268" s="224">
        <v>0</v>
      </c>
      <c r="T268" s="225">
        <f>S268*H268</f>
        <v>0</v>
      </c>
      <c r="U268" s="41"/>
      <c r="V268" s="41"/>
      <c r="W268" s="41"/>
      <c r="X268" s="41"/>
      <c r="Y268" s="41"/>
      <c r="Z268" s="41"/>
      <c r="AA268" s="41"/>
      <c r="AB268" s="41"/>
      <c r="AC268" s="41"/>
      <c r="AD268" s="41"/>
      <c r="AE268" s="41"/>
      <c r="AR268" s="226" t="s">
        <v>277</v>
      </c>
      <c r="AT268" s="226" t="s">
        <v>605</v>
      </c>
      <c r="AU268" s="226" t="s">
        <v>86</v>
      </c>
      <c r="AY268" s="20" t="s">
        <v>231</v>
      </c>
      <c r="BE268" s="227">
        <f>IF(N268="základní",J268,0)</f>
        <v>0</v>
      </c>
      <c r="BF268" s="227">
        <f>IF(N268="snížená",J268,0)</f>
        <v>0</v>
      </c>
      <c r="BG268" s="227">
        <f>IF(N268="zákl. přenesená",J268,0)</f>
        <v>0</v>
      </c>
      <c r="BH268" s="227">
        <f>IF(N268="sníž. přenesená",J268,0)</f>
        <v>0</v>
      </c>
      <c r="BI268" s="227">
        <f>IF(N268="nulová",J268,0)</f>
        <v>0</v>
      </c>
      <c r="BJ268" s="20" t="s">
        <v>84</v>
      </c>
      <c r="BK268" s="227">
        <f>ROUND(I268*H268,2)</f>
        <v>0</v>
      </c>
      <c r="BL268" s="20" t="s">
        <v>238</v>
      </c>
      <c r="BM268" s="226" t="s">
        <v>5473</v>
      </c>
    </row>
    <row r="269" s="13" customFormat="1">
      <c r="A269" s="13"/>
      <c r="B269" s="233"/>
      <c r="C269" s="234"/>
      <c r="D269" s="235" t="s">
        <v>242</v>
      </c>
      <c r="E269" s="236" t="s">
        <v>19</v>
      </c>
      <c r="F269" s="237" t="s">
        <v>84</v>
      </c>
      <c r="G269" s="234"/>
      <c r="H269" s="238">
        <v>1</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242</v>
      </c>
      <c r="AU269" s="244" t="s">
        <v>86</v>
      </c>
      <c r="AV269" s="13" t="s">
        <v>86</v>
      </c>
      <c r="AW269" s="13" t="s">
        <v>37</v>
      </c>
      <c r="AX269" s="13" t="s">
        <v>76</v>
      </c>
      <c r="AY269" s="244" t="s">
        <v>231</v>
      </c>
    </row>
    <row r="270" s="15" customFormat="1">
      <c r="A270" s="15"/>
      <c r="B270" s="255"/>
      <c r="C270" s="256"/>
      <c r="D270" s="235" t="s">
        <v>242</v>
      </c>
      <c r="E270" s="257" t="s">
        <v>19</v>
      </c>
      <c r="F270" s="258" t="s">
        <v>335</v>
      </c>
      <c r="G270" s="256"/>
      <c r="H270" s="259">
        <v>1</v>
      </c>
      <c r="I270" s="260"/>
      <c r="J270" s="256"/>
      <c r="K270" s="256"/>
      <c r="L270" s="261"/>
      <c r="M270" s="262"/>
      <c r="N270" s="263"/>
      <c r="O270" s="263"/>
      <c r="P270" s="263"/>
      <c r="Q270" s="263"/>
      <c r="R270" s="263"/>
      <c r="S270" s="263"/>
      <c r="T270" s="264"/>
      <c r="U270" s="15"/>
      <c r="V270" s="15"/>
      <c r="W270" s="15"/>
      <c r="X270" s="15"/>
      <c r="Y270" s="15"/>
      <c r="Z270" s="15"/>
      <c r="AA270" s="15"/>
      <c r="AB270" s="15"/>
      <c r="AC270" s="15"/>
      <c r="AD270" s="15"/>
      <c r="AE270" s="15"/>
      <c r="AT270" s="265" t="s">
        <v>242</v>
      </c>
      <c r="AU270" s="265" t="s">
        <v>86</v>
      </c>
      <c r="AV270" s="15" t="s">
        <v>238</v>
      </c>
      <c r="AW270" s="15" t="s">
        <v>37</v>
      </c>
      <c r="AX270" s="15" t="s">
        <v>84</v>
      </c>
      <c r="AY270" s="265" t="s">
        <v>231</v>
      </c>
    </row>
    <row r="271" s="2" customFormat="1" ht="21.75" customHeight="1">
      <c r="A271" s="41"/>
      <c r="B271" s="42"/>
      <c r="C271" s="215" t="s">
        <v>613</v>
      </c>
      <c r="D271" s="215" t="s">
        <v>233</v>
      </c>
      <c r="E271" s="216" t="s">
        <v>5474</v>
      </c>
      <c r="F271" s="217" t="s">
        <v>5475</v>
      </c>
      <c r="G271" s="218" t="s">
        <v>310</v>
      </c>
      <c r="H271" s="219">
        <v>74</v>
      </c>
      <c r="I271" s="220"/>
      <c r="J271" s="221">
        <f>ROUND(I271*H271,2)</f>
        <v>0</v>
      </c>
      <c r="K271" s="217" t="s">
        <v>19</v>
      </c>
      <c r="L271" s="47"/>
      <c r="M271" s="222" t="s">
        <v>19</v>
      </c>
      <c r="N271" s="223" t="s">
        <v>47</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238</v>
      </c>
      <c r="AT271" s="226" t="s">
        <v>233</v>
      </c>
      <c r="AU271" s="226" t="s">
        <v>86</v>
      </c>
      <c r="AY271" s="20" t="s">
        <v>231</v>
      </c>
      <c r="BE271" s="227">
        <f>IF(N271="základní",J271,0)</f>
        <v>0</v>
      </c>
      <c r="BF271" s="227">
        <f>IF(N271="snížená",J271,0)</f>
        <v>0</v>
      </c>
      <c r="BG271" s="227">
        <f>IF(N271="zákl. přenesená",J271,0)</f>
        <v>0</v>
      </c>
      <c r="BH271" s="227">
        <f>IF(N271="sníž. přenesená",J271,0)</f>
        <v>0</v>
      </c>
      <c r="BI271" s="227">
        <f>IF(N271="nulová",J271,0)</f>
        <v>0</v>
      </c>
      <c r="BJ271" s="20" t="s">
        <v>84</v>
      </c>
      <c r="BK271" s="227">
        <f>ROUND(I271*H271,2)</f>
        <v>0</v>
      </c>
      <c r="BL271" s="20" t="s">
        <v>238</v>
      </c>
      <c r="BM271" s="226" t="s">
        <v>5476</v>
      </c>
    </row>
    <row r="272" s="13" customFormat="1">
      <c r="A272" s="13"/>
      <c r="B272" s="233"/>
      <c r="C272" s="234"/>
      <c r="D272" s="235" t="s">
        <v>242</v>
      </c>
      <c r="E272" s="236" t="s">
        <v>19</v>
      </c>
      <c r="F272" s="237" t="s">
        <v>763</v>
      </c>
      <c r="G272" s="234"/>
      <c r="H272" s="238">
        <v>74</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242</v>
      </c>
      <c r="AU272" s="244" t="s">
        <v>86</v>
      </c>
      <c r="AV272" s="13" t="s">
        <v>86</v>
      </c>
      <c r="AW272" s="13" t="s">
        <v>37</v>
      </c>
      <c r="AX272" s="13" t="s">
        <v>76</v>
      </c>
      <c r="AY272" s="244" t="s">
        <v>231</v>
      </c>
    </row>
    <row r="273" s="15" customFormat="1">
      <c r="A273" s="15"/>
      <c r="B273" s="255"/>
      <c r="C273" s="256"/>
      <c r="D273" s="235" t="s">
        <v>242</v>
      </c>
      <c r="E273" s="257" t="s">
        <v>19</v>
      </c>
      <c r="F273" s="258" t="s">
        <v>335</v>
      </c>
      <c r="G273" s="256"/>
      <c r="H273" s="259">
        <v>74</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242</v>
      </c>
      <c r="AU273" s="265" t="s">
        <v>86</v>
      </c>
      <c r="AV273" s="15" t="s">
        <v>238</v>
      </c>
      <c r="AW273" s="15" t="s">
        <v>37</v>
      </c>
      <c r="AX273" s="15" t="s">
        <v>84</v>
      </c>
      <c r="AY273" s="265" t="s">
        <v>231</v>
      </c>
    </row>
    <row r="274" s="2" customFormat="1" ht="24.15" customHeight="1">
      <c r="A274" s="41"/>
      <c r="B274" s="42"/>
      <c r="C274" s="215" t="s">
        <v>622</v>
      </c>
      <c r="D274" s="215" t="s">
        <v>233</v>
      </c>
      <c r="E274" s="216" t="s">
        <v>5477</v>
      </c>
      <c r="F274" s="217" t="s">
        <v>5478</v>
      </c>
      <c r="G274" s="218" t="s">
        <v>310</v>
      </c>
      <c r="H274" s="219">
        <v>74</v>
      </c>
      <c r="I274" s="220"/>
      <c r="J274" s="221">
        <f>ROUND(I274*H274,2)</f>
        <v>0</v>
      </c>
      <c r="K274" s="217" t="s">
        <v>19</v>
      </c>
      <c r="L274" s="47"/>
      <c r="M274" s="222" t="s">
        <v>19</v>
      </c>
      <c r="N274" s="223" t="s">
        <v>47</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238</v>
      </c>
      <c r="AT274" s="226" t="s">
        <v>233</v>
      </c>
      <c r="AU274" s="226" t="s">
        <v>86</v>
      </c>
      <c r="AY274" s="20" t="s">
        <v>231</v>
      </c>
      <c r="BE274" s="227">
        <f>IF(N274="základní",J274,0)</f>
        <v>0</v>
      </c>
      <c r="BF274" s="227">
        <f>IF(N274="snížená",J274,0)</f>
        <v>0</v>
      </c>
      <c r="BG274" s="227">
        <f>IF(N274="zákl. přenesená",J274,0)</f>
        <v>0</v>
      </c>
      <c r="BH274" s="227">
        <f>IF(N274="sníž. přenesená",J274,0)</f>
        <v>0</v>
      </c>
      <c r="BI274" s="227">
        <f>IF(N274="nulová",J274,0)</f>
        <v>0</v>
      </c>
      <c r="BJ274" s="20" t="s">
        <v>84</v>
      </c>
      <c r="BK274" s="227">
        <f>ROUND(I274*H274,2)</f>
        <v>0</v>
      </c>
      <c r="BL274" s="20" t="s">
        <v>238</v>
      </c>
      <c r="BM274" s="226" t="s">
        <v>5479</v>
      </c>
    </row>
    <row r="275" s="13" customFormat="1">
      <c r="A275" s="13"/>
      <c r="B275" s="233"/>
      <c r="C275" s="234"/>
      <c r="D275" s="235" t="s">
        <v>242</v>
      </c>
      <c r="E275" s="236" t="s">
        <v>19</v>
      </c>
      <c r="F275" s="237" t="s">
        <v>763</v>
      </c>
      <c r="G275" s="234"/>
      <c r="H275" s="238">
        <v>74</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242</v>
      </c>
      <c r="AU275" s="244" t="s">
        <v>86</v>
      </c>
      <c r="AV275" s="13" t="s">
        <v>86</v>
      </c>
      <c r="AW275" s="13" t="s">
        <v>37</v>
      </c>
      <c r="AX275" s="13" t="s">
        <v>76</v>
      </c>
      <c r="AY275" s="244" t="s">
        <v>231</v>
      </c>
    </row>
    <row r="276" s="15" customFormat="1">
      <c r="A276" s="15"/>
      <c r="B276" s="255"/>
      <c r="C276" s="256"/>
      <c r="D276" s="235" t="s">
        <v>242</v>
      </c>
      <c r="E276" s="257" t="s">
        <v>19</v>
      </c>
      <c r="F276" s="258" t="s">
        <v>335</v>
      </c>
      <c r="G276" s="256"/>
      <c r="H276" s="259">
        <v>74</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242</v>
      </c>
      <c r="AU276" s="265" t="s">
        <v>86</v>
      </c>
      <c r="AV276" s="15" t="s">
        <v>238</v>
      </c>
      <c r="AW276" s="15" t="s">
        <v>37</v>
      </c>
      <c r="AX276" s="15" t="s">
        <v>84</v>
      </c>
      <c r="AY276" s="265" t="s">
        <v>231</v>
      </c>
    </row>
    <row r="277" s="2" customFormat="1" ht="24.15" customHeight="1">
      <c r="A277" s="41"/>
      <c r="B277" s="42"/>
      <c r="C277" s="215" t="s">
        <v>626</v>
      </c>
      <c r="D277" s="215" t="s">
        <v>233</v>
      </c>
      <c r="E277" s="216" t="s">
        <v>5480</v>
      </c>
      <c r="F277" s="217" t="s">
        <v>5481</v>
      </c>
      <c r="G277" s="218" t="s">
        <v>369</v>
      </c>
      <c r="H277" s="219">
        <v>2</v>
      </c>
      <c r="I277" s="220"/>
      <c r="J277" s="221">
        <f>ROUND(I277*H277,2)</f>
        <v>0</v>
      </c>
      <c r="K277" s="217" t="s">
        <v>19</v>
      </c>
      <c r="L277" s="47"/>
      <c r="M277" s="222" t="s">
        <v>19</v>
      </c>
      <c r="N277" s="223" t="s">
        <v>47</v>
      </c>
      <c r="O277" s="87"/>
      <c r="P277" s="224">
        <f>O277*H277</f>
        <v>0</v>
      </c>
      <c r="Q277" s="224">
        <v>0.45937</v>
      </c>
      <c r="R277" s="224">
        <f>Q277*H277</f>
        <v>0.91874</v>
      </c>
      <c r="S277" s="224">
        <v>0</v>
      </c>
      <c r="T277" s="225">
        <f>S277*H277</f>
        <v>0</v>
      </c>
      <c r="U277" s="41"/>
      <c r="V277" s="41"/>
      <c r="W277" s="41"/>
      <c r="X277" s="41"/>
      <c r="Y277" s="41"/>
      <c r="Z277" s="41"/>
      <c r="AA277" s="41"/>
      <c r="AB277" s="41"/>
      <c r="AC277" s="41"/>
      <c r="AD277" s="41"/>
      <c r="AE277" s="41"/>
      <c r="AR277" s="226" t="s">
        <v>238</v>
      </c>
      <c r="AT277" s="226" t="s">
        <v>233</v>
      </c>
      <c r="AU277" s="226" t="s">
        <v>86</v>
      </c>
      <c r="AY277" s="20" t="s">
        <v>231</v>
      </c>
      <c r="BE277" s="227">
        <f>IF(N277="základní",J277,0)</f>
        <v>0</v>
      </c>
      <c r="BF277" s="227">
        <f>IF(N277="snížená",J277,0)</f>
        <v>0</v>
      </c>
      <c r="BG277" s="227">
        <f>IF(N277="zákl. přenesená",J277,0)</f>
        <v>0</v>
      </c>
      <c r="BH277" s="227">
        <f>IF(N277="sníž. přenesená",J277,0)</f>
        <v>0</v>
      </c>
      <c r="BI277" s="227">
        <f>IF(N277="nulová",J277,0)</f>
        <v>0</v>
      </c>
      <c r="BJ277" s="20" t="s">
        <v>84</v>
      </c>
      <c r="BK277" s="227">
        <f>ROUND(I277*H277,2)</f>
        <v>0</v>
      </c>
      <c r="BL277" s="20" t="s">
        <v>238</v>
      </c>
      <c r="BM277" s="226" t="s">
        <v>5482</v>
      </c>
    </row>
    <row r="278" s="13" customFormat="1">
      <c r="A278" s="13"/>
      <c r="B278" s="233"/>
      <c r="C278" s="234"/>
      <c r="D278" s="235" t="s">
        <v>242</v>
      </c>
      <c r="E278" s="236" t="s">
        <v>19</v>
      </c>
      <c r="F278" s="237" t="s">
        <v>86</v>
      </c>
      <c r="G278" s="234"/>
      <c r="H278" s="238">
        <v>2</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242</v>
      </c>
      <c r="AU278" s="244" t="s">
        <v>86</v>
      </c>
      <c r="AV278" s="13" t="s">
        <v>86</v>
      </c>
      <c r="AW278" s="13" t="s">
        <v>37</v>
      </c>
      <c r="AX278" s="13" t="s">
        <v>76</v>
      </c>
      <c r="AY278" s="244" t="s">
        <v>231</v>
      </c>
    </row>
    <row r="279" s="15" customFormat="1">
      <c r="A279" s="15"/>
      <c r="B279" s="255"/>
      <c r="C279" s="256"/>
      <c r="D279" s="235" t="s">
        <v>242</v>
      </c>
      <c r="E279" s="257" t="s">
        <v>19</v>
      </c>
      <c r="F279" s="258" t="s">
        <v>335</v>
      </c>
      <c r="G279" s="256"/>
      <c r="H279" s="259">
        <v>2</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242</v>
      </c>
      <c r="AU279" s="265" t="s">
        <v>86</v>
      </c>
      <c r="AV279" s="15" t="s">
        <v>238</v>
      </c>
      <c r="AW279" s="15" t="s">
        <v>37</v>
      </c>
      <c r="AX279" s="15" t="s">
        <v>84</v>
      </c>
      <c r="AY279" s="265" t="s">
        <v>231</v>
      </c>
    </row>
    <row r="280" s="2" customFormat="1" ht="16.5" customHeight="1">
      <c r="A280" s="41"/>
      <c r="B280" s="42"/>
      <c r="C280" s="215" t="s">
        <v>630</v>
      </c>
      <c r="D280" s="215" t="s">
        <v>233</v>
      </c>
      <c r="E280" s="216" t="s">
        <v>3564</v>
      </c>
      <c r="F280" s="217" t="s">
        <v>3565</v>
      </c>
      <c r="G280" s="218" t="s">
        <v>310</v>
      </c>
      <c r="H280" s="219">
        <v>85</v>
      </c>
      <c r="I280" s="220"/>
      <c r="J280" s="221">
        <f>ROUND(I280*H280,2)</f>
        <v>0</v>
      </c>
      <c r="K280" s="217" t="s">
        <v>19</v>
      </c>
      <c r="L280" s="47"/>
      <c r="M280" s="222" t="s">
        <v>19</v>
      </c>
      <c r="N280" s="223" t="s">
        <v>47</v>
      </c>
      <c r="O280" s="87"/>
      <c r="P280" s="224">
        <f>O280*H280</f>
        <v>0</v>
      </c>
      <c r="Q280" s="224">
        <v>0.00019000000000000001</v>
      </c>
      <c r="R280" s="224">
        <f>Q280*H280</f>
        <v>0.016150000000000001</v>
      </c>
      <c r="S280" s="224">
        <v>0</v>
      </c>
      <c r="T280" s="225">
        <f>S280*H280</f>
        <v>0</v>
      </c>
      <c r="U280" s="41"/>
      <c r="V280" s="41"/>
      <c r="W280" s="41"/>
      <c r="X280" s="41"/>
      <c r="Y280" s="41"/>
      <c r="Z280" s="41"/>
      <c r="AA280" s="41"/>
      <c r="AB280" s="41"/>
      <c r="AC280" s="41"/>
      <c r="AD280" s="41"/>
      <c r="AE280" s="41"/>
      <c r="AR280" s="226" t="s">
        <v>238</v>
      </c>
      <c r="AT280" s="226" t="s">
        <v>233</v>
      </c>
      <c r="AU280" s="226" t="s">
        <v>86</v>
      </c>
      <c r="AY280" s="20" t="s">
        <v>231</v>
      </c>
      <c r="BE280" s="227">
        <f>IF(N280="základní",J280,0)</f>
        <v>0</v>
      </c>
      <c r="BF280" s="227">
        <f>IF(N280="snížená",J280,0)</f>
        <v>0</v>
      </c>
      <c r="BG280" s="227">
        <f>IF(N280="zákl. přenesená",J280,0)</f>
        <v>0</v>
      </c>
      <c r="BH280" s="227">
        <f>IF(N280="sníž. přenesená",J280,0)</f>
        <v>0</v>
      </c>
      <c r="BI280" s="227">
        <f>IF(N280="nulová",J280,0)</f>
        <v>0</v>
      </c>
      <c r="BJ280" s="20" t="s">
        <v>84</v>
      </c>
      <c r="BK280" s="227">
        <f>ROUND(I280*H280,2)</f>
        <v>0</v>
      </c>
      <c r="BL280" s="20" t="s">
        <v>238</v>
      </c>
      <c r="BM280" s="226" t="s">
        <v>5483</v>
      </c>
    </row>
    <row r="281" s="13" customFormat="1">
      <c r="A281" s="13"/>
      <c r="B281" s="233"/>
      <c r="C281" s="234"/>
      <c r="D281" s="235" t="s">
        <v>242</v>
      </c>
      <c r="E281" s="236" t="s">
        <v>19</v>
      </c>
      <c r="F281" s="237" t="s">
        <v>875</v>
      </c>
      <c r="G281" s="234"/>
      <c r="H281" s="238">
        <v>85</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242</v>
      </c>
      <c r="AU281" s="244" t="s">
        <v>86</v>
      </c>
      <c r="AV281" s="13" t="s">
        <v>86</v>
      </c>
      <c r="AW281" s="13" t="s">
        <v>37</v>
      </c>
      <c r="AX281" s="13" t="s">
        <v>76</v>
      </c>
      <c r="AY281" s="244" t="s">
        <v>231</v>
      </c>
    </row>
    <row r="282" s="15" customFormat="1">
      <c r="A282" s="15"/>
      <c r="B282" s="255"/>
      <c r="C282" s="256"/>
      <c r="D282" s="235" t="s">
        <v>242</v>
      </c>
      <c r="E282" s="257" t="s">
        <v>19</v>
      </c>
      <c r="F282" s="258" t="s">
        <v>335</v>
      </c>
      <c r="G282" s="256"/>
      <c r="H282" s="259">
        <v>85</v>
      </c>
      <c r="I282" s="260"/>
      <c r="J282" s="256"/>
      <c r="K282" s="256"/>
      <c r="L282" s="261"/>
      <c r="M282" s="262"/>
      <c r="N282" s="263"/>
      <c r="O282" s="263"/>
      <c r="P282" s="263"/>
      <c r="Q282" s="263"/>
      <c r="R282" s="263"/>
      <c r="S282" s="263"/>
      <c r="T282" s="264"/>
      <c r="U282" s="15"/>
      <c r="V282" s="15"/>
      <c r="W282" s="15"/>
      <c r="X282" s="15"/>
      <c r="Y282" s="15"/>
      <c r="Z282" s="15"/>
      <c r="AA282" s="15"/>
      <c r="AB282" s="15"/>
      <c r="AC282" s="15"/>
      <c r="AD282" s="15"/>
      <c r="AE282" s="15"/>
      <c r="AT282" s="265" t="s">
        <v>242</v>
      </c>
      <c r="AU282" s="265" t="s">
        <v>86</v>
      </c>
      <c r="AV282" s="15" t="s">
        <v>238</v>
      </c>
      <c r="AW282" s="15" t="s">
        <v>37</v>
      </c>
      <c r="AX282" s="15" t="s">
        <v>84</v>
      </c>
      <c r="AY282" s="265" t="s">
        <v>231</v>
      </c>
    </row>
    <row r="283" s="2" customFormat="1" ht="16.5" customHeight="1">
      <c r="A283" s="41"/>
      <c r="B283" s="42"/>
      <c r="C283" s="215" t="s">
        <v>634</v>
      </c>
      <c r="D283" s="215" t="s">
        <v>233</v>
      </c>
      <c r="E283" s="216" t="s">
        <v>3567</v>
      </c>
      <c r="F283" s="217" t="s">
        <v>3568</v>
      </c>
      <c r="G283" s="218" t="s">
        <v>310</v>
      </c>
      <c r="H283" s="219">
        <v>79</v>
      </c>
      <c r="I283" s="220"/>
      <c r="J283" s="221">
        <f>ROUND(I283*H283,2)</f>
        <v>0</v>
      </c>
      <c r="K283" s="217" t="s">
        <v>19</v>
      </c>
      <c r="L283" s="47"/>
      <c r="M283" s="222" t="s">
        <v>19</v>
      </c>
      <c r="N283" s="223" t="s">
        <v>47</v>
      </c>
      <c r="O283" s="87"/>
      <c r="P283" s="224">
        <f>O283*H283</f>
        <v>0</v>
      </c>
      <c r="Q283" s="224">
        <v>6.9999999999999994E-05</v>
      </c>
      <c r="R283" s="224">
        <f>Q283*H283</f>
        <v>0.0055299999999999993</v>
      </c>
      <c r="S283" s="224">
        <v>0</v>
      </c>
      <c r="T283" s="225">
        <f>S283*H283</f>
        <v>0</v>
      </c>
      <c r="U283" s="41"/>
      <c r="V283" s="41"/>
      <c r="W283" s="41"/>
      <c r="X283" s="41"/>
      <c r="Y283" s="41"/>
      <c r="Z283" s="41"/>
      <c r="AA283" s="41"/>
      <c r="AB283" s="41"/>
      <c r="AC283" s="41"/>
      <c r="AD283" s="41"/>
      <c r="AE283" s="41"/>
      <c r="AR283" s="226" t="s">
        <v>238</v>
      </c>
      <c r="AT283" s="226" t="s">
        <v>233</v>
      </c>
      <c r="AU283" s="226" t="s">
        <v>86</v>
      </c>
      <c r="AY283" s="20" t="s">
        <v>231</v>
      </c>
      <c r="BE283" s="227">
        <f>IF(N283="základní",J283,0)</f>
        <v>0</v>
      </c>
      <c r="BF283" s="227">
        <f>IF(N283="snížená",J283,0)</f>
        <v>0</v>
      </c>
      <c r="BG283" s="227">
        <f>IF(N283="zákl. přenesená",J283,0)</f>
        <v>0</v>
      </c>
      <c r="BH283" s="227">
        <f>IF(N283="sníž. přenesená",J283,0)</f>
        <v>0</v>
      </c>
      <c r="BI283" s="227">
        <f>IF(N283="nulová",J283,0)</f>
        <v>0</v>
      </c>
      <c r="BJ283" s="20" t="s">
        <v>84</v>
      </c>
      <c r="BK283" s="227">
        <f>ROUND(I283*H283,2)</f>
        <v>0</v>
      </c>
      <c r="BL283" s="20" t="s">
        <v>238</v>
      </c>
      <c r="BM283" s="226" t="s">
        <v>5484</v>
      </c>
    </row>
    <row r="284" s="13" customFormat="1">
      <c r="A284" s="13"/>
      <c r="B284" s="233"/>
      <c r="C284" s="234"/>
      <c r="D284" s="235" t="s">
        <v>242</v>
      </c>
      <c r="E284" s="236" t="s">
        <v>19</v>
      </c>
      <c r="F284" s="237" t="s">
        <v>5485</v>
      </c>
      <c r="G284" s="234"/>
      <c r="H284" s="238">
        <v>79</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242</v>
      </c>
      <c r="AU284" s="244" t="s">
        <v>86</v>
      </c>
      <c r="AV284" s="13" t="s">
        <v>86</v>
      </c>
      <c r="AW284" s="13" t="s">
        <v>37</v>
      </c>
      <c r="AX284" s="13" t="s">
        <v>76</v>
      </c>
      <c r="AY284" s="244" t="s">
        <v>231</v>
      </c>
    </row>
    <row r="285" s="15" customFormat="1">
      <c r="A285" s="15"/>
      <c r="B285" s="255"/>
      <c r="C285" s="256"/>
      <c r="D285" s="235" t="s">
        <v>242</v>
      </c>
      <c r="E285" s="257" t="s">
        <v>19</v>
      </c>
      <c r="F285" s="258" t="s">
        <v>335</v>
      </c>
      <c r="G285" s="256"/>
      <c r="H285" s="259">
        <v>79</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242</v>
      </c>
      <c r="AU285" s="265" t="s">
        <v>86</v>
      </c>
      <c r="AV285" s="15" t="s">
        <v>238</v>
      </c>
      <c r="AW285" s="15" t="s">
        <v>37</v>
      </c>
      <c r="AX285" s="15" t="s">
        <v>84</v>
      </c>
      <c r="AY285" s="265" t="s">
        <v>231</v>
      </c>
    </row>
    <row r="286" s="12" customFormat="1" ht="22.8" customHeight="1">
      <c r="A286" s="12"/>
      <c r="B286" s="199"/>
      <c r="C286" s="200"/>
      <c r="D286" s="201" t="s">
        <v>75</v>
      </c>
      <c r="E286" s="213" t="s">
        <v>284</v>
      </c>
      <c r="F286" s="213" t="s">
        <v>1150</v>
      </c>
      <c r="G286" s="200"/>
      <c r="H286" s="200"/>
      <c r="I286" s="203"/>
      <c r="J286" s="214">
        <f>BK286</f>
        <v>0</v>
      </c>
      <c r="K286" s="200"/>
      <c r="L286" s="205"/>
      <c r="M286" s="206"/>
      <c r="N286" s="207"/>
      <c r="O286" s="207"/>
      <c r="P286" s="208">
        <f>SUM(P287:P290)</f>
        <v>0</v>
      </c>
      <c r="Q286" s="207"/>
      <c r="R286" s="208">
        <f>SUM(R287:R290)</f>
        <v>0</v>
      </c>
      <c r="S286" s="207"/>
      <c r="T286" s="209">
        <f>SUM(T287:T290)</f>
        <v>0</v>
      </c>
      <c r="U286" s="12"/>
      <c r="V286" s="12"/>
      <c r="W286" s="12"/>
      <c r="X286" s="12"/>
      <c r="Y286" s="12"/>
      <c r="Z286" s="12"/>
      <c r="AA286" s="12"/>
      <c r="AB286" s="12"/>
      <c r="AC286" s="12"/>
      <c r="AD286" s="12"/>
      <c r="AE286" s="12"/>
      <c r="AR286" s="210" t="s">
        <v>84</v>
      </c>
      <c r="AT286" s="211" t="s">
        <v>75</v>
      </c>
      <c r="AU286" s="211" t="s">
        <v>84</v>
      </c>
      <c r="AY286" s="210" t="s">
        <v>231</v>
      </c>
      <c r="BK286" s="212">
        <f>SUM(BK287:BK290)</f>
        <v>0</v>
      </c>
    </row>
    <row r="287" s="2" customFormat="1" ht="24.15" customHeight="1">
      <c r="A287" s="41"/>
      <c r="B287" s="42"/>
      <c r="C287" s="215" t="s">
        <v>638</v>
      </c>
      <c r="D287" s="215" t="s">
        <v>233</v>
      </c>
      <c r="E287" s="216" t="s">
        <v>5486</v>
      </c>
      <c r="F287" s="217" t="s">
        <v>5487</v>
      </c>
      <c r="G287" s="218" t="s">
        <v>310</v>
      </c>
      <c r="H287" s="219">
        <v>11.6</v>
      </c>
      <c r="I287" s="220"/>
      <c r="J287" s="221">
        <f>ROUND(I287*H287,2)</f>
        <v>0</v>
      </c>
      <c r="K287" s="217" t="s">
        <v>19</v>
      </c>
      <c r="L287" s="47"/>
      <c r="M287" s="222" t="s">
        <v>19</v>
      </c>
      <c r="N287" s="223" t="s">
        <v>47</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238</v>
      </c>
      <c r="AT287" s="226" t="s">
        <v>233</v>
      </c>
      <c r="AU287" s="226" t="s">
        <v>86</v>
      </c>
      <c r="AY287" s="20" t="s">
        <v>231</v>
      </c>
      <c r="BE287" s="227">
        <f>IF(N287="základní",J287,0)</f>
        <v>0</v>
      </c>
      <c r="BF287" s="227">
        <f>IF(N287="snížená",J287,0)</f>
        <v>0</v>
      </c>
      <c r="BG287" s="227">
        <f>IF(N287="zákl. přenesená",J287,0)</f>
        <v>0</v>
      </c>
      <c r="BH287" s="227">
        <f>IF(N287="sníž. přenesená",J287,0)</f>
        <v>0</v>
      </c>
      <c r="BI287" s="227">
        <f>IF(N287="nulová",J287,0)</f>
        <v>0</v>
      </c>
      <c r="BJ287" s="20" t="s">
        <v>84</v>
      </c>
      <c r="BK287" s="227">
        <f>ROUND(I287*H287,2)</f>
        <v>0</v>
      </c>
      <c r="BL287" s="20" t="s">
        <v>238</v>
      </c>
      <c r="BM287" s="226" t="s">
        <v>5488</v>
      </c>
    </row>
    <row r="288" s="2" customFormat="1">
      <c r="A288" s="41"/>
      <c r="B288" s="42"/>
      <c r="C288" s="43"/>
      <c r="D288" s="235" t="s">
        <v>3132</v>
      </c>
      <c r="E288" s="43"/>
      <c r="F288" s="299" t="s">
        <v>5489</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3132</v>
      </c>
      <c r="AU288" s="20" t="s">
        <v>86</v>
      </c>
    </row>
    <row r="289" s="13" customFormat="1">
      <c r="A289" s="13"/>
      <c r="B289" s="233"/>
      <c r="C289" s="234"/>
      <c r="D289" s="235" t="s">
        <v>242</v>
      </c>
      <c r="E289" s="236" t="s">
        <v>19</v>
      </c>
      <c r="F289" s="237" t="s">
        <v>5490</v>
      </c>
      <c r="G289" s="234"/>
      <c r="H289" s="238">
        <v>11.6</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242</v>
      </c>
      <c r="AU289" s="244" t="s">
        <v>86</v>
      </c>
      <c r="AV289" s="13" t="s">
        <v>86</v>
      </c>
      <c r="AW289" s="13" t="s">
        <v>37</v>
      </c>
      <c r="AX289" s="13" t="s">
        <v>76</v>
      </c>
      <c r="AY289" s="244" t="s">
        <v>231</v>
      </c>
    </row>
    <row r="290" s="15" customFormat="1">
      <c r="A290" s="15"/>
      <c r="B290" s="255"/>
      <c r="C290" s="256"/>
      <c r="D290" s="235" t="s">
        <v>242</v>
      </c>
      <c r="E290" s="257" t="s">
        <v>19</v>
      </c>
      <c r="F290" s="258" t="s">
        <v>335</v>
      </c>
      <c r="G290" s="256"/>
      <c r="H290" s="259">
        <v>11.6</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242</v>
      </c>
      <c r="AU290" s="265" t="s">
        <v>86</v>
      </c>
      <c r="AV290" s="15" t="s">
        <v>238</v>
      </c>
      <c r="AW290" s="15" t="s">
        <v>37</v>
      </c>
      <c r="AX290" s="15" t="s">
        <v>84</v>
      </c>
      <c r="AY290" s="265" t="s">
        <v>231</v>
      </c>
    </row>
    <row r="291" s="12" customFormat="1" ht="22.8" customHeight="1">
      <c r="A291" s="12"/>
      <c r="B291" s="199"/>
      <c r="C291" s="200"/>
      <c r="D291" s="201" t="s">
        <v>75</v>
      </c>
      <c r="E291" s="213" t="s">
        <v>5491</v>
      </c>
      <c r="F291" s="213" t="s">
        <v>5492</v>
      </c>
      <c r="G291" s="200"/>
      <c r="H291" s="200"/>
      <c r="I291" s="203"/>
      <c r="J291" s="214">
        <f>BK291</f>
        <v>0</v>
      </c>
      <c r="K291" s="200"/>
      <c r="L291" s="205"/>
      <c r="M291" s="206"/>
      <c r="N291" s="207"/>
      <c r="O291" s="207"/>
      <c r="P291" s="208">
        <f>SUM(P292:P300)</f>
        <v>0</v>
      </c>
      <c r="Q291" s="207"/>
      <c r="R291" s="208">
        <f>SUM(R292:R300)</f>
        <v>0</v>
      </c>
      <c r="S291" s="207"/>
      <c r="T291" s="209">
        <f>SUM(T292:T300)</f>
        <v>0</v>
      </c>
      <c r="U291" s="12"/>
      <c r="V291" s="12"/>
      <c r="W291" s="12"/>
      <c r="X291" s="12"/>
      <c r="Y291" s="12"/>
      <c r="Z291" s="12"/>
      <c r="AA291" s="12"/>
      <c r="AB291" s="12"/>
      <c r="AC291" s="12"/>
      <c r="AD291" s="12"/>
      <c r="AE291" s="12"/>
      <c r="AR291" s="210" t="s">
        <v>84</v>
      </c>
      <c r="AT291" s="211" t="s">
        <v>75</v>
      </c>
      <c r="AU291" s="211" t="s">
        <v>84</v>
      </c>
      <c r="AY291" s="210" t="s">
        <v>231</v>
      </c>
      <c r="BK291" s="212">
        <f>SUM(BK292:BK300)</f>
        <v>0</v>
      </c>
    </row>
    <row r="292" s="2" customFormat="1" ht="37.8" customHeight="1">
      <c r="A292" s="41"/>
      <c r="B292" s="42"/>
      <c r="C292" s="215" t="s">
        <v>643</v>
      </c>
      <c r="D292" s="215" t="s">
        <v>233</v>
      </c>
      <c r="E292" s="216" t="s">
        <v>5493</v>
      </c>
      <c r="F292" s="217" t="s">
        <v>5494</v>
      </c>
      <c r="G292" s="218" t="s">
        <v>280</v>
      </c>
      <c r="H292" s="219">
        <v>2.2029999999999998</v>
      </c>
      <c r="I292" s="220"/>
      <c r="J292" s="221">
        <f>ROUND(I292*H292,2)</f>
        <v>0</v>
      </c>
      <c r="K292" s="217" t="s">
        <v>19</v>
      </c>
      <c r="L292" s="47"/>
      <c r="M292" s="222" t="s">
        <v>19</v>
      </c>
      <c r="N292" s="223" t="s">
        <v>47</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238</v>
      </c>
      <c r="AT292" s="226" t="s">
        <v>233</v>
      </c>
      <c r="AU292" s="226" t="s">
        <v>86</v>
      </c>
      <c r="AY292" s="20" t="s">
        <v>231</v>
      </c>
      <c r="BE292" s="227">
        <f>IF(N292="základní",J292,0)</f>
        <v>0</v>
      </c>
      <c r="BF292" s="227">
        <f>IF(N292="snížená",J292,0)</f>
        <v>0</v>
      </c>
      <c r="BG292" s="227">
        <f>IF(N292="zákl. přenesená",J292,0)</f>
        <v>0</v>
      </c>
      <c r="BH292" s="227">
        <f>IF(N292="sníž. přenesená",J292,0)</f>
        <v>0</v>
      </c>
      <c r="BI292" s="227">
        <f>IF(N292="nulová",J292,0)</f>
        <v>0</v>
      </c>
      <c r="BJ292" s="20" t="s">
        <v>84</v>
      </c>
      <c r="BK292" s="227">
        <f>ROUND(I292*H292,2)</f>
        <v>0</v>
      </c>
      <c r="BL292" s="20" t="s">
        <v>238</v>
      </c>
      <c r="BM292" s="226" t="s">
        <v>5495</v>
      </c>
    </row>
    <row r="293" s="2" customFormat="1" ht="37.8" customHeight="1">
      <c r="A293" s="41"/>
      <c r="B293" s="42"/>
      <c r="C293" s="215" t="s">
        <v>658</v>
      </c>
      <c r="D293" s="215" t="s">
        <v>233</v>
      </c>
      <c r="E293" s="216" t="s">
        <v>5496</v>
      </c>
      <c r="F293" s="217" t="s">
        <v>5497</v>
      </c>
      <c r="G293" s="218" t="s">
        <v>280</v>
      </c>
      <c r="H293" s="219">
        <v>52.271999999999998</v>
      </c>
      <c r="I293" s="220"/>
      <c r="J293" s="221">
        <f>ROUND(I293*H293,2)</f>
        <v>0</v>
      </c>
      <c r="K293" s="217" t="s">
        <v>19</v>
      </c>
      <c r="L293" s="47"/>
      <c r="M293" s="222" t="s">
        <v>19</v>
      </c>
      <c r="N293" s="223" t="s">
        <v>47</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238</v>
      </c>
      <c r="AT293" s="226" t="s">
        <v>233</v>
      </c>
      <c r="AU293" s="226" t="s">
        <v>86</v>
      </c>
      <c r="AY293" s="20" t="s">
        <v>231</v>
      </c>
      <c r="BE293" s="227">
        <f>IF(N293="základní",J293,0)</f>
        <v>0</v>
      </c>
      <c r="BF293" s="227">
        <f>IF(N293="snížená",J293,0)</f>
        <v>0</v>
      </c>
      <c r="BG293" s="227">
        <f>IF(N293="zákl. přenesená",J293,0)</f>
        <v>0</v>
      </c>
      <c r="BH293" s="227">
        <f>IF(N293="sníž. přenesená",J293,0)</f>
        <v>0</v>
      </c>
      <c r="BI293" s="227">
        <f>IF(N293="nulová",J293,0)</f>
        <v>0</v>
      </c>
      <c r="BJ293" s="20" t="s">
        <v>84</v>
      </c>
      <c r="BK293" s="227">
        <f>ROUND(I293*H293,2)</f>
        <v>0</v>
      </c>
      <c r="BL293" s="20" t="s">
        <v>238</v>
      </c>
      <c r="BM293" s="226" t="s">
        <v>5498</v>
      </c>
    </row>
    <row r="294" s="2" customFormat="1">
      <c r="A294" s="41"/>
      <c r="B294" s="42"/>
      <c r="C294" s="43"/>
      <c r="D294" s="235" t="s">
        <v>3132</v>
      </c>
      <c r="E294" s="43"/>
      <c r="F294" s="299" t="s">
        <v>3478</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3132</v>
      </c>
      <c r="AU294" s="20" t="s">
        <v>86</v>
      </c>
    </row>
    <row r="295" s="13" customFormat="1">
      <c r="A295" s="13"/>
      <c r="B295" s="233"/>
      <c r="C295" s="234"/>
      <c r="D295" s="235" t="s">
        <v>242</v>
      </c>
      <c r="E295" s="236" t="s">
        <v>19</v>
      </c>
      <c r="F295" s="237" t="s">
        <v>5499</v>
      </c>
      <c r="G295" s="234"/>
      <c r="H295" s="238">
        <v>52.271999999999998</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242</v>
      </c>
      <c r="AU295" s="244" t="s">
        <v>86</v>
      </c>
      <c r="AV295" s="13" t="s">
        <v>86</v>
      </c>
      <c r="AW295" s="13" t="s">
        <v>37</v>
      </c>
      <c r="AX295" s="13" t="s">
        <v>76</v>
      </c>
      <c r="AY295" s="244" t="s">
        <v>231</v>
      </c>
    </row>
    <row r="296" s="15" customFormat="1">
      <c r="A296" s="15"/>
      <c r="B296" s="255"/>
      <c r="C296" s="256"/>
      <c r="D296" s="235" t="s">
        <v>242</v>
      </c>
      <c r="E296" s="257" t="s">
        <v>19</v>
      </c>
      <c r="F296" s="258" t="s">
        <v>335</v>
      </c>
      <c r="G296" s="256"/>
      <c r="H296" s="259">
        <v>52.271999999999998</v>
      </c>
      <c r="I296" s="260"/>
      <c r="J296" s="256"/>
      <c r="K296" s="256"/>
      <c r="L296" s="261"/>
      <c r="M296" s="262"/>
      <c r="N296" s="263"/>
      <c r="O296" s="263"/>
      <c r="P296" s="263"/>
      <c r="Q296" s="263"/>
      <c r="R296" s="263"/>
      <c r="S296" s="263"/>
      <c r="T296" s="264"/>
      <c r="U296" s="15"/>
      <c r="V296" s="15"/>
      <c r="W296" s="15"/>
      <c r="X296" s="15"/>
      <c r="Y296" s="15"/>
      <c r="Z296" s="15"/>
      <c r="AA296" s="15"/>
      <c r="AB296" s="15"/>
      <c r="AC296" s="15"/>
      <c r="AD296" s="15"/>
      <c r="AE296" s="15"/>
      <c r="AT296" s="265" t="s">
        <v>242</v>
      </c>
      <c r="AU296" s="265" t="s">
        <v>86</v>
      </c>
      <c r="AV296" s="15" t="s">
        <v>238</v>
      </c>
      <c r="AW296" s="15" t="s">
        <v>37</v>
      </c>
      <c r="AX296" s="15" t="s">
        <v>84</v>
      </c>
      <c r="AY296" s="265" t="s">
        <v>231</v>
      </c>
    </row>
    <row r="297" s="2" customFormat="1" ht="24.15" customHeight="1">
      <c r="A297" s="41"/>
      <c r="B297" s="42"/>
      <c r="C297" s="215" t="s">
        <v>673</v>
      </c>
      <c r="D297" s="215" t="s">
        <v>233</v>
      </c>
      <c r="E297" s="216" t="s">
        <v>5500</v>
      </c>
      <c r="F297" s="217" t="s">
        <v>5501</v>
      </c>
      <c r="G297" s="218" t="s">
        <v>280</v>
      </c>
      <c r="H297" s="219">
        <v>2.2029999999999998</v>
      </c>
      <c r="I297" s="220"/>
      <c r="J297" s="221">
        <f>ROUND(I297*H297,2)</f>
        <v>0</v>
      </c>
      <c r="K297" s="217" t="s">
        <v>19</v>
      </c>
      <c r="L297" s="47"/>
      <c r="M297" s="222" t="s">
        <v>19</v>
      </c>
      <c r="N297" s="223" t="s">
        <v>47</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238</v>
      </c>
      <c r="AT297" s="226" t="s">
        <v>233</v>
      </c>
      <c r="AU297" s="226" t="s">
        <v>86</v>
      </c>
      <c r="AY297" s="20" t="s">
        <v>231</v>
      </c>
      <c r="BE297" s="227">
        <f>IF(N297="základní",J297,0)</f>
        <v>0</v>
      </c>
      <c r="BF297" s="227">
        <f>IF(N297="snížená",J297,0)</f>
        <v>0</v>
      </c>
      <c r="BG297" s="227">
        <f>IF(N297="zákl. přenesená",J297,0)</f>
        <v>0</v>
      </c>
      <c r="BH297" s="227">
        <f>IF(N297="sníž. přenesená",J297,0)</f>
        <v>0</v>
      </c>
      <c r="BI297" s="227">
        <f>IF(N297="nulová",J297,0)</f>
        <v>0</v>
      </c>
      <c r="BJ297" s="20" t="s">
        <v>84</v>
      </c>
      <c r="BK297" s="227">
        <f>ROUND(I297*H297,2)</f>
        <v>0</v>
      </c>
      <c r="BL297" s="20" t="s">
        <v>238</v>
      </c>
      <c r="BM297" s="226" t="s">
        <v>5502</v>
      </c>
    </row>
    <row r="298" s="2" customFormat="1" ht="44.25" customHeight="1">
      <c r="A298" s="41"/>
      <c r="B298" s="42"/>
      <c r="C298" s="215" t="s">
        <v>678</v>
      </c>
      <c r="D298" s="215" t="s">
        <v>233</v>
      </c>
      <c r="E298" s="216" t="s">
        <v>5503</v>
      </c>
      <c r="F298" s="217" t="s">
        <v>5504</v>
      </c>
      <c r="G298" s="218" t="s">
        <v>280</v>
      </c>
      <c r="H298" s="219">
        <v>5.8079999999999998</v>
      </c>
      <c r="I298" s="220"/>
      <c r="J298" s="221">
        <f>ROUND(I298*H298,2)</f>
        <v>0</v>
      </c>
      <c r="K298" s="217" t="s">
        <v>19</v>
      </c>
      <c r="L298" s="47"/>
      <c r="M298" s="222" t="s">
        <v>19</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238</v>
      </c>
      <c r="AT298" s="226" t="s">
        <v>233</v>
      </c>
      <c r="AU298" s="226" t="s">
        <v>86</v>
      </c>
      <c r="AY298" s="20" t="s">
        <v>231</v>
      </c>
      <c r="BE298" s="227">
        <f>IF(N298="základní",J298,0)</f>
        <v>0</v>
      </c>
      <c r="BF298" s="227">
        <f>IF(N298="snížená",J298,0)</f>
        <v>0</v>
      </c>
      <c r="BG298" s="227">
        <f>IF(N298="zákl. přenesená",J298,0)</f>
        <v>0</v>
      </c>
      <c r="BH298" s="227">
        <f>IF(N298="sníž. přenesená",J298,0)</f>
        <v>0</v>
      </c>
      <c r="BI298" s="227">
        <f>IF(N298="nulová",J298,0)</f>
        <v>0</v>
      </c>
      <c r="BJ298" s="20" t="s">
        <v>84</v>
      </c>
      <c r="BK298" s="227">
        <f>ROUND(I298*H298,2)</f>
        <v>0</v>
      </c>
      <c r="BL298" s="20" t="s">
        <v>238</v>
      </c>
      <c r="BM298" s="226" t="s">
        <v>5505</v>
      </c>
    </row>
    <row r="299" s="13" customFormat="1">
      <c r="A299" s="13"/>
      <c r="B299" s="233"/>
      <c r="C299" s="234"/>
      <c r="D299" s="235" t="s">
        <v>242</v>
      </c>
      <c r="E299" s="236" t="s">
        <v>19</v>
      </c>
      <c r="F299" s="237" t="s">
        <v>5506</v>
      </c>
      <c r="G299" s="234"/>
      <c r="H299" s="238">
        <v>5.8079999999999998</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242</v>
      </c>
      <c r="AU299" s="244" t="s">
        <v>86</v>
      </c>
      <c r="AV299" s="13" t="s">
        <v>86</v>
      </c>
      <c r="AW299" s="13" t="s">
        <v>37</v>
      </c>
      <c r="AX299" s="13" t="s">
        <v>76</v>
      </c>
      <c r="AY299" s="244" t="s">
        <v>231</v>
      </c>
    </row>
    <row r="300" s="15" customFormat="1">
      <c r="A300" s="15"/>
      <c r="B300" s="255"/>
      <c r="C300" s="256"/>
      <c r="D300" s="235" t="s">
        <v>242</v>
      </c>
      <c r="E300" s="257" t="s">
        <v>19</v>
      </c>
      <c r="F300" s="258" t="s">
        <v>335</v>
      </c>
      <c r="G300" s="256"/>
      <c r="H300" s="259">
        <v>5.8079999999999998</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242</v>
      </c>
      <c r="AU300" s="265" t="s">
        <v>86</v>
      </c>
      <c r="AV300" s="15" t="s">
        <v>238</v>
      </c>
      <c r="AW300" s="15" t="s">
        <v>37</v>
      </c>
      <c r="AX300" s="15" t="s">
        <v>84</v>
      </c>
      <c r="AY300" s="265" t="s">
        <v>231</v>
      </c>
    </row>
    <row r="301" s="12" customFormat="1" ht="22.8" customHeight="1">
      <c r="A301" s="12"/>
      <c r="B301" s="199"/>
      <c r="C301" s="200"/>
      <c r="D301" s="201" t="s">
        <v>75</v>
      </c>
      <c r="E301" s="213" t="s">
        <v>1170</v>
      </c>
      <c r="F301" s="213" t="s">
        <v>1171</v>
      </c>
      <c r="G301" s="200"/>
      <c r="H301" s="200"/>
      <c r="I301" s="203"/>
      <c r="J301" s="214">
        <f>BK301</f>
        <v>0</v>
      </c>
      <c r="K301" s="200"/>
      <c r="L301" s="205"/>
      <c r="M301" s="206"/>
      <c r="N301" s="207"/>
      <c r="O301" s="207"/>
      <c r="P301" s="208">
        <f>SUM(P302:P303)</f>
        <v>0</v>
      </c>
      <c r="Q301" s="207"/>
      <c r="R301" s="208">
        <f>SUM(R302:R303)</f>
        <v>0</v>
      </c>
      <c r="S301" s="207"/>
      <c r="T301" s="209">
        <f>SUM(T302:T303)</f>
        <v>0</v>
      </c>
      <c r="U301" s="12"/>
      <c r="V301" s="12"/>
      <c r="W301" s="12"/>
      <c r="X301" s="12"/>
      <c r="Y301" s="12"/>
      <c r="Z301" s="12"/>
      <c r="AA301" s="12"/>
      <c r="AB301" s="12"/>
      <c r="AC301" s="12"/>
      <c r="AD301" s="12"/>
      <c r="AE301" s="12"/>
      <c r="AR301" s="210" t="s">
        <v>84</v>
      </c>
      <c r="AT301" s="211" t="s">
        <v>75</v>
      </c>
      <c r="AU301" s="211" t="s">
        <v>84</v>
      </c>
      <c r="AY301" s="210" t="s">
        <v>231</v>
      </c>
      <c r="BK301" s="212">
        <f>SUM(BK302:BK303)</f>
        <v>0</v>
      </c>
    </row>
    <row r="302" s="2" customFormat="1" ht="37.8" customHeight="1">
      <c r="A302" s="41"/>
      <c r="B302" s="42"/>
      <c r="C302" s="215" t="s">
        <v>692</v>
      </c>
      <c r="D302" s="215" t="s">
        <v>233</v>
      </c>
      <c r="E302" s="216" t="s">
        <v>5507</v>
      </c>
      <c r="F302" s="217" t="s">
        <v>5508</v>
      </c>
      <c r="G302" s="218" t="s">
        <v>280</v>
      </c>
      <c r="H302" s="219">
        <v>1.6060000000000001</v>
      </c>
      <c r="I302" s="220"/>
      <c r="J302" s="221">
        <f>ROUND(I302*H302,2)</f>
        <v>0</v>
      </c>
      <c r="K302" s="217" t="s">
        <v>19</v>
      </c>
      <c r="L302" s="47"/>
      <c r="M302" s="222" t="s">
        <v>19</v>
      </c>
      <c r="N302" s="223" t="s">
        <v>47</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238</v>
      </c>
      <c r="AT302" s="226" t="s">
        <v>233</v>
      </c>
      <c r="AU302" s="226" t="s">
        <v>86</v>
      </c>
      <c r="AY302" s="20" t="s">
        <v>231</v>
      </c>
      <c r="BE302" s="227">
        <f>IF(N302="základní",J302,0)</f>
        <v>0</v>
      </c>
      <c r="BF302" s="227">
        <f>IF(N302="snížená",J302,0)</f>
        <v>0</v>
      </c>
      <c r="BG302" s="227">
        <f>IF(N302="zákl. přenesená",J302,0)</f>
        <v>0</v>
      </c>
      <c r="BH302" s="227">
        <f>IF(N302="sníž. přenesená",J302,0)</f>
        <v>0</v>
      </c>
      <c r="BI302" s="227">
        <f>IF(N302="nulová",J302,0)</f>
        <v>0</v>
      </c>
      <c r="BJ302" s="20" t="s">
        <v>84</v>
      </c>
      <c r="BK302" s="227">
        <f>ROUND(I302*H302,2)</f>
        <v>0</v>
      </c>
      <c r="BL302" s="20" t="s">
        <v>238</v>
      </c>
      <c r="BM302" s="226" t="s">
        <v>5509</v>
      </c>
    </row>
    <row r="303" s="2" customFormat="1" ht="49.05" customHeight="1">
      <c r="A303" s="41"/>
      <c r="B303" s="42"/>
      <c r="C303" s="215" t="s">
        <v>697</v>
      </c>
      <c r="D303" s="215" t="s">
        <v>233</v>
      </c>
      <c r="E303" s="216" t="s">
        <v>3571</v>
      </c>
      <c r="F303" s="217" t="s">
        <v>3572</v>
      </c>
      <c r="G303" s="218" t="s">
        <v>280</v>
      </c>
      <c r="H303" s="219">
        <v>1.6060000000000001</v>
      </c>
      <c r="I303" s="220"/>
      <c r="J303" s="221">
        <f>ROUND(I303*H303,2)</f>
        <v>0</v>
      </c>
      <c r="K303" s="217" t="s">
        <v>19</v>
      </c>
      <c r="L303" s="47"/>
      <c r="M303" s="295" t="s">
        <v>19</v>
      </c>
      <c r="N303" s="296" t="s">
        <v>47</v>
      </c>
      <c r="O303" s="293"/>
      <c r="P303" s="297">
        <f>O303*H303</f>
        <v>0</v>
      </c>
      <c r="Q303" s="297">
        <v>0</v>
      </c>
      <c r="R303" s="297">
        <f>Q303*H303</f>
        <v>0</v>
      </c>
      <c r="S303" s="297">
        <v>0</v>
      </c>
      <c r="T303" s="298">
        <f>S303*H303</f>
        <v>0</v>
      </c>
      <c r="U303" s="41"/>
      <c r="V303" s="41"/>
      <c r="W303" s="41"/>
      <c r="X303" s="41"/>
      <c r="Y303" s="41"/>
      <c r="Z303" s="41"/>
      <c r="AA303" s="41"/>
      <c r="AB303" s="41"/>
      <c r="AC303" s="41"/>
      <c r="AD303" s="41"/>
      <c r="AE303" s="41"/>
      <c r="AR303" s="226" t="s">
        <v>238</v>
      </c>
      <c r="AT303" s="226" t="s">
        <v>233</v>
      </c>
      <c r="AU303" s="226" t="s">
        <v>86</v>
      </c>
      <c r="AY303" s="20" t="s">
        <v>231</v>
      </c>
      <c r="BE303" s="227">
        <f>IF(N303="základní",J303,0)</f>
        <v>0</v>
      </c>
      <c r="BF303" s="227">
        <f>IF(N303="snížená",J303,0)</f>
        <v>0</v>
      </c>
      <c r="BG303" s="227">
        <f>IF(N303="zákl. přenesená",J303,0)</f>
        <v>0</v>
      </c>
      <c r="BH303" s="227">
        <f>IF(N303="sníž. přenesená",J303,0)</f>
        <v>0</v>
      </c>
      <c r="BI303" s="227">
        <f>IF(N303="nulová",J303,0)</f>
        <v>0</v>
      </c>
      <c r="BJ303" s="20" t="s">
        <v>84</v>
      </c>
      <c r="BK303" s="227">
        <f>ROUND(I303*H303,2)</f>
        <v>0</v>
      </c>
      <c r="BL303" s="20" t="s">
        <v>238</v>
      </c>
      <c r="BM303" s="226" t="s">
        <v>5510</v>
      </c>
    </row>
    <row r="304" s="2" customFormat="1" ht="6.96" customHeight="1">
      <c r="A304" s="41"/>
      <c r="B304" s="62"/>
      <c r="C304" s="63"/>
      <c r="D304" s="63"/>
      <c r="E304" s="63"/>
      <c r="F304" s="63"/>
      <c r="G304" s="63"/>
      <c r="H304" s="63"/>
      <c r="I304" s="63"/>
      <c r="J304" s="63"/>
      <c r="K304" s="63"/>
      <c r="L304" s="47"/>
      <c r="M304" s="41"/>
      <c r="O304" s="41"/>
      <c r="P304" s="41"/>
      <c r="Q304" s="41"/>
      <c r="R304" s="41"/>
      <c r="S304" s="41"/>
      <c r="T304" s="41"/>
      <c r="U304" s="41"/>
      <c r="V304" s="41"/>
      <c r="W304" s="41"/>
      <c r="X304" s="41"/>
      <c r="Y304" s="41"/>
      <c r="Z304" s="41"/>
      <c r="AA304" s="41"/>
      <c r="AB304" s="41"/>
      <c r="AC304" s="41"/>
      <c r="AD304" s="41"/>
      <c r="AE304" s="41"/>
    </row>
  </sheetData>
  <sheetProtection sheet="1" autoFilter="0" formatColumns="0" formatRows="0" objects="1" scenarios="1" spinCount="100000" saltValue="CAYL+20vDmur0ETFUiZ+Yf6KZ9kHF2Xd1NtAO0xYFUR6PbM4+PV8CJPp3I9Sk+Lpwrfi3oceArnx+7heP+p9/w==" hashValue="lDoUJS6wycrx4bkL0jYnGehU3Tg50h577HiGpJtwzmSHZ3l7qvTH0Yn5tTqBMsMVom7B1CHiGrDVO4cYpbkHOA==" algorithmName="SHA-512" password="C763"/>
  <autoFilter ref="C86:K303"/>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179</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5511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3416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3417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3418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188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ROUND((SUM(BE86:BE272)),  2)</f>
        <v>0</v>
      </c>
      <c r="G33" s="41"/>
      <c r="H33" s="41"/>
      <c r="I33" s="160">
        <v>0.20999999999999999</v>
      </c>
      <c r="J33" s="159">
        <f>ROUND(((SUM(BE86:BE272))*I33),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ROUND((SUM(BF86:BF272)),  2)</f>
        <v>0</v>
      </c>
      <c r="G34" s="41"/>
      <c r="H34" s="41"/>
      <c r="I34" s="160">
        <v>0.14999999999999999</v>
      </c>
      <c r="J34" s="159">
        <f>ROUND(((SUM(BF86:BF272))*I34),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ROUND((SUM(BG86:BG272)),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ROUND((SUM(BH86:BH272)),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ROUND((SUM(BI86:BI272)),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10 - Prodloužení kanalizační stoky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193</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194</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5319</v>
      </c>
      <c r="E62" s="185"/>
      <c r="F62" s="185"/>
      <c r="G62" s="185"/>
      <c r="H62" s="185"/>
      <c r="I62" s="185"/>
      <c r="J62" s="186">
        <f>J168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2300</v>
      </c>
      <c r="E63" s="185"/>
      <c r="F63" s="185"/>
      <c r="G63" s="185"/>
      <c r="H63" s="185"/>
      <c r="I63" s="185"/>
      <c r="J63" s="186">
        <f>J173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5512</v>
      </c>
      <c r="E64" s="185"/>
      <c r="F64" s="185"/>
      <c r="G64" s="185"/>
      <c r="H64" s="185"/>
      <c r="I64" s="185"/>
      <c r="J64" s="186">
        <f>J189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5320</v>
      </c>
      <c r="E65" s="185"/>
      <c r="F65" s="185"/>
      <c r="G65" s="185"/>
      <c r="H65" s="185"/>
      <c r="I65" s="185"/>
      <c r="J65" s="186">
        <f>J256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200</v>
      </c>
      <c r="E66" s="185"/>
      <c r="F66" s="185"/>
      <c r="G66" s="185"/>
      <c r="H66" s="185"/>
      <c r="I66" s="185"/>
      <c r="J66" s="186">
        <f>J266</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186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IO 10 - Prodloužení kanalizační stoky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k.ú Hradec Králové</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Královehradecký kraj, 500 03 Hradec Králové</v>
      </c>
      <c r="G82" s="43"/>
      <c r="H82" s="43"/>
      <c r="I82" s="35" t="s">
        <v>33</v>
      </c>
      <c r="J82" s="39" t="str">
        <f>E21</f>
        <v>Lucie Brandová, DiS.</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217</v>
      </c>
      <c r="D85" s="191" t="s">
        <v>61</v>
      </c>
      <c r="E85" s="191" t="s">
        <v>57</v>
      </c>
      <c r="F85" s="191" t="s">
        <v>58</v>
      </c>
      <c r="G85" s="191" t="s">
        <v>218</v>
      </c>
      <c r="H85" s="191" t="s">
        <v>219</v>
      </c>
      <c r="I85" s="191" t="s">
        <v>220</v>
      </c>
      <c r="J85" s="191" t="s">
        <v>191</v>
      </c>
      <c r="K85" s="192" t="s">
        <v>221</v>
      </c>
      <c r="L85" s="193"/>
      <c r="M85" s="95" t="s">
        <v>19</v>
      </c>
      <c r="N85" s="96" t="s">
        <v>46</v>
      </c>
      <c r="O85" s="96" t="s">
        <v>222</v>
      </c>
      <c r="P85" s="96" t="s">
        <v>223</v>
      </c>
      <c r="Q85" s="96" t="s">
        <v>224</v>
      </c>
      <c r="R85" s="96" t="s">
        <v>225</v>
      </c>
      <c r="S85" s="96" t="s">
        <v>226</v>
      </c>
      <c r="T85" s="97" t="s">
        <v>227</v>
      </c>
      <c r="U85" s="188"/>
      <c r="V85" s="188"/>
      <c r="W85" s="188"/>
      <c r="X85" s="188"/>
      <c r="Y85" s="188"/>
      <c r="Z85" s="188"/>
      <c r="AA85" s="188"/>
      <c r="AB85" s="188"/>
      <c r="AC85" s="188"/>
      <c r="AD85" s="188"/>
      <c r="AE85" s="188"/>
    </row>
    <row r="86" s="2" customFormat="1" ht="22.8" customHeight="1">
      <c r="A86" s="41"/>
      <c r="B86" s="42"/>
      <c r="C86" s="102" t="s">
        <v>228</v>
      </c>
      <c r="D86" s="43"/>
      <c r="E86" s="43"/>
      <c r="F86" s="43"/>
      <c r="G86" s="43"/>
      <c r="H86" s="43"/>
      <c r="I86" s="43"/>
      <c r="J86" s="194">
        <f>BK86</f>
        <v>0</v>
      </c>
      <c r="K86" s="43"/>
      <c r="L86" s="47"/>
      <c r="M86" s="98"/>
      <c r="N86" s="195"/>
      <c r="O86" s="99"/>
      <c r="P86" s="196">
        <f>P87</f>
        <v>0</v>
      </c>
      <c r="Q86" s="99"/>
      <c r="R86" s="196">
        <f>R87</f>
        <v>11.466670000000001</v>
      </c>
      <c r="S86" s="99"/>
      <c r="T86" s="197">
        <f>T87</f>
        <v>14.602499999999999</v>
      </c>
      <c r="U86" s="41"/>
      <c r="V86" s="41"/>
      <c r="W86" s="41"/>
      <c r="X86" s="41"/>
      <c r="Y86" s="41"/>
      <c r="Z86" s="41"/>
      <c r="AA86" s="41"/>
      <c r="AB86" s="41"/>
      <c r="AC86" s="41"/>
      <c r="AD86" s="41"/>
      <c r="AE86" s="41"/>
      <c r="AT86" s="20" t="s">
        <v>75</v>
      </c>
      <c r="AU86" s="20" t="s">
        <v>192</v>
      </c>
      <c r="BK86" s="198">
        <f>BK87</f>
        <v>0</v>
      </c>
    </row>
    <row r="87" s="12" customFormat="1" ht="25.92" customHeight="1">
      <c r="A87" s="12"/>
      <c r="B87" s="199"/>
      <c r="C87" s="200"/>
      <c r="D87" s="201" t="s">
        <v>75</v>
      </c>
      <c r="E87" s="202" t="s">
        <v>229</v>
      </c>
      <c r="F87" s="202" t="s">
        <v>230</v>
      </c>
      <c r="G87" s="200"/>
      <c r="H87" s="200"/>
      <c r="I87" s="203"/>
      <c r="J87" s="204">
        <f>BK87</f>
        <v>0</v>
      </c>
      <c r="K87" s="200"/>
      <c r="L87" s="205"/>
      <c r="M87" s="206"/>
      <c r="N87" s="207"/>
      <c r="O87" s="207"/>
      <c r="P87" s="208">
        <f>P88+P168+P173+P189+P256+P266</f>
        <v>0</v>
      </c>
      <c r="Q87" s="207"/>
      <c r="R87" s="208">
        <f>R88+R168+R173+R189+R256+R266</f>
        <v>11.466670000000001</v>
      </c>
      <c r="S87" s="207"/>
      <c r="T87" s="209">
        <f>T88+T168+T173+T189+T256+T266</f>
        <v>14.602499999999999</v>
      </c>
      <c r="U87" s="12"/>
      <c r="V87" s="12"/>
      <c r="W87" s="12"/>
      <c r="X87" s="12"/>
      <c r="Y87" s="12"/>
      <c r="Z87" s="12"/>
      <c r="AA87" s="12"/>
      <c r="AB87" s="12"/>
      <c r="AC87" s="12"/>
      <c r="AD87" s="12"/>
      <c r="AE87" s="12"/>
      <c r="AR87" s="210" t="s">
        <v>84</v>
      </c>
      <c r="AT87" s="211" t="s">
        <v>75</v>
      </c>
      <c r="AU87" s="211" t="s">
        <v>76</v>
      </c>
      <c r="AY87" s="210" t="s">
        <v>231</v>
      </c>
      <c r="BK87" s="212">
        <f>BK88+BK168+BK173+BK189+BK256+BK266</f>
        <v>0</v>
      </c>
    </row>
    <row r="88" s="12" customFormat="1" ht="22.8" customHeight="1">
      <c r="A88" s="12"/>
      <c r="B88" s="199"/>
      <c r="C88" s="200"/>
      <c r="D88" s="201" t="s">
        <v>75</v>
      </c>
      <c r="E88" s="213" t="s">
        <v>84</v>
      </c>
      <c r="F88" s="213" t="s">
        <v>232</v>
      </c>
      <c r="G88" s="200"/>
      <c r="H88" s="200"/>
      <c r="I88" s="203"/>
      <c r="J88" s="214">
        <f>BK88</f>
        <v>0</v>
      </c>
      <c r="K88" s="200"/>
      <c r="L88" s="205"/>
      <c r="M88" s="206"/>
      <c r="N88" s="207"/>
      <c r="O88" s="207"/>
      <c r="P88" s="208">
        <f>SUM(P89:P167)</f>
        <v>0</v>
      </c>
      <c r="Q88" s="207"/>
      <c r="R88" s="208">
        <f>SUM(R89:R167)</f>
        <v>0</v>
      </c>
      <c r="S88" s="207"/>
      <c r="T88" s="209">
        <f>SUM(T89:T167)</f>
        <v>14.602499999999999</v>
      </c>
      <c r="U88" s="12"/>
      <c r="V88" s="12"/>
      <c r="W88" s="12"/>
      <c r="X88" s="12"/>
      <c r="Y88" s="12"/>
      <c r="Z88" s="12"/>
      <c r="AA88" s="12"/>
      <c r="AB88" s="12"/>
      <c r="AC88" s="12"/>
      <c r="AD88" s="12"/>
      <c r="AE88" s="12"/>
      <c r="AR88" s="210" t="s">
        <v>84</v>
      </c>
      <c r="AT88" s="211" t="s">
        <v>75</v>
      </c>
      <c r="AU88" s="211" t="s">
        <v>84</v>
      </c>
      <c r="AY88" s="210" t="s">
        <v>231</v>
      </c>
      <c r="BK88" s="212">
        <f>SUM(BK89:BK167)</f>
        <v>0</v>
      </c>
    </row>
    <row r="89" s="2" customFormat="1" ht="24.15" customHeight="1">
      <c r="A89" s="41"/>
      <c r="B89" s="42"/>
      <c r="C89" s="215" t="s">
        <v>84</v>
      </c>
      <c r="D89" s="215" t="s">
        <v>233</v>
      </c>
      <c r="E89" s="216" t="s">
        <v>3420</v>
      </c>
      <c r="F89" s="217" t="s">
        <v>3421</v>
      </c>
      <c r="G89" s="218" t="s">
        <v>2611</v>
      </c>
      <c r="H89" s="219">
        <v>1</v>
      </c>
      <c r="I89" s="220"/>
      <c r="J89" s="221">
        <f>ROUND(I89*H89,2)</f>
        <v>0</v>
      </c>
      <c r="K89" s="217" t="s">
        <v>19</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238</v>
      </c>
      <c r="AT89" s="226" t="s">
        <v>233</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238</v>
      </c>
      <c r="BM89" s="226" t="s">
        <v>5513</v>
      </c>
    </row>
    <row r="90" s="2" customFormat="1">
      <c r="A90" s="41"/>
      <c r="B90" s="42"/>
      <c r="C90" s="43"/>
      <c r="D90" s="235" t="s">
        <v>3132</v>
      </c>
      <c r="E90" s="43"/>
      <c r="F90" s="299" t="s">
        <v>5514</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3132</v>
      </c>
      <c r="AU90" s="20" t="s">
        <v>86</v>
      </c>
    </row>
    <row r="91" s="13" customFormat="1">
      <c r="A91" s="13"/>
      <c r="B91" s="233"/>
      <c r="C91" s="234"/>
      <c r="D91" s="235" t="s">
        <v>242</v>
      </c>
      <c r="E91" s="236" t="s">
        <v>19</v>
      </c>
      <c r="F91" s="237" t="s">
        <v>3423</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242</v>
      </c>
      <c r="AU91" s="244" t="s">
        <v>86</v>
      </c>
      <c r="AV91" s="13" t="s">
        <v>86</v>
      </c>
      <c r="AW91" s="13" t="s">
        <v>37</v>
      </c>
      <c r="AX91" s="13" t="s">
        <v>76</v>
      </c>
      <c r="AY91" s="244" t="s">
        <v>231</v>
      </c>
    </row>
    <row r="92" s="15" customFormat="1">
      <c r="A92" s="15"/>
      <c r="B92" s="255"/>
      <c r="C92" s="256"/>
      <c r="D92" s="235" t="s">
        <v>242</v>
      </c>
      <c r="E92" s="257" t="s">
        <v>19</v>
      </c>
      <c r="F92" s="258" t="s">
        <v>335</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242</v>
      </c>
      <c r="AU92" s="265" t="s">
        <v>86</v>
      </c>
      <c r="AV92" s="15" t="s">
        <v>238</v>
      </c>
      <c r="AW92" s="15" t="s">
        <v>37</v>
      </c>
      <c r="AX92" s="15" t="s">
        <v>84</v>
      </c>
      <c r="AY92" s="265" t="s">
        <v>231</v>
      </c>
    </row>
    <row r="93" s="2" customFormat="1" ht="49.05" customHeight="1">
      <c r="A93" s="41"/>
      <c r="B93" s="42"/>
      <c r="C93" s="215" t="s">
        <v>86</v>
      </c>
      <c r="D93" s="215" t="s">
        <v>233</v>
      </c>
      <c r="E93" s="216" t="s">
        <v>3424</v>
      </c>
      <c r="F93" s="217" t="s">
        <v>3425</v>
      </c>
      <c r="G93" s="218" t="s">
        <v>251</v>
      </c>
      <c r="H93" s="219">
        <v>17.324999999999999</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238</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238</v>
      </c>
      <c r="BM93" s="226" t="s">
        <v>5515</v>
      </c>
    </row>
    <row r="94" s="13" customFormat="1">
      <c r="A94" s="13"/>
      <c r="B94" s="233"/>
      <c r="C94" s="234"/>
      <c r="D94" s="235" t="s">
        <v>242</v>
      </c>
      <c r="E94" s="236" t="s">
        <v>19</v>
      </c>
      <c r="F94" s="237" t="s">
        <v>5516</v>
      </c>
      <c r="G94" s="234"/>
      <c r="H94" s="238">
        <v>17.324999999999999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242</v>
      </c>
      <c r="AU94" s="244" t="s">
        <v>86</v>
      </c>
      <c r="AV94" s="13" t="s">
        <v>86</v>
      </c>
      <c r="AW94" s="13" t="s">
        <v>37</v>
      </c>
      <c r="AX94" s="13" t="s">
        <v>76</v>
      </c>
      <c r="AY94" s="244" t="s">
        <v>231</v>
      </c>
    </row>
    <row r="95" s="15" customFormat="1">
      <c r="A95" s="15"/>
      <c r="B95" s="255"/>
      <c r="C95" s="256"/>
      <c r="D95" s="235" t="s">
        <v>242</v>
      </c>
      <c r="E95" s="257" t="s">
        <v>19</v>
      </c>
      <c r="F95" s="258" t="s">
        <v>335</v>
      </c>
      <c r="G95" s="256"/>
      <c r="H95" s="259">
        <v>17.324999999999999</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242</v>
      </c>
      <c r="AU95" s="265" t="s">
        <v>86</v>
      </c>
      <c r="AV95" s="15" t="s">
        <v>238</v>
      </c>
      <c r="AW95" s="15" t="s">
        <v>37</v>
      </c>
      <c r="AX95" s="15" t="s">
        <v>84</v>
      </c>
      <c r="AY95" s="265" t="s">
        <v>231</v>
      </c>
    </row>
    <row r="96" s="2" customFormat="1" ht="76.35" customHeight="1">
      <c r="A96" s="41"/>
      <c r="B96" s="42"/>
      <c r="C96" s="215" t="s">
        <v>248</v>
      </c>
      <c r="D96" s="215" t="s">
        <v>233</v>
      </c>
      <c r="E96" s="216" t="s">
        <v>5517</v>
      </c>
      <c r="F96" s="217" t="s">
        <v>5518</v>
      </c>
      <c r="G96" s="218" t="s">
        <v>236</v>
      </c>
      <c r="H96" s="219">
        <v>9</v>
      </c>
      <c r="I96" s="220"/>
      <c r="J96" s="221">
        <f>ROUND(I96*H96,2)</f>
        <v>0</v>
      </c>
      <c r="K96" s="217" t="s">
        <v>19</v>
      </c>
      <c r="L96" s="47"/>
      <c r="M96" s="222" t="s">
        <v>19</v>
      </c>
      <c r="N96" s="223" t="s">
        <v>47</v>
      </c>
      <c r="O96" s="87"/>
      <c r="P96" s="224">
        <f>O96*H96</f>
        <v>0</v>
      </c>
      <c r="Q96" s="224">
        <v>0</v>
      </c>
      <c r="R96" s="224">
        <f>Q96*H96</f>
        <v>0</v>
      </c>
      <c r="S96" s="224">
        <v>0.26000000000000001</v>
      </c>
      <c r="T96" s="225">
        <f>S96*H96</f>
        <v>2.3399999999999999</v>
      </c>
      <c r="U96" s="41"/>
      <c r="V96" s="41"/>
      <c r="W96" s="41"/>
      <c r="X96" s="41"/>
      <c r="Y96" s="41"/>
      <c r="Z96" s="41"/>
      <c r="AA96" s="41"/>
      <c r="AB96" s="41"/>
      <c r="AC96" s="41"/>
      <c r="AD96" s="41"/>
      <c r="AE96" s="41"/>
      <c r="AR96" s="226" t="s">
        <v>238</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238</v>
      </c>
      <c r="BM96" s="226" t="s">
        <v>5519</v>
      </c>
    </row>
    <row r="97" s="13" customFormat="1">
      <c r="A97" s="13"/>
      <c r="B97" s="233"/>
      <c r="C97" s="234"/>
      <c r="D97" s="235" t="s">
        <v>242</v>
      </c>
      <c r="E97" s="236" t="s">
        <v>19</v>
      </c>
      <c r="F97" s="237" t="s">
        <v>5520</v>
      </c>
      <c r="G97" s="234"/>
      <c r="H97" s="238">
        <v>9</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242</v>
      </c>
      <c r="AU97" s="244" t="s">
        <v>86</v>
      </c>
      <c r="AV97" s="13" t="s">
        <v>86</v>
      </c>
      <c r="AW97" s="13" t="s">
        <v>37</v>
      </c>
      <c r="AX97" s="13" t="s">
        <v>76</v>
      </c>
      <c r="AY97" s="244" t="s">
        <v>231</v>
      </c>
    </row>
    <row r="98" s="15" customFormat="1">
      <c r="A98" s="15"/>
      <c r="B98" s="255"/>
      <c r="C98" s="256"/>
      <c r="D98" s="235" t="s">
        <v>242</v>
      </c>
      <c r="E98" s="257" t="s">
        <v>19</v>
      </c>
      <c r="F98" s="258" t="s">
        <v>335</v>
      </c>
      <c r="G98" s="256"/>
      <c r="H98" s="259">
        <v>9</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242</v>
      </c>
      <c r="AU98" s="265" t="s">
        <v>86</v>
      </c>
      <c r="AV98" s="15" t="s">
        <v>238</v>
      </c>
      <c r="AW98" s="15" t="s">
        <v>37</v>
      </c>
      <c r="AX98" s="15" t="s">
        <v>84</v>
      </c>
      <c r="AY98" s="265" t="s">
        <v>231</v>
      </c>
    </row>
    <row r="99" s="2" customFormat="1" ht="66.75" customHeight="1">
      <c r="A99" s="41"/>
      <c r="B99" s="42"/>
      <c r="C99" s="215" t="s">
        <v>238</v>
      </c>
      <c r="D99" s="215" t="s">
        <v>233</v>
      </c>
      <c r="E99" s="216" t="s">
        <v>5521</v>
      </c>
      <c r="F99" s="217" t="s">
        <v>5522</v>
      </c>
      <c r="G99" s="218" t="s">
        <v>236</v>
      </c>
      <c r="H99" s="219">
        <v>22.5</v>
      </c>
      <c r="I99" s="220"/>
      <c r="J99" s="221">
        <f>ROUND(I99*H99,2)</f>
        <v>0</v>
      </c>
      <c r="K99" s="217" t="s">
        <v>19</v>
      </c>
      <c r="L99" s="47"/>
      <c r="M99" s="222" t="s">
        <v>19</v>
      </c>
      <c r="N99" s="223" t="s">
        <v>47</v>
      </c>
      <c r="O99" s="87"/>
      <c r="P99" s="224">
        <f>O99*H99</f>
        <v>0</v>
      </c>
      <c r="Q99" s="224">
        <v>0</v>
      </c>
      <c r="R99" s="224">
        <f>Q99*H99</f>
        <v>0</v>
      </c>
      <c r="S99" s="224">
        <v>0.32500000000000001</v>
      </c>
      <c r="T99" s="225">
        <f>S99*H99</f>
        <v>7.3125</v>
      </c>
      <c r="U99" s="41"/>
      <c r="V99" s="41"/>
      <c r="W99" s="41"/>
      <c r="X99" s="41"/>
      <c r="Y99" s="41"/>
      <c r="Z99" s="41"/>
      <c r="AA99" s="41"/>
      <c r="AB99" s="41"/>
      <c r="AC99" s="41"/>
      <c r="AD99" s="41"/>
      <c r="AE99" s="41"/>
      <c r="AR99" s="226" t="s">
        <v>238</v>
      </c>
      <c r="AT99" s="226" t="s">
        <v>233</v>
      </c>
      <c r="AU99" s="226" t="s">
        <v>86</v>
      </c>
      <c r="AY99" s="20" t="s">
        <v>231</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238</v>
      </c>
      <c r="BM99" s="226" t="s">
        <v>5523</v>
      </c>
    </row>
    <row r="100" s="13" customFormat="1">
      <c r="A100" s="13"/>
      <c r="B100" s="233"/>
      <c r="C100" s="234"/>
      <c r="D100" s="235" t="s">
        <v>242</v>
      </c>
      <c r="E100" s="236" t="s">
        <v>19</v>
      </c>
      <c r="F100" s="237" t="s">
        <v>5524</v>
      </c>
      <c r="G100" s="234"/>
      <c r="H100" s="238">
        <v>22.5</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86</v>
      </c>
      <c r="AV100" s="13" t="s">
        <v>86</v>
      </c>
      <c r="AW100" s="13" t="s">
        <v>37</v>
      </c>
      <c r="AX100" s="13" t="s">
        <v>76</v>
      </c>
      <c r="AY100" s="244" t="s">
        <v>231</v>
      </c>
    </row>
    <row r="101" s="15" customFormat="1">
      <c r="A101" s="15"/>
      <c r="B101" s="255"/>
      <c r="C101" s="256"/>
      <c r="D101" s="235" t="s">
        <v>242</v>
      </c>
      <c r="E101" s="257" t="s">
        <v>19</v>
      </c>
      <c r="F101" s="258" t="s">
        <v>335</v>
      </c>
      <c r="G101" s="256"/>
      <c r="H101" s="259">
        <v>22.5</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242</v>
      </c>
      <c r="AU101" s="265" t="s">
        <v>86</v>
      </c>
      <c r="AV101" s="15" t="s">
        <v>238</v>
      </c>
      <c r="AW101" s="15" t="s">
        <v>37</v>
      </c>
      <c r="AX101" s="15" t="s">
        <v>84</v>
      </c>
      <c r="AY101" s="265" t="s">
        <v>231</v>
      </c>
    </row>
    <row r="102" s="2" customFormat="1" ht="62.7" customHeight="1">
      <c r="A102" s="41"/>
      <c r="B102" s="42"/>
      <c r="C102" s="215" t="s">
        <v>260</v>
      </c>
      <c r="D102" s="215" t="s">
        <v>233</v>
      </c>
      <c r="E102" s="216" t="s">
        <v>5322</v>
      </c>
      <c r="F102" s="217" t="s">
        <v>5323</v>
      </c>
      <c r="G102" s="218" t="s">
        <v>236</v>
      </c>
      <c r="H102" s="219">
        <v>22.5</v>
      </c>
      <c r="I102" s="220"/>
      <c r="J102" s="221">
        <f>ROUND(I102*H102,2)</f>
        <v>0</v>
      </c>
      <c r="K102" s="217" t="s">
        <v>19</v>
      </c>
      <c r="L102" s="47"/>
      <c r="M102" s="222" t="s">
        <v>19</v>
      </c>
      <c r="N102" s="223" t="s">
        <v>47</v>
      </c>
      <c r="O102" s="87"/>
      <c r="P102" s="224">
        <f>O102*H102</f>
        <v>0</v>
      </c>
      <c r="Q102" s="224">
        <v>0</v>
      </c>
      <c r="R102" s="224">
        <f>Q102*H102</f>
        <v>0</v>
      </c>
      <c r="S102" s="224">
        <v>0.22</v>
      </c>
      <c r="T102" s="225">
        <f>S102*H102</f>
        <v>4.9500000000000002</v>
      </c>
      <c r="U102" s="41"/>
      <c r="V102" s="41"/>
      <c r="W102" s="41"/>
      <c r="X102" s="41"/>
      <c r="Y102" s="41"/>
      <c r="Z102" s="41"/>
      <c r="AA102" s="41"/>
      <c r="AB102" s="41"/>
      <c r="AC102" s="41"/>
      <c r="AD102" s="41"/>
      <c r="AE102" s="41"/>
      <c r="AR102" s="226" t="s">
        <v>238</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238</v>
      </c>
      <c r="BM102" s="226" t="s">
        <v>5525</v>
      </c>
    </row>
    <row r="103" s="13" customFormat="1">
      <c r="A103" s="13"/>
      <c r="B103" s="233"/>
      <c r="C103" s="234"/>
      <c r="D103" s="235" t="s">
        <v>242</v>
      </c>
      <c r="E103" s="236" t="s">
        <v>19</v>
      </c>
      <c r="F103" s="237" t="s">
        <v>5526</v>
      </c>
      <c r="G103" s="234"/>
      <c r="H103" s="238">
        <v>22.5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242</v>
      </c>
      <c r="AU103" s="244" t="s">
        <v>86</v>
      </c>
      <c r="AV103" s="13" t="s">
        <v>86</v>
      </c>
      <c r="AW103" s="13" t="s">
        <v>37</v>
      </c>
      <c r="AX103" s="13" t="s">
        <v>76</v>
      </c>
      <c r="AY103" s="244" t="s">
        <v>231</v>
      </c>
    </row>
    <row r="104" s="15" customFormat="1">
      <c r="A104" s="15"/>
      <c r="B104" s="255"/>
      <c r="C104" s="256"/>
      <c r="D104" s="235" t="s">
        <v>242</v>
      </c>
      <c r="E104" s="257" t="s">
        <v>19</v>
      </c>
      <c r="F104" s="258" t="s">
        <v>335</v>
      </c>
      <c r="G104" s="256"/>
      <c r="H104" s="259">
        <v>22.5</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242</v>
      </c>
      <c r="AU104" s="265" t="s">
        <v>86</v>
      </c>
      <c r="AV104" s="15" t="s">
        <v>238</v>
      </c>
      <c r="AW104" s="15" t="s">
        <v>37</v>
      </c>
      <c r="AX104" s="15" t="s">
        <v>84</v>
      </c>
      <c r="AY104" s="265" t="s">
        <v>231</v>
      </c>
    </row>
    <row r="105" s="2" customFormat="1" ht="24.15" customHeight="1">
      <c r="A105" s="41"/>
      <c r="B105" s="42"/>
      <c r="C105" s="215" t="s">
        <v>265</v>
      </c>
      <c r="D105" s="215" t="s">
        <v>233</v>
      </c>
      <c r="E105" s="216" t="s">
        <v>3437</v>
      </c>
      <c r="F105" s="217" t="s">
        <v>3438</v>
      </c>
      <c r="G105" s="218" t="s">
        <v>2802</v>
      </c>
      <c r="H105" s="219">
        <v>64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238</v>
      </c>
      <c r="AT105" s="226" t="s">
        <v>233</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238</v>
      </c>
      <c r="BM105" s="226" t="s">
        <v>5527</v>
      </c>
    </row>
    <row r="106" s="2" customFormat="1">
      <c r="A106" s="41"/>
      <c r="B106" s="42"/>
      <c r="C106" s="43"/>
      <c r="D106" s="235" t="s">
        <v>3132</v>
      </c>
      <c r="E106" s="43"/>
      <c r="F106" s="299" t="s">
        <v>5528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3132</v>
      </c>
      <c r="AU106" s="20" t="s">
        <v>86</v>
      </c>
    </row>
    <row r="107" s="13" customFormat="1">
      <c r="A107" s="13"/>
      <c r="B107" s="233"/>
      <c r="C107" s="234"/>
      <c r="D107" s="235" t="s">
        <v>242</v>
      </c>
      <c r="E107" s="236" t="s">
        <v>19</v>
      </c>
      <c r="F107" s="237" t="s">
        <v>5529</v>
      </c>
      <c r="G107" s="234"/>
      <c r="H107" s="238">
        <v>64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86</v>
      </c>
      <c r="AV107" s="13" t="s">
        <v>86</v>
      </c>
      <c r="AW107" s="13" t="s">
        <v>37</v>
      </c>
      <c r="AX107" s="13" t="s">
        <v>76</v>
      </c>
      <c r="AY107" s="244" t="s">
        <v>231</v>
      </c>
    </row>
    <row r="108" s="15" customFormat="1">
      <c r="A108" s="15"/>
      <c r="B108" s="255"/>
      <c r="C108" s="256"/>
      <c r="D108" s="235" t="s">
        <v>242</v>
      </c>
      <c r="E108" s="257" t="s">
        <v>19</v>
      </c>
      <c r="F108" s="258" t="s">
        <v>335</v>
      </c>
      <c r="G108" s="256"/>
      <c r="H108" s="259">
        <v>64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242</v>
      </c>
      <c r="AU108" s="265" t="s">
        <v>86</v>
      </c>
      <c r="AV108" s="15" t="s">
        <v>238</v>
      </c>
      <c r="AW108" s="15" t="s">
        <v>37</v>
      </c>
      <c r="AX108" s="15" t="s">
        <v>84</v>
      </c>
      <c r="AY108" s="265" t="s">
        <v>231</v>
      </c>
    </row>
    <row r="109" s="2" customFormat="1" ht="33" customHeight="1">
      <c r="A109" s="41"/>
      <c r="B109" s="42"/>
      <c r="C109" s="215" t="s">
        <v>271</v>
      </c>
      <c r="D109" s="215" t="s">
        <v>233</v>
      </c>
      <c r="E109" s="216" t="s">
        <v>5530</v>
      </c>
      <c r="F109" s="217" t="s">
        <v>5531</v>
      </c>
      <c r="G109" s="218" t="s">
        <v>251</v>
      </c>
      <c r="H109" s="219">
        <v>97.980000000000004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238</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238</v>
      </c>
      <c r="BM109" s="226" t="s">
        <v>5532</v>
      </c>
    </row>
    <row r="110" s="13" customFormat="1">
      <c r="A110" s="13"/>
      <c r="B110" s="233"/>
      <c r="C110" s="234"/>
      <c r="D110" s="235" t="s">
        <v>242</v>
      </c>
      <c r="E110" s="236" t="s">
        <v>19</v>
      </c>
      <c r="F110" s="237" t="s">
        <v>5533</v>
      </c>
      <c r="G110" s="234"/>
      <c r="H110" s="238">
        <v>195.96000000000001</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86</v>
      </c>
      <c r="AV110" s="13" t="s">
        <v>86</v>
      </c>
      <c r="AW110" s="13" t="s">
        <v>37</v>
      </c>
      <c r="AX110" s="13" t="s">
        <v>76</v>
      </c>
      <c r="AY110" s="244" t="s">
        <v>231</v>
      </c>
    </row>
    <row r="111" s="15" customFormat="1">
      <c r="A111" s="15"/>
      <c r="B111" s="255"/>
      <c r="C111" s="256"/>
      <c r="D111" s="235" t="s">
        <v>242</v>
      </c>
      <c r="E111" s="257" t="s">
        <v>19</v>
      </c>
      <c r="F111" s="258" t="s">
        <v>335</v>
      </c>
      <c r="G111" s="256"/>
      <c r="H111" s="259">
        <v>195.96000000000001</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242</v>
      </c>
      <c r="AU111" s="265" t="s">
        <v>86</v>
      </c>
      <c r="AV111" s="15" t="s">
        <v>238</v>
      </c>
      <c r="AW111" s="15" t="s">
        <v>37</v>
      </c>
      <c r="AX111" s="15" t="s">
        <v>76</v>
      </c>
      <c r="AY111" s="265" t="s">
        <v>231</v>
      </c>
    </row>
    <row r="112" s="13" customFormat="1">
      <c r="A112" s="13"/>
      <c r="B112" s="233"/>
      <c r="C112" s="234"/>
      <c r="D112" s="235" t="s">
        <v>242</v>
      </c>
      <c r="E112" s="236" t="s">
        <v>19</v>
      </c>
      <c r="F112" s="237" t="s">
        <v>5534</v>
      </c>
      <c r="G112" s="234"/>
      <c r="H112" s="238">
        <v>97.980000000000004</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86</v>
      </c>
      <c r="AV112" s="13" t="s">
        <v>86</v>
      </c>
      <c r="AW112" s="13" t="s">
        <v>37</v>
      </c>
      <c r="AX112" s="13" t="s">
        <v>76</v>
      </c>
      <c r="AY112" s="244" t="s">
        <v>231</v>
      </c>
    </row>
    <row r="113" s="15" customFormat="1">
      <c r="A113" s="15"/>
      <c r="B113" s="255"/>
      <c r="C113" s="256"/>
      <c r="D113" s="235" t="s">
        <v>242</v>
      </c>
      <c r="E113" s="257" t="s">
        <v>19</v>
      </c>
      <c r="F113" s="258" t="s">
        <v>335</v>
      </c>
      <c r="G113" s="256"/>
      <c r="H113" s="259">
        <v>97.980000000000004</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242</v>
      </c>
      <c r="AU113" s="265" t="s">
        <v>86</v>
      </c>
      <c r="AV113" s="15" t="s">
        <v>238</v>
      </c>
      <c r="AW113" s="15" t="s">
        <v>37</v>
      </c>
      <c r="AX113" s="15" t="s">
        <v>84</v>
      </c>
      <c r="AY113" s="265" t="s">
        <v>231</v>
      </c>
    </row>
    <row r="114" s="2" customFormat="1" ht="33" customHeight="1">
      <c r="A114" s="41"/>
      <c r="B114" s="42"/>
      <c r="C114" s="215" t="s">
        <v>277</v>
      </c>
      <c r="D114" s="215" t="s">
        <v>233</v>
      </c>
      <c r="E114" s="216" t="s">
        <v>5535</v>
      </c>
      <c r="F114" s="217" t="s">
        <v>5536</v>
      </c>
      <c r="G114" s="218" t="s">
        <v>251</v>
      </c>
      <c r="H114" s="219">
        <v>97.980000000000004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238</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238</v>
      </c>
      <c r="BM114" s="226" t="s">
        <v>5537</v>
      </c>
    </row>
    <row r="115" s="13" customFormat="1">
      <c r="A115" s="13"/>
      <c r="B115" s="233"/>
      <c r="C115" s="234"/>
      <c r="D115" s="235" t="s">
        <v>242</v>
      </c>
      <c r="E115" s="236" t="s">
        <v>19</v>
      </c>
      <c r="F115" s="237" t="s">
        <v>5533</v>
      </c>
      <c r="G115" s="234"/>
      <c r="H115" s="238">
        <v>195.96000000000001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86</v>
      </c>
      <c r="AV115" s="13" t="s">
        <v>86</v>
      </c>
      <c r="AW115" s="13" t="s">
        <v>37</v>
      </c>
      <c r="AX115" s="13" t="s">
        <v>76</v>
      </c>
      <c r="AY115" s="244" t="s">
        <v>231</v>
      </c>
    </row>
    <row r="116" s="15" customFormat="1">
      <c r="A116" s="15"/>
      <c r="B116" s="255"/>
      <c r="C116" s="256"/>
      <c r="D116" s="235" t="s">
        <v>242</v>
      </c>
      <c r="E116" s="257" t="s">
        <v>19</v>
      </c>
      <c r="F116" s="258" t="s">
        <v>335</v>
      </c>
      <c r="G116" s="256"/>
      <c r="H116" s="259">
        <v>195.96000000000001</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242</v>
      </c>
      <c r="AU116" s="265" t="s">
        <v>86</v>
      </c>
      <c r="AV116" s="15" t="s">
        <v>238</v>
      </c>
      <c r="AW116" s="15" t="s">
        <v>37</v>
      </c>
      <c r="AX116" s="15" t="s">
        <v>76</v>
      </c>
      <c r="AY116" s="265" t="s">
        <v>231</v>
      </c>
    </row>
    <row r="117" s="13" customFormat="1">
      <c r="A117" s="13"/>
      <c r="B117" s="233"/>
      <c r="C117" s="234"/>
      <c r="D117" s="235" t="s">
        <v>242</v>
      </c>
      <c r="E117" s="236" t="s">
        <v>19</v>
      </c>
      <c r="F117" s="237" t="s">
        <v>5538</v>
      </c>
      <c r="G117" s="234"/>
      <c r="H117" s="238">
        <v>97.980000000000004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86</v>
      </c>
      <c r="AV117" s="13" t="s">
        <v>86</v>
      </c>
      <c r="AW117" s="13" t="s">
        <v>37</v>
      </c>
      <c r="AX117" s="13" t="s">
        <v>76</v>
      </c>
      <c r="AY117" s="244" t="s">
        <v>231</v>
      </c>
    </row>
    <row r="118" s="15" customFormat="1">
      <c r="A118" s="15"/>
      <c r="B118" s="255"/>
      <c r="C118" s="256"/>
      <c r="D118" s="235" t="s">
        <v>242</v>
      </c>
      <c r="E118" s="257" t="s">
        <v>19</v>
      </c>
      <c r="F118" s="258" t="s">
        <v>335</v>
      </c>
      <c r="G118" s="256"/>
      <c r="H118" s="259">
        <v>97.980000000000004</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242</v>
      </c>
      <c r="AU118" s="265" t="s">
        <v>86</v>
      </c>
      <c r="AV118" s="15" t="s">
        <v>238</v>
      </c>
      <c r="AW118" s="15" t="s">
        <v>37</v>
      </c>
      <c r="AX118" s="15" t="s">
        <v>84</v>
      </c>
      <c r="AY118" s="265" t="s">
        <v>231</v>
      </c>
    </row>
    <row r="119" s="2" customFormat="1" ht="37.8" customHeight="1">
      <c r="A119" s="41"/>
      <c r="B119" s="42"/>
      <c r="C119" s="215" t="s">
        <v>284</v>
      </c>
      <c r="D119" s="215" t="s">
        <v>233</v>
      </c>
      <c r="E119" s="216" t="s">
        <v>3441</v>
      </c>
      <c r="F119" s="217" t="s">
        <v>3442</v>
      </c>
      <c r="G119" s="218" t="s">
        <v>251</v>
      </c>
      <c r="H119" s="219">
        <v>6.3899999999999997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238</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238</v>
      </c>
      <c r="BM119" s="226" t="s">
        <v>5539</v>
      </c>
    </row>
    <row r="120" s="13" customFormat="1">
      <c r="A120" s="13"/>
      <c r="B120" s="233"/>
      <c r="C120" s="234"/>
      <c r="D120" s="235" t="s">
        <v>242</v>
      </c>
      <c r="E120" s="236" t="s">
        <v>19</v>
      </c>
      <c r="F120" s="237" t="s">
        <v>5540</v>
      </c>
      <c r="G120" s="234"/>
      <c r="H120" s="238">
        <v>6.3899999999999997</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242</v>
      </c>
      <c r="AU120" s="244" t="s">
        <v>86</v>
      </c>
      <c r="AV120" s="13" t="s">
        <v>86</v>
      </c>
      <c r="AW120" s="13" t="s">
        <v>37</v>
      </c>
      <c r="AX120" s="13" t="s">
        <v>76</v>
      </c>
      <c r="AY120" s="244" t="s">
        <v>231</v>
      </c>
    </row>
    <row r="121" s="15" customFormat="1">
      <c r="A121" s="15"/>
      <c r="B121" s="255"/>
      <c r="C121" s="256"/>
      <c r="D121" s="235" t="s">
        <v>242</v>
      </c>
      <c r="E121" s="257" t="s">
        <v>19</v>
      </c>
      <c r="F121" s="258" t="s">
        <v>335</v>
      </c>
      <c r="G121" s="256"/>
      <c r="H121" s="259">
        <v>6.3899999999999997</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242</v>
      </c>
      <c r="AU121" s="265" t="s">
        <v>86</v>
      </c>
      <c r="AV121" s="15" t="s">
        <v>238</v>
      </c>
      <c r="AW121" s="15" t="s">
        <v>37</v>
      </c>
      <c r="AX121" s="15" t="s">
        <v>84</v>
      </c>
      <c r="AY121" s="265" t="s">
        <v>231</v>
      </c>
    </row>
    <row r="122" s="2" customFormat="1" ht="21.75" customHeight="1">
      <c r="A122" s="41"/>
      <c r="B122" s="42"/>
      <c r="C122" s="215" t="s">
        <v>290</v>
      </c>
      <c r="D122" s="215" t="s">
        <v>233</v>
      </c>
      <c r="E122" s="216" t="s">
        <v>3445</v>
      </c>
      <c r="F122" s="217" t="s">
        <v>5541</v>
      </c>
      <c r="G122" s="218" t="s">
        <v>236</v>
      </c>
      <c r="H122" s="219">
        <v>130.63999999999999</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238</v>
      </c>
      <c r="AT122" s="226" t="s">
        <v>233</v>
      </c>
      <c r="AU122" s="226" t="s">
        <v>86</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238</v>
      </c>
      <c r="BM122" s="226" t="s">
        <v>5542</v>
      </c>
    </row>
    <row r="123" s="2" customFormat="1">
      <c r="A123" s="41"/>
      <c r="B123" s="42"/>
      <c r="C123" s="43"/>
      <c r="D123" s="235" t="s">
        <v>3132</v>
      </c>
      <c r="E123" s="43"/>
      <c r="F123" s="299" t="s">
        <v>3448</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3132</v>
      </c>
      <c r="AU123" s="20" t="s">
        <v>86</v>
      </c>
    </row>
    <row r="124" s="13" customFormat="1">
      <c r="A124" s="13"/>
      <c r="B124" s="233"/>
      <c r="C124" s="234"/>
      <c r="D124" s="235" t="s">
        <v>242</v>
      </c>
      <c r="E124" s="236" t="s">
        <v>19</v>
      </c>
      <c r="F124" s="237" t="s">
        <v>5543</v>
      </c>
      <c r="G124" s="234"/>
      <c r="H124" s="238">
        <v>130.63999999999999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86</v>
      </c>
      <c r="AV124" s="13" t="s">
        <v>86</v>
      </c>
      <c r="AW124" s="13" t="s">
        <v>37</v>
      </c>
      <c r="AX124" s="13" t="s">
        <v>76</v>
      </c>
      <c r="AY124" s="244" t="s">
        <v>231</v>
      </c>
    </row>
    <row r="125" s="15" customFormat="1">
      <c r="A125" s="15"/>
      <c r="B125" s="255"/>
      <c r="C125" s="256"/>
      <c r="D125" s="235" t="s">
        <v>242</v>
      </c>
      <c r="E125" s="257" t="s">
        <v>19</v>
      </c>
      <c r="F125" s="258" t="s">
        <v>335</v>
      </c>
      <c r="G125" s="256"/>
      <c r="H125" s="259">
        <v>130.63999999999999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242</v>
      </c>
      <c r="AU125" s="265" t="s">
        <v>86</v>
      </c>
      <c r="AV125" s="15" t="s">
        <v>238</v>
      </c>
      <c r="AW125" s="15" t="s">
        <v>37</v>
      </c>
      <c r="AX125" s="15" t="s">
        <v>84</v>
      </c>
      <c r="AY125" s="265" t="s">
        <v>231</v>
      </c>
    </row>
    <row r="126" s="2" customFormat="1" ht="24.15" customHeight="1">
      <c r="A126" s="41"/>
      <c r="B126" s="42"/>
      <c r="C126" s="215" t="s">
        <v>296</v>
      </c>
      <c r="D126" s="215" t="s">
        <v>233</v>
      </c>
      <c r="E126" s="216" t="s">
        <v>3450</v>
      </c>
      <c r="F126" s="217" t="s">
        <v>5544</v>
      </c>
      <c r="G126" s="218" t="s">
        <v>236</v>
      </c>
      <c r="H126" s="219">
        <v>130.63999999999999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238</v>
      </c>
      <c r="AT126" s="226" t="s">
        <v>233</v>
      </c>
      <c r="AU126" s="226" t="s">
        <v>86</v>
      </c>
      <c r="AY126" s="20" t="s">
        <v>231</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238</v>
      </c>
      <c r="BM126" s="226" t="s">
        <v>5545</v>
      </c>
    </row>
    <row r="127" s="2" customFormat="1">
      <c r="A127" s="41"/>
      <c r="B127" s="42"/>
      <c r="C127" s="43"/>
      <c r="D127" s="235" t="s">
        <v>3132</v>
      </c>
      <c r="E127" s="43"/>
      <c r="F127" s="299" t="s">
        <v>3448</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3132</v>
      </c>
      <c r="AU127" s="20" t="s">
        <v>86</v>
      </c>
    </row>
    <row r="128" s="13" customFormat="1">
      <c r="A128" s="13"/>
      <c r="B128" s="233"/>
      <c r="C128" s="234"/>
      <c r="D128" s="235" t="s">
        <v>242</v>
      </c>
      <c r="E128" s="236" t="s">
        <v>19</v>
      </c>
      <c r="F128" s="237" t="s">
        <v>5546</v>
      </c>
      <c r="G128" s="234"/>
      <c r="H128" s="238">
        <v>130.63999999999999</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242</v>
      </c>
      <c r="AU128" s="244" t="s">
        <v>86</v>
      </c>
      <c r="AV128" s="13" t="s">
        <v>86</v>
      </c>
      <c r="AW128" s="13" t="s">
        <v>37</v>
      </c>
      <c r="AX128" s="13" t="s">
        <v>76</v>
      </c>
      <c r="AY128" s="244" t="s">
        <v>231</v>
      </c>
    </row>
    <row r="129" s="15" customFormat="1">
      <c r="A129" s="15"/>
      <c r="B129" s="255"/>
      <c r="C129" s="256"/>
      <c r="D129" s="235" t="s">
        <v>242</v>
      </c>
      <c r="E129" s="257" t="s">
        <v>19</v>
      </c>
      <c r="F129" s="258" t="s">
        <v>335</v>
      </c>
      <c r="G129" s="256"/>
      <c r="H129" s="259">
        <v>130.63999999999999</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242</v>
      </c>
      <c r="AU129" s="265" t="s">
        <v>86</v>
      </c>
      <c r="AV129" s="15" t="s">
        <v>238</v>
      </c>
      <c r="AW129" s="15" t="s">
        <v>37</v>
      </c>
      <c r="AX129" s="15" t="s">
        <v>84</v>
      </c>
      <c r="AY129" s="265" t="s">
        <v>231</v>
      </c>
    </row>
    <row r="130" s="2" customFormat="1" ht="24.15" customHeight="1">
      <c r="A130" s="41"/>
      <c r="B130" s="42"/>
      <c r="C130" s="215" t="s">
        <v>302</v>
      </c>
      <c r="D130" s="215" t="s">
        <v>233</v>
      </c>
      <c r="E130" s="216" t="s">
        <v>2310</v>
      </c>
      <c r="F130" s="217" t="s">
        <v>3454</v>
      </c>
      <c r="G130" s="218" t="s">
        <v>251</v>
      </c>
      <c r="H130" s="219">
        <v>8.5199999999999996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238</v>
      </c>
      <c r="AT130" s="226" t="s">
        <v>233</v>
      </c>
      <c r="AU130" s="226" t="s">
        <v>86</v>
      </c>
      <c r="AY130" s="20" t="s">
        <v>231</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238</v>
      </c>
      <c r="BM130" s="226" t="s">
        <v>5547</v>
      </c>
    </row>
    <row r="131" s="13" customFormat="1">
      <c r="A131" s="13"/>
      <c r="B131" s="233"/>
      <c r="C131" s="234"/>
      <c r="D131" s="235" t="s">
        <v>242</v>
      </c>
      <c r="E131" s="236" t="s">
        <v>19</v>
      </c>
      <c r="F131" s="237" t="s">
        <v>5548</v>
      </c>
      <c r="G131" s="234"/>
      <c r="H131" s="238">
        <v>8.5199999999999996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86</v>
      </c>
      <c r="AV131" s="13" t="s">
        <v>86</v>
      </c>
      <c r="AW131" s="13" t="s">
        <v>37</v>
      </c>
      <c r="AX131" s="13" t="s">
        <v>76</v>
      </c>
      <c r="AY131" s="244" t="s">
        <v>231</v>
      </c>
    </row>
    <row r="132" s="15" customFormat="1">
      <c r="A132" s="15"/>
      <c r="B132" s="255"/>
      <c r="C132" s="256"/>
      <c r="D132" s="235" t="s">
        <v>242</v>
      </c>
      <c r="E132" s="257" t="s">
        <v>19</v>
      </c>
      <c r="F132" s="258" t="s">
        <v>335</v>
      </c>
      <c r="G132" s="256"/>
      <c r="H132" s="259">
        <v>8.5199999999999996</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242</v>
      </c>
      <c r="AU132" s="265" t="s">
        <v>86</v>
      </c>
      <c r="AV132" s="15" t="s">
        <v>238</v>
      </c>
      <c r="AW132" s="15" t="s">
        <v>37</v>
      </c>
      <c r="AX132" s="15" t="s">
        <v>84</v>
      </c>
      <c r="AY132" s="265" t="s">
        <v>231</v>
      </c>
    </row>
    <row r="133" s="2" customFormat="1" ht="24.15" customHeight="1">
      <c r="A133" s="41"/>
      <c r="B133" s="42"/>
      <c r="C133" s="215" t="s">
        <v>307</v>
      </c>
      <c r="D133" s="215" t="s">
        <v>233</v>
      </c>
      <c r="E133" s="216" t="s">
        <v>3457</v>
      </c>
      <c r="F133" s="217" t="s">
        <v>3458</v>
      </c>
      <c r="G133" s="218" t="s">
        <v>251</v>
      </c>
      <c r="H133" s="219">
        <v>8.5199999999999996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238</v>
      </c>
      <c r="AT133" s="226" t="s">
        <v>233</v>
      </c>
      <c r="AU133" s="226" t="s">
        <v>86</v>
      </c>
      <c r="AY133" s="20" t="s">
        <v>231</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238</v>
      </c>
      <c r="BM133" s="226" t="s">
        <v>5549</v>
      </c>
    </row>
    <row r="134" s="13" customFormat="1">
      <c r="A134" s="13"/>
      <c r="B134" s="233"/>
      <c r="C134" s="234"/>
      <c r="D134" s="235" t="s">
        <v>242</v>
      </c>
      <c r="E134" s="236" t="s">
        <v>19</v>
      </c>
      <c r="F134" s="237" t="s">
        <v>5548</v>
      </c>
      <c r="G134" s="234"/>
      <c r="H134" s="238">
        <v>8.5199999999999996</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242</v>
      </c>
      <c r="AU134" s="244" t="s">
        <v>86</v>
      </c>
      <c r="AV134" s="13" t="s">
        <v>86</v>
      </c>
      <c r="AW134" s="13" t="s">
        <v>37</v>
      </c>
      <c r="AX134" s="13" t="s">
        <v>76</v>
      </c>
      <c r="AY134" s="244" t="s">
        <v>231</v>
      </c>
    </row>
    <row r="135" s="15" customFormat="1">
      <c r="A135" s="15"/>
      <c r="B135" s="255"/>
      <c r="C135" s="256"/>
      <c r="D135" s="235" t="s">
        <v>242</v>
      </c>
      <c r="E135" s="257" t="s">
        <v>19</v>
      </c>
      <c r="F135" s="258" t="s">
        <v>335</v>
      </c>
      <c r="G135" s="256"/>
      <c r="H135" s="259">
        <v>8.5199999999999996</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242</v>
      </c>
      <c r="AU135" s="265" t="s">
        <v>86</v>
      </c>
      <c r="AV135" s="15" t="s">
        <v>238</v>
      </c>
      <c r="AW135" s="15" t="s">
        <v>37</v>
      </c>
      <c r="AX135" s="15" t="s">
        <v>84</v>
      </c>
      <c r="AY135" s="265" t="s">
        <v>231</v>
      </c>
    </row>
    <row r="136" s="2" customFormat="1" ht="33" customHeight="1">
      <c r="A136" s="41"/>
      <c r="B136" s="42"/>
      <c r="C136" s="215" t="s">
        <v>313</v>
      </c>
      <c r="D136" s="215" t="s">
        <v>233</v>
      </c>
      <c r="E136" s="216" t="s">
        <v>261</v>
      </c>
      <c r="F136" s="217" t="s">
        <v>5550</v>
      </c>
      <c r="G136" s="218" t="s">
        <v>251</v>
      </c>
      <c r="H136" s="219">
        <v>89.314999999999998</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238</v>
      </c>
      <c r="AT136" s="226" t="s">
        <v>233</v>
      </c>
      <c r="AU136" s="226" t="s">
        <v>86</v>
      </c>
      <c r="AY136" s="20" t="s">
        <v>231</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238</v>
      </c>
      <c r="BM136" s="226" t="s">
        <v>5551</v>
      </c>
    </row>
    <row r="137" s="13" customFormat="1">
      <c r="A137" s="13"/>
      <c r="B137" s="233"/>
      <c r="C137" s="234"/>
      <c r="D137" s="235" t="s">
        <v>242</v>
      </c>
      <c r="E137" s="236" t="s">
        <v>19</v>
      </c>
      <c r="F137" s="237" t="s">
        <v>5552</v>
      </c>
      <c r="G137" s="234"/>
      <c r="H137" s="238">
        <v>89.314999999999998</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86</v>
      </c>
      <c r="AV137" s="13" t="s">
        <v>86</v>
      </c>
      <c r="AW137" s="13" t="s">
        <v>37</v>
      </c>
      <c r="AX137" s="13" t="s">
        <v>76</v>
      </c>
      <c r="AY137" s="244" t="s">
        <v>231</v>
      </c>
    </row>
    <row r="138" s="15" customFormat="1">
      <c r="A138" s="15"/>
      <c r="B138" s="255"/>
      <c r="C138" s="256"/>
      <c r="D138" s="235" t="s">
        <v>242</v>
      </c>
      <c r="E138" s="257" t="s">
        <v>19</v>
      </c>
      <c r="F138" s="258" t="s">
        <v>335</v>
      </c>
      <c r="G138" s="256"/>
      <c r="H138" s="259">
        <v>89.314999999999998</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242</v>
      </c>
      <c r="AU138" s="265" t="s">
        <v>86</v>
      </c>
      <c r="AV138" s="15" t="s">
        <v>238</v>
      </c>
      <c r="AW138" s="15" t="s">
        <v>37</v>
      </c>
      <c r="AX138" s="15" t="s">
        <v>84</v>
      </c>
      <c r="AY138" s="265" t="s">
        <v>231</v>
      </c>
    </row>
    <row r="139" s="2" customFormat="1" ht="33" customHeight="1">
      <c r="A139" s="41"/>
      <c r="B139" s="42"/>
      <c r="C139" s="215" t="s">
        <v>8</v>
      </c>
      <c r="D139" s="215" t="s">
        <v>233</v>
      </c>
      <c r="E139" s="216" t="s">
        <v>3462</v>
      </c>
      <c r="F139" s="217" t="s">
        <v>5553</v>
      </c>
      <c r="G139" s="218" t="s">
        <v>251</v>
      </c>
      <c r="H139" s="219">
        <v>89.314999999999998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238</v>
      </c>
      <c r="AT139" s="226" t="s">
        <v>233</v>
      </c>
      <c r="AU139" s="226" t="s">
        <v>86</v>
      </c>
      <c r="AY139" s="20" t="s">
        <v>231</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238</v>
      </c>
      <c r="BM139" s="226" t="s">
        <v>5554</v>
      </c>
    </row>
    <row r="140" s="13" customFormat="1">
      <c r="A140" s="13"/>
      <c r="B140" s="233"/>
      <c r="C140" s="234"/>
      <c r="D140" s="235" t="s">
        <v>242</v>
      </c>
      <c r="E140" s="236" t="s">
        <v>19</v>
      </c>
      <c r="F140" s="237" t="s">
        <v>5552</v>
      </c>
      <c r="G140" s="234"/>
      <c r="H140" s="238">
        <v>89.314999999999998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86</v>
      </c>
      <c r="AV140" s="13" t="s">
        <v>86</v>
      </c>
      <c r="AW140" s="13" t="s">
        <v>37</v>
      </c>
      <c r="AX140" s="13" t="s">
        <v>76</v>
      </c>
      <c r="AY140" s="244" t="s">
        <v>231</v>
      </c>
    </row>
    <row r="141" s="15" customFormat="1">
      <c r="A141" s="15"/>
      <c r="B141" s="255"/>
      <c r="C141" s="256"/>
      <c r="D141" s="235" t="s">
        <v>242</v>
      </c>
      <c r="E141" s="257" t="s">
        <v>19</v>
      </c>
      <c r="F141" s="258" t="s">
        <v>335</v>
      </c>
      <c r="G141" s="256"/>
      <c r="H141" s="259">
        <v>89.314999999999998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242</v>
      </c>
      <c r="AU141" s="265" t="s">
        <v>86</v>
      </c>
      <c r="AV141" s="15" t="s">
        <v>238</v>
      </c>
      <c r="AW141" s="15" t="s">
        <v>37</v>
      </c>
      <c r="AX141" s="15" t="s">
        <v>84</v>
      </c>
      <c r="AY141" s="265" t="s">
        <v>231</v>
      </c>
    </row>
    <row r="142" s="2" customFormat="1" ht="24.15" customHeight="1">
      <c r="A142" s="41"/>
      <c r="B142" s="42"/>
      <c r="C142" s="215" t="s">
        <v>336</v>
      </c>
      <c r="D142" s="215" t="s">
        <v>233</v>
      </c>
      <c r="E142" s="216" t="s">
        <v>3101</v>
      </c>
      <c r="F142" s="217" t="s">
        <v>3465</v>
      </c>
      <c r="G142" s="218" t="s">
        <v>251</v>
      </c>
      <c r="H142" s="219">
        <v>89.314999999999998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238</v>
      </c>
      <c r="AT142" s="226" t="s">
        <v>233</v>
      </c>
      <c r="AU142" s="226" t="s">
        <v>86</v>
      </c>
      <c r="AY142" s="20" t="s">
        <v>231</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238</v>
      </c>
      <c r="BM142" s="226" t="s">
        <v>5555</v>
      </c>
    </row>
    <row r="143" s="13" customFormat="1">
      <c r="A143" s="13"/>
      <c r="B143" s="233"/>
      <c r="C143" s="234"/>
      <c r="D143" s="235" t="s">
        <v>242</v>
      </c>
      <c r="E143" s="236" t="s">
        <v>19</v>
      </c>
      <c r="F143" s="237" t="s">
        <v>5556</v>
      </c>
      <c r="G143" s="234"/>
      <c r="H143" s="238">
        <v>89.314999999999998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86</v>
      </c>
      <c r="AV143" s="13" t="s">
        <v>86</v>
      </c>
      <c r="AW143" s="13" t="s">
        <v>37</v>
      </c>
      <c r="AX143" s="13" t="s">
        <v>76</v>
      </c>
      <c r="AY143" s="244" t="s">
        <v>231</v>
      </c>
    </row>
    <row r="144" s="15" customFormat="1">
      <c r="A144" s="15"/>
      <c r="B144" s="255"/>
      <c r="C144" s="256"/>
      <c r="D144" s="235" t="s">
        <v>242</v>
      </c>
      <c r="E144" s="257" t="s">
        <v>19</v>
      </c>
      <c r="F144" s="258" t="s">
        <v>335</v>
      </c>
      <c r="G144" s="256"/>
      <c r="H144" s="259">
        <v>89.314999999999998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242</v>
      </c>
      <c r="AU144" s="265" t="s">
        <v>86</v>
      </c>
      <c r="AV144" s="15" t="s">
        <v>238</v>
      </c>
      <c r="AW144" s="15" t="s">
        <v>37</v>
      </c>
      <c r="AX144" s="15" t="s">
        <v>84</v>
      </c>
      <c r="AY144" s="265" t="s">
        <v>231</v>
      </c>
    </row>
    <row r="145" s="2" customFormat="1" ht="24.15" customHeight="1">
      <c r="A145" s="41"/>
      <c r="B145" s="42"/>
      <c r="C145" s="215" t="s">
        <v>343</v>
      </c>
      <c r="D145" s="215" t="s">
        <v>233</v>
      </c>
      <c r="E145" s="216" t="s">
        <v>3468</v>
      </c>
      <c r="F145" s="217" t="s">
        <v>3469</v>
      </c>
      <c r="G145" s="218" t="s">
        <v>251</v>
      </c>
      <c r="H145" s="219">
        <v>89.314999999999998</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238</v>
      </c>
      <c r="AT145" s="226" t="s">
        <v>233</v>
      </c>
      <c r="AU145" s="226" t="s">
        <v>86</v>
      </c>
      <c r="AY145" s="20" t="s">
        <v>231</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238</v>
      </c>
      <c r="BM145" s="226" t="s">
        <v>5557</v>
      </c>
    </row>
    <row r="146" s="13" customFormat="1">
      <c r="A146" s="13"/>
      <c r="B146" s="233"/>
      <c r="C146" s="234"/>
      <c r="D146" s="235" t="s">
        <v>242</v>
      </c>
      <c r="E146" s="236" t="s">
        <v>19</v>
      </c>
      <c r="F146" s="237" t="s">
        <v>5556</v>
      </c>
      <c r="G146" s="234"/>
      <c r="H146" s="238">
        <v>89.314999999999998</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86</v>
      </c>
      <c r="AV146" s="13" t="s">
        <v>86</v>
      </c>
      <c r="AW146" s="13" t="s">
        <v>37</v>
      </c>
      <c r="AX146" s="13" t="s">
        <v>76</v>
      </c>
      <c r="AY146" s="244" t="s">
        <v>231</v>
      </c>
    </row>
    <row r="147" s="15" customFormat="1">
      <c r="A147" s="15"/>
      <c r="B147" s="255"/>
      <c r="C147" s="256"/>
      <c r="D147" s="235" t="s">
        <v>242</v>
      </c>
      <c r="E147" s="257" t="s">
        <v>19</v>
      </c>
      <c r="F147" s="258" t="s">
        <v>335</v>
      </c>
      <c r="G147" s="256"/>
      <c r="H147" s="259">
        <v>89.314999999999998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242</v>
      </c>
      <c r="AU147" s="265" t="s">
        <v>86</v>
      </c>
      <c r="AV147" s="15" t="s">
        <v>238</v>
      </c>
      <c r="AW147" s="15" t="s">
        <v>37</v>
      </c>
      <c r="AX147" s="15" t="s">
        <v>84</v>
      </c>
      <c r="AY147" s="265" t="s">
        <v>231</v>
      </c>
    </row>
    <row r="148" s="2" customFormat="1" ht="16.5" customHeight="1">
      <c r="A148" s="41"/>
      <c r="B148" s="42"/>
      <c r="C148" s="215" t="s">
        <v>350</v>
      </c>
      <c r="D148" s="215" t="s">
        <v>233</v>
      </c>
      <c r="E148" s="216" t="s">
        <v>3471</v>
      </c>
      <c r="F148" s="217" t="s">
        <v>3472</v>
      </c>
      <c r="G148" s="218" t="s">
        <v>251</v>
      </c>
      <c r="H148" s="219">
        <v>178.63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238</v>
      </c>
      <c r="AT148" s="226" t="s">
        <v>233</v>
      </c>
      <c r="AU148" s="226" t="s">
        <v>86</v>
      </c>
      <c r="AY148" s="20" t="s">
        <v>231</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238</v>
      </c>
      <c r="BM148" s="226" t="s">
        <v>5558</v>
      </c>
    </row>
    <row r="149" s="13" customFormat="1">
      <c r="A149" s="13"/>
      <c r="B149" s="233"/>
      <c r="C149" s="234"/>
      <c r="D149" s="235" t="s">
        <v>242</v>
      </c>
      <c r="E149" s="236" t="s">
        <v>19</v>
      </c>
      <c r="F149" s="237" t="s">
        <v>5559</v>
      </c>
      <c r="G149" s="234"/>
      <c r="H149" s="238">
        <v>178.63</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86</v>
      </c>
      <c r="AV149" s="13" t="s">
        <v>86</v>
      </c>
      <c r="AW149" s="13" t="s">
        <v>37</v>
      </c>
      <c r="AX149" s="13" t="s">
        <v>76</v>
      </c>
      <c r="AY149" s="244" t="s">
        <v>231</v>
      </c>
    </row>
    <row r="150" s="15" customFormat="1">
      <c r="A150" s="15"/>
      <c r="B150" s="255"/>
      <c r="C150" s="256"/>
      <c r="D150" s="235" t="s">
        <v>242</v>
      </c>
      <c r="E150" s="257" t="s">
        <v>19</v>
      </c>
      <c r="F150" s="258" t="s">
        <v>335</v>
      </c>
      <c r="G150" s="256"/>
      <c r="H150" s="259">
        <v>178.63</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242</v>
      </c>
      <c r="AU150" s="265" t="s">
        <v>86</v>
      </c>
      <c r="AV150" s="15" t="s">
        <v>238</v>
      </c>
      <c r="AW150" s="15" t="s">
        <v>37</v>
      </c>
      <c r="AX150" s="15" t="s">
        <v>84</v>
      </c>
      <c r="AY150" s="265" t="s">
        <v>231</v>
      </c>
    </row>
    <row r="151" s="2" customFormat="1" ht="24.15" customHeight="1">
      <c r="A151" s="41"/>
      <c r="B151" s="42"/>
      <c r="C151" s="215" t="s">
        <v>355</v>
      </c>
      <c r="D151" s="215" t="s">
        <v>233</v>
      </c>
      <c r="E151" s="216" t="s">
        <v>3475</v>
      </c>
      <c r="F151" s="217" t="s">
        <v>3476</v>
      </c>
      <c r="G151" s="218" t="s">
        <v>280</v>
      </c>
      <c r="H151" s="219">
        <v>357.25999999999999</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238</v>
      </c>
      <c r="AT151" s="226" t="s">
        <v>233</v>
      </c>
      <c r="AU151" s="226" t="s">
        <v>86</v>
      </c>
      <c r="AY151" s="20" t="s">
        <v>231</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238</v>
      </c>
      <c r="BM151" s="226" t="s">
        <v>5560</v>
      </c>
    </row>
    <row r="152" s="2" customFormat="1">
      <c r="A152" s="41"/>
      <c r="B152" s="42"/>
      <c r="C152" s="43"/>
      <c r="D152" s="235" t="s">
        <v>3132</v>
      </c>
      <c r="E152" s="43"/>
      <c r="F152" s="299" t="s">
        <v>3478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3132</v>
      </c>
      <c r="AU152" s="20" t="s">
        <v>86</v>
      </c>
    </row>
    <row r="153" s="13" customFormat="1">
      <c r="A153" s="13"/>
      <c r="B153" s="233"/>
      <c r="C153" s="234"/>
      <c r="D153" s="235" t="s">
        <v>242</v>
      </c>
      <c r="E153" s="236" t="s">
        <v>19</v>
      </c>
      <c r="F153" s="237" t="s">
        <v>5561</v>
      </c>
      <c r="G153" s="234"/>
      <c r="H153" s="238">
        <v>357.25999999999999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86</v>
      </c>
      <c r="AV153" s="13" t="s">
        <v>86</v>
      </c>
      <c r="AW153" s="13" t="s">
        <v>37</v>
      </c>
      <c r="AX153" s="13" t="s">
        <v>76</v>
      </c>
      <c r="AY153" s="244" t="s">
        <v>231</v>
      </c>
    </row>
    <row r="154" s="15" customFormat="1">
      <c r="A154" s="15"/>
      <c r="B154" s="255"/>
      <c r="C154" s="256"/>
      <c r="D154" s="235" t="s">
        <v>242</v>
      </c>
      <c r="E154" s="257" t="s">
        <v>19</v>
      </c>
      <c r="F154" s="258" t="s">
        <v>335</v>
      </c>
      <c r="G154" s="256"/>
      <c r="H154" s="259">
        <v>357.25999999999999</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242</v>
      </c>
      <c r="AU154" s="265" t="s">
        <v>86</v>
      </c>
      <c r="AV154" s="15" t="s">
        <v>238</v>
      </c>
      <c r="AW154" s="15" t="s">
        <v>37</v>
      </c>
      <c r="AX154" s="15" t="s">
        <v>84</v>
      </c>
      <c r="AY154" s="265" t="s">
        <v>231</v>
      </c>
    </row>
    <row r="155" s="2" customFormat="1" ht="24.15" customHeight="1">
      <c r="A155" s="41"/>
      <c r="B155" s="42"/>
      <c r="C155" s="215" t="s">
        <v>366</v>
      </c>
      <c r="D155" s="215" t="s">
        <v>233</v>
      </c>
      <c r="E155" s="216" t="s">
        <v>3480</v>
      </c>
      <c r="F155" s="217" t="s">
        <v>4804</v>
      </c>
      <c r="G155" s="218" t="s">
        <v>251</v>
      </c>
      <c r="H155" s="219">
        <v>82.799999999999997</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238</v>
      </c>
      <c r="AT155" s="226" t="s">
        <v>233</v>
      </c>
      <c r="AU155" s="226" t="s">
        <v>86</v>
      </c>
      <c r="AY155" s="20" t="s">
        <v>231</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238</v>
      </c>
      <c r="BM155" s="226" t="s">
        <v>5562</v>
      </c>
    </row>
    <row r="156" s="13" customFormat="1">
      <c r="A156" s="13"/>
      <c r="B156" s="233"/>
      <c r="C156" s="234"/>
      <c r="D156" s="235" t="s">
        <v>242</v>
      </c>
      <c r="E156" s="236" t="s">
        <v>19</v>
      </c>
      <c r="F156" s="237" t="s">
        <v>5563</v>
      </c>
      <c r="G156" s="234"/>
      <c r="H156" s="238">
        <v>82.799999999999997</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86</v>
      </c>
      <c r="AV156" s="13" t="s">
        <v>86</v>
      </c>
      <c r="AW156" s="13" t="s">
        <v>37</v>
      </c>
      <c r="AX156" s="13" t="s">
        <v>76</v>
      </c>
      <c r="AY156" s="244" t="s">
        <v>231</v>
      </c>
    </row>
    <row r="157" s="15" customFormat="1">
      <c r="A157" s="15"/>
      <c r="B157" s="255"/>
      <c r="C157" s="256"/>
      <c r="D157" s="235" t="s">
        <v>242</v>
      </c>
      <c r="E157" s="257" t="s">
        <v>19</v>
      </c>
      <c r="F157" s="258" t="s">
        <v>335</v>
      </c>
      <c r="G157" s="256"/>
      <c r="H157" s="259">
        <v>82.799999999999997</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242</v>
      </c>
      <c r="AU157" s="265" t="s">
        <v>86</v>
      </c>
      <c r="AV157" s="15" t="s">
        <v>238</v>
      </c>
      <c r="AW157" s="15" t="s">
        <v>37</v>
      </c>
      <c r="AX157" s="15" t="s">
        <v>84</v>
      </c>
      <c r="AY157" s="265" t="s">
        <v>231</v>
      </c>
    </row>
    <row r="158" s="2" customFormat="1" ht="16.5" customHeight="1">
      <c r="A158" s="41"/>
      <c r="B158" s="42"/>
      <c r="C158" s="277" t="s">
        <v>7</v>
      </c>
      <c r="D158" s="277" t="s">
        <v>605</v>
      </c>
      <c r="E158" s="278" t="s">
        <v>3483</v>
      </c>
      <c r="F158" s="279" t="s">
        <v>3484</v>
      </c>
      <c r="G158" s="280" t="s">
        <v>280</v>
      </c>
      <c r="H158" s="281">
        <v>157.31999999999999</v>
      </c>
      <c r="I158" s="282"/>
      <c r="J158" s="283">
        <f>ROUND(I158*H158,2)</f>
        <v>0</v>
      </c>
      <c r="K158" s="279" t="s">
        <v>19</v>
      </c>
      <c r="L158" s="284"/>
      <c r="M158" s="285" t="s">
        <v>19</v>
      </c>
      <c r="N158" s="286"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277</v>
      </c>
      <c r="AT158" s="226" t="s">
        <v>605</v>
      </c>
      <c r="AU158" s="226" t="s">
        <v>86</v>
      </c>
      <c r="AY158" s="20" t="s">
        <v>231</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238</v>
      </c>
      <c r="BM158" s="226" t="s">
        <v>5564</v>
      </c>
    </row>
    <row r="159" s="13" customFormat="1">
      <c r="A159" s="13"/>
      <c r="B159" s="233"/>
      <c r="C159" s="234"/>
      <c r="D159" s="235" t="s">
        <v>242</v>
      </c>
      <c r="E159" s="236" t="s">
        <v>19</v>
      </c>
      <c r="F159" s="237" t="s">
        <v>5565</v>
      </c>
      <c r="G159" s="234"/>
      <c r="H159" s="238">
        <v>157.31999999999999</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242</v>
      </c>
      <c r="AU159" s="244" t="s">
        <v>86</v>
      </c>
      <c r="AV159" s="13" t="s">
        <v>86</v>
      </c>
      <c r="AW159" s="13" t="s">
        <v>37</v>
      </c>
      <c r="AX159" s="13" t="s">
        <v>76</v>
      </c>
      <c r="AY159" s="244" t="s">
        <v>231</v>
      </c>
    </row>
    <row r="160" s="15" customFormat="1">
      <c r="A160" s="15"/>
      <c r="B160" s="255"/>
      <c r="C160" s="256"/>
      <c r="D160" s="235" t="s">
        <v>242</v>
      </c>
      <c r="E160" s="257" t="s">
        <v>19</v>
      </c>
      <c r="F160" s="258" t="s">
        <v>335</v>
      </c>
      <c r="G160" s="256"/>
      <c r="H160" s="259">
        <v>157.31999999999999</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242</v>
      </c>
      <c r="AU160" s="265" t="s">
        <v>86</v>
      </c>
      <c r="AV160" s="15" t="s">
        <v>238</v>
      </c>
      <c r="AW160" s="15" t="s">
        <v>37</v>
      </c>
      <c r="AX160" s="15" t="s">
        <v>84</v>
      </c>
      <c r="AY160" s="265" t="s">
        <v>231</v>
      </c>
    </row>
    <row r="161" s="2" customFormat="1" ht="24.15" customHeight="1">
      <c r="A161" s="41"/>
      <c r="B161" s="42"/>
      <c r="C161" s="215" t="s">
        <v>379</v>
      </c>
      <c r="D161" s="215" t="s">
        <v>233</v>
      </c>
      <c r="E161" s="216" t="s">
        <v>3108</v>
      </c>
      <c r="F161" s="217" t="s">
        <v>4807</v>
      </c>
      <c r="G161" s="218" t="s">
        <v>251</v>
      </c>
      <c r="H161" s="219">
        <v>48.299999999999997</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238</v>
      </c>
      <c r="AT161" s="226" t="s">
        <v>233</v>
      </c>
      <c r="AU161" s="226" t="s">
        <v>86</v>
      </c>
      <c r="AY161" s="20" t="s">
        <v>231</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238</v>
      </c>
      <c r="BM161" s="226" t="s">
        <v>5566</v>
      </c>
    </row>
    <row r="162" s="14" customFormat="1">
      <c r="A162" s="14"/>
      <c r="B162" s="245"/>
      <c r="C162" s="246"/>
      <c r="D162" s="235" t="s">
        <v>242</v>
      </c>
      <c r="E162" s="247" t="s">
        <v>19</v>
      </c>
      <c r="F162" s="248" t="s">
        <v>5567</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242</v>
      </c>
      <c r="AU162" s="254" t="s">
        <v>86</v>
      </c>
      <c r="AV162" s="14" t="s">
        <v>84</v>
      </c>
      <c r="AW162" s="14" t="s">
        <v>37</v>
      </c>
      <c r="AX162" s="14" t="s">
        <v>76</v>
      </c>
      <c r="AY162" s="254" t="s">
        <v>231</v>
      </c>
    </row>
    <row r="163" s="13" customFormat="1">
      <c r="A163" s="13"/>
      <c r="B163" s="233"/>
      <c r="C163" s="234"/>
      <c r="D163" s="235" t="s">
        <v>242</v>
      </c>
      <c r="E163" s="236" t="s">
        <v>19</v>
      </c>
      <c r="F163" s="237" t="s">
        <v>5568</v>
      </c>
      <c r="G163" s="234"/>
      <c r="H163" s="238">
        <v>48.299999999999997</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242</v>
      </c>
      <c r="AU163" s="244" t="s">
        <v>86</v>
      </c>
      <c r="AV163" s="13" t="s">
        <v>86</v>
      </c>
      <c r="AW163" s="13" t="s">
        <v>37</v>
      </c>
      <c r="AX163" s="13" t="s">
        <v>76</v>
      </c>
      <c r="AY163" s="244" t="s">
        <v>231</v>
      </c>
    </row>
    <row r="164" s="15" customFormat="1">
      <c r="A164" s="15"/>
      <c r="B164" s="255"/>
      <c r="C164" s="256"/>
      <c r="D164" s="235" t="s">
        <v>242</v>
      </c>
      <c r="E164" s="257" t="s">
        <v>19</v>
      </c>
      <c r="F164" s="258" t="s">
        <v>335</v>
      </c>
      <c r="G164" s="256"/>
      <c r="H164" s="259">
        <v>48.299999999999997</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242</v>
      </c>
      <c r="AU164" s="265" t="s">
        <v>86</v>
      </c>
      <c r="AV164" s="15" t="s">
        <v>238</v>
      </c>
      <c r="AW164" s="15" t="s">
        <v>37</v>
      </c>
      <c r="AX164" s="15" t="s">
        <v>84</v>
      </c>
      <c r="AY164" s="265" t="s">
        <v>231</v>
      </c>
    </row>
    <row r="165" s="2" customFormat="1" ht="16.5" customHeight="1">
      <c r="A165" s="41"/>
      <c r="B165" s="42"/>
      <c r="C165" s="277" t="s">
        <v>387</v>
      </c>
      <c r="D165" s="277" t="s">
        <v>605</v>
      </c>
      <c r="E165" s="278" t="s">
        <v>4810</v>
      </c>
      <c r="F165" s="279" t="s">
        <v>4811</v>
      </c>
      <c r="G165" s="280" t="s">
        <v>280</v>
      </c>
      <c r="H165" s="281">
        <v>96.599999999999994</v>
      </c>
      <c r="I165" s="282"/>
      <c r="J165" s="283">
        <f>ROUND(I165*H165,2)</f>
        <v>0</v>
      </c>
      <c r="K165" s="279" t="s">
        <v>19</v>
      </c>
      <c r="L165" s="284"/>
      <c r="M165" s="285" t="s">
        <v>19</v>
      </c>
      <c r="N165" s="286"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277</v>
      </c>
      <c r="AT165" s="226" t="s">
        <v>605</v>
      </c>
      <c r="AU165" s="226" t="s">
        <v>86</v>
      </c>
      <c r="AY165" s="20" t="s">
        <v>231</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238</v>
      </c>
      <c r="BM165" s="226" t="s">
        <v>5569</v>
      </c>
    </row>
    <row r="166" s="13" customFormat="1">
      <c r="A166" s="13"/>
      <c r="B166" s="233"/>
      <c r="C166" s="234"/>
      <c r="D166" s="235" t="s">
        <v>242</v>
      </c>
      <c r="E166" s="236" t="s">
        <v>19</v>
      </c>
      <c r="F166" s="237" t="s">
        <v>5570</v>
      </c>
      <c r="G166" s="234"/>
      <c r="H166" s="238">
        <v>96.599999999999994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86</v>
      </c>
      <c r="AV166" s="13" t="s">
        <v>86</v>
      </c>
      <c r="AW166" s="13" t="s">
        <v>37</v>
      </c>
      <c r="AX166" s="13" t="s">
        <v>76</v>
      </c>
      <c r="AY166" s="244" t="s">
        <v>231</v>
      </c>
    </row>
    <row r="167" s="15" customFormat="1">
      <c r="A167" s="15"/>
      <c r="B167" s="255"/>
      <c r="C167" s="256"/>
      <c r="D167" s="235" t="s">
        <v>242</v>
      </c>
      <c r="E167" s="257" t="s">
        <v>19</v>
      </c>
      <c r="F167" s="258" t="s">
        <v>335</v>
      </c>
      <c r="G167" s="256"/>
      <c r="H167" s="259">
        <v>96.599999999999994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242</v>
      </c>
      <c r="AU167" s="265" t="s">
        <v>86</v>
      </c>
      <c r="AV167" s="15" t="s">
        <v>238</v>
      </c>
      <c r="AW167" s="15" t="s">
        <v>37</v>
      </c>
      <c r="AX167" s="15" t="s">
        <v>84</v>
      </c>
      <c r="AY167" s="265" t="s">
        <v>231</v>
      </c>
    </row>
    <row r="168" s="12" customFormat="1" ht="22.8" customHeight="1">
      <c r="A168" s="12"/>
      <c r="B168" s="199"/>
      <c r="C168" s="200"/>
      <c r="D168" s="201" t="s">
        <v>75</v>
      </c>
      <c r="E168" s="213" t="s">
        <v>238</v>
      </c>
      <c r="F168" s="213" t="s">
        <v>5361</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84</v>
      </c>
      <c r="AT168" s="211" t="s">
        <v>75</v>
      </c>
      <c r="AU168" s="211" t="s">
        <v>84</v>
      </c>
      <c r="AY168" s="210" t="s">
        <v>231</v>
      </c>
      <c r="BK168" s="212">
        <f>SUM(BK169:BK172)</f>
        <v>0</v>
      </c>
    </row>
    <row r="169" s="2" customFormat="1" ht="49.05" customHeight="1">
      <c r="A169" s="41"/>
      <c r="B169" s="42"/>
      <c r="C169" s="215" t="s">
        <v>394</v>
      </c>
      <c r="D169" s="215" t="s">
        <v>233</v>
      </c>
      <c r="E169" s="216" t="s">
        <v>3621</v>
      </c>
      <c r="F169" s="217" t="s">
        <v>3622</v>
      </c>
      <c r="G169" s="218" t="s">
        <v>251</v>
      </c>
      <c r="H169" s="219">
        <v>49.289999999999999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238</v>
      </c>
      <c r="AT169" s="226" t="s">
        <v>233</v>
      </c>
      <c r="AU169" s="226" t="s">
        <v>86</v>
      </c>
      <c r="AY169" s="20" t="s">
        <v>231</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238</v>
      </c>
      <c r="BM169" s="226" t="s">
        <v>5571</v>
      </c>
    </row>
    <row r="170" s="13" customFormat="1">
      <c r="A170" s="13"/>
      <c r="B170" s="233"/>
      <c r="C170" s="234"/>
      <c r="D170" s="235" t="s">
        <v>242</v>
      </c>
      <c r="E170" s="236" t="s">
        <v>19</v>
      </c>
      <c r="F170" s="237" t="s">
        <v>5572</v>
      </c>
      <c r="G170" s="234"/>
      <c r="H170" s="238">
        <v>5.4000000000000004</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242</v>
      </c>
      <c r="AU170" s="244" t="s">
        <v>86</v>
      </c>
      <c r="AV170" s="13" t="s">
        <v>86</v>
      </c>
      <c r="AW170" s="13" t="s">
        <v>37</v>
      </c>
      <c r="AX170" s="13" t="s">
        <v>76</v>
      </c>
      <c r="AY170" s="244" t="s">
        <v>231</v>
      </c>
    </row>
    <row r="171" s="13" customFormat="1">
      <c r="A171" s="13"/>
      <c r="B171" s="233"/>
      <c r="C171" s="234"/>
      <c r="D171" s="235" t="s">
        <v>242</v>
      </c>
      <c r="E171" s="236" t="s">
        <v>19</v>
      </c>
      <c r="F171" s="237" t="s">
        <v>5573</v>
      </c>
      <c r="G171" s="234"/>
      <c r="H171" s="238">
        <v>43.890000000000001</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86</v>
      </c>
      <c r="AV171" s="13" t="s">
        <v>86</v>
      </c>
      <c r="AW171" s="13" t="s">
        <v>37</v>
      </c>
      <c r="AX171" s="13" t="s">
        <v>76</v>
      </c>
      <c r="AY171" s="244" t="s">
        <v>231</v>
      </c>
    </row>
    <row r="172" s="15" customFormat="1">
      <c r="A172" s="15"/>
      <c r="B172" s="255"/>
      <c r="C172" s="256"/>
      <c r="D172" s="235" t="s">
        <v>242</v>
      </c>
      <c r="E172" s="257" t="s">
        <v>19</v>
      </c>
      <c r="F172" s="258" t="s">
        <v>335</v>
      </c>
      <c r="G172" s="256"/>
      <c r="H172" s="259">
        <v>49.289999999999999</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242</v>
      </c>
      <c r="AU172" s="265" t="s">
        <v>86</v>
      </c>
      <c r="AV172" s="15" t="s">
        <v>238</v>
      </c>
      <c r="AW172" s="15" t="s">
        <v>37</v>
      </c>
      <c r="AX172" s="15" t="s">
        <v>84</v>
      </c>
      <c r="AY172" s="265" t="s">
        <v>231</v>
      </c>
    </row>
    <row r="173" s="12" customFormat="1" ht="22.8" customHeight="1">
      <c r="A173" s="12"/>
      <c r="B173" s="199"/>
      <c r="C173" s="200"/>
      <c r="D173" s="201" t="s">
        <v>75</v>
      </c>
      <c r="E173" s="213" t="s">
        <v>260</v>
      </c>
      <c r="F173" s="213" t="s">
        <v>2367</v>
      </c>
      <c r="G173" s="200"/>
      <c r="H173" s="200"/>
      <c r="I173" s="203"/>
      <c r="J173" s="214">
        <f>BK173</f>
        <v>0</v>
      </c>
      <c r="K173" s="200"/>
      <c r="L173" s="205"/>
      <c r="M173" s="206"/>
      <c r="N173" s="207"/>
      <c r="O173" s="207"/>
      <c r="P173" s="208">
        <f>SUM(P174:P188)</f>
        <v>0</v>
      </c>
      <c r="Q173" s="207"/>
      <c r="R173" s="208">
        <f>SUM(R174:R188)</f>
        <v>1.00458</v>
      </c>
      <c r="S173" s="207"/>
      <c r="T173" s="209">
        <f>SUM(T174:T188)</f>
        <v>0</v>
      </c>
      <c r="U173" s="12"/>
      <c r="V173" s="12"/>
      <c r="W173" s="12"/>
      <c r="X173" s="12"/>
      <c r="Y173" s="12"/>
      <c r="Z173" s="12"/>
      <c r="AA173" s="12"/>
      <c r="AB173" s="12"/>
      <c r="AC173" s="12"/>
      <c r="AD173" s="12"/>
      <c r="AE173" s="12"/>
      <c r="AR173" s="210" t="s">
        <v>84</v>
      </c>
      <c r="AT173" s="211" t="s">
        <v>75</v>
      </c>
      <c r="AU173" s="211" t="s">
        <v>84</v>
      </c>
      <c r="AY173" s="210" t="s">
        <v>231</v>
      </c>
      <c r="BK173" s="212">
        <f>SUM(BK174:BK188)</f>
        <v>0</v>
      </c>
    </row>
    <row r="174" s="2" customFormat="1" ht="37.8" customHeight="1">
      <c r="A174" s="41"/>
      <c r="B174" s="42"/>
      <c r="C174" s="215" t="s">
        <v>400</v>
      </c>
      <c r="D174" s="215" t="s">
        <v>233</v>
      </c>
      <c r="E174" s="216" t="s">
        <v>5365</v>
      </c>
      <c r="F174" s="217" t="s">
        <v>5366</v>
      </c>
      <c r="G174" s="218" t="s">
        <v>236</v>
      </c>
      <c r="H174" s="219">
        <v>10.5</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238</v>
      </c>
      <c r="AT174" s="226" t="s">
        <v>233</v>
      </c>
      <c r="AU174" s="226" t="s">
        <v>86</v>
      </c>
      <c r="AY174" s="20" t="s">
        <v>231</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238</v>
      </c>
      <c r="BM174" s="226" t="s">
        <v>5574</v>
      </c>
    </row>
    <row r="175" s="13" customFormat="1">
      <c r="A175" s="13"/>
      <c r="B175" s="233"/>
      <c r="C175" s="234"/>
      <c r="D175" s="235" t="s">
        <v>242</v>
      </c>
      <c r="E175" s="236" t="s">
        <v>19</v>
      </c>
      <c r="F175" s="237" t="s">
        <v>5575</v>
      </c>
      <c r="G175" s="234"/>
      <c r="H175" s="238">
        <v>10.5</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86</v>
      </c>
      <c r="AV175" s="13" t="s">
        <v>86</v>
      </c>
      <c r="AW175" s="13" t="s">
        <v>37</v>
      </c>
      <c r="AX175" s="13" t="s">
        <v>76</v>
      </c>
      <c r="AY175" s="244" t="s">
        <v>231</v>
      </c>
    </row>
    <row r="176" s="15" customFormat="1">
      <c r="A176" s="15"/>
      <c r="B176" s="255"/>
      <c r="C176" s="256"/>
      <c r="D176" s="235" t="s">
        <v>242</v>
      </c>
      <c r="E176" s="257" t="s">
        <v>19</v>
      </c>
      <c r="F176" s="258" t="s">
        <v>335</v>
      </c>
      <c r="G176" s="256"/>
      <c r="H176" s="259">
        <v>10.5</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242</v>
      </c>
      <c r="AU176" s="265" t="s">
        <v>86</v>
      </c>
      <c r="AV176" s="15" t="s">
        <v>238</v>
      </c>
      <c r="AW176" s="15" t="s">
        <v>37</v>
      </c>
      <c r="AX176" s="15" t="s">
        <v>84</v>
      </c>
      <c r="AY176" s="265" t="s">
        <v>231</v>
      </c>
    </row>
    <row r="177" s="2" customFormat="1" ht="24.15" customHeight="1">
      <c r="A177" s="41"/>
      <c r="B177" s="42"/>
      <c r="C177" s="215" t="s">
        <v>406</v>
      </c>
      <c r="D177" s="215" t="s">
        <v>233</v>
      </c>
      <c r="E177" s="216" t="s">
        <v>5368</v>
      </c>
      <c r="F177" s="217" t="s">
        <v>5369</v>
      </c>
      <c r="G177" s="218" t="s">
        <v>236</v>
      </c>
      <c r="H177" s="219">
        <v>10.5</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238</v>
      </c>
      <c r="AT177" s="226" t="s">
        <v>233</v>
      </c>
      <c r="AU177" s="226" t="s">
        <v>86</v>
      </c>
      <c r="AY177" s="20" t="s">
        <v>231</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238</v>
      </c>
      <c r="BM177" s="226" t="s">
        <v>5576</v>
      </c>
    </row>
    <row r="178" s="13" customFormat="1">
      <c r="A178" s="13"/>
      <c r="B178" s="233"/>
      <c r="C178" s="234"/>
      <c r="D178" s="235" t="s">
        <v>242</v>
      </c>
      <c r="E178" s="236" t="s">
        <v>19</v>
      </c>
      <c r="F178" s="237" t="s">
        <v>5575</v>
      </c>
      <c r="G178" s="234"/>
      <c r="H178" s="238">
        <v>10.5</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86</v>
      </c>
      <c r="AV178" s="13" t="s">
        <v>86</v>
      </c>
      <c r="AW178" s="13" t="s">
        <v>37</v>
      </c>
      <c r="AX178" s="13" t="s">
        <v>76</v>
      </c>
      <c r="AY178" s="244" t="s">
        <v>231</v>
      </c>
    </row>
    <row r="179" s="15" customFormat="1">
      <c r="A179" s="15"/>
      <c r="B179" s="255"/>
      <c r="C179" s="256"/>
      <c r="D179" s="235" t="s">
        <v>242</v>
      </c>
      <c r="E179" s="257" t="s">
        <v>19</v>
      </c>
      <c r="F179" s="258" t="s">
        <v>335</v>
      </c>
      <c r="G179" s="256"/>
      <c r="H179" s="259">
        <v>10.5</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242</v>
      </c>
      <c r="AU179" s="265" t="s">
        <v>86</v>
      </c>
      <c r="AV179" s="15" t="s">
        <v>238</v>
      </c>
      <c r="AW179" s="15" t="s">
        <v>37</v>
      </c>
      <c r="AX179" s="15" t="s">
        <v>84</v>
      </c>
      <c r="AY179" s="265" t="s">
        <v>231</v>
      </c>
    </row>
    <row r="180" s="2" customFormat="1" ht="24.15" customHeight="1">
      <c r="A180" s="41"/>
      <c r="B180" s="42"/>
      <c r="C180" s="215" t="s">
        <v>412</v>
      </c>
      <c r="D180" s="215" t="s">
        <v>233</v>
      </c>
      <c r="E180" s="216" t="s">
        <v>5371</v>
      </c>
      <c r="F180" s="217" t="s">
        <v>5372</v>
      </c>
      <c r="G180" s="218" t="s">
        <v>236</v>
      </c>
      <c r="H180" s="219">
        <v>10.5</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238</v>
      </c>
      <c r="AT180" s="226" t="s">
        <v>233</v>
      </c>
      <c r="AU180" s="226" t="s">
        <v>86</v>
      </c>
      <c r="AY180" s="20" t="s">
        <v>231</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238</v>
      </c>
      <c r="BM180" s="226" t="s">
        <v>5577</v>
      </c>
    </row>
    <row r="181" s="13" customFormat="1">
      <c r="A181" s="13"/>
      <c r="B181" s="233"/>
      <c r="C181" s="234"/>
      <c r="D181" s="235" t="s">
        <v>242</v>
      </c>
      <c r="E181" s="236" t="s">
        <v>19</v>
      </c>
      <c r="F181" s="237" t="s">
        <v>5575</v>
      </c>
      <c r="G181" s="234"/>
      <c r="H181" s="238">
        <v>10.5</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86</v>
      </c>
      <c r="AV181" s="13" t="s">
        <v>86</v>
      </c>
      <c r="AW181" s="13" t="s">
        <v>37</v>
      </c>
      <c r="AX181" s="13" t="s">
        <v>76</v>
      </c>
      <c r="AY181" s="244" t="s">
        <v>231</v>
      </c>
    </row>
    <row r="182" s="15" customFormat="1">
      <c r="A182" s="15"/>
      <c r="B182" s="255"/>
      <c r="C182" s="256"/>
      <c r="D182" s="235" t="s">
        <v>242</v>
      </c>
      <c r="E182" s="257" t="s">
        <v>19</v>
      </c>
      <c r="F182" s="258" t="s">
        <v>335</v>
      </c>
      <c r="G182" s="256"/>
      <c r="H182" s="259">
        <v>10.5</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242</v>
      </c>
      <c r="AU182" s="265" t="s">
        <v>86</v>
      </c>
      <c r="AV182" s="15" t="s">
        <v>238</v>
      </c>
      <c r="AW182" s="15" t="s">
        <v>37</v>
      </c>
      <c r="AX182" s="15" t="s">
        <v>84</v>
      </c>
      <c r="AY182" s="265" t="s">
        <v>231</v>
      </c>
    </row>
    <row r="183" s="2" customFormat="1" ht="49.05" customHeight="1">
      <c r="A183" s="41"/>
      <c r="B183" s="42"/>
      <c r="C183" s="215" t="s">
        <v>418</v>
      </c>
      <c r="D183" s="215" t="s">
        <v>233</v>
      </c>
      <c r="E183" s="216" t="s">
        <v>5374</v>
      </c>
      <c r="F183" s="217" t="s">
        <v>5375</v>
      </c>
      <c r="G183" s="218" t="s">
        <v>236</v>
      </c>
      <c r="H183" s="219">
        <v>10.5</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238</v>
      </c>
      <c r="AT183" s="226" t="s">
        <v>233</v>
      </c>
      <c r="AU183" s="226" t="s">
        <v>86</v>
      </c>
      <c r="AY183" s="20" t="s">
        <v>231</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238</v>
      </c>
      <c r="BM183" s="226" t="s">
        <v>5578</v>
      </c>
    </row>
    <row r="184" s="13" customFormat="1">
      <c r="A184" s="13"/>
      <c r="B184" s="233"/>
      <c r="C184" s="234"/>
      <c r="D184" s="235" t="s">
        <v>242</v>
      </c>
      <c r="E184" s="236" t="s">
        <v>19</v>
      </c>
      <c r="F184" s="237" t="s">
        <v>5575</v>
      </c>
      <c r="G184" s="234"/>
      <c r="H184" s="238">
        <v>10.5</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86</v>
      </c>
      <c r="AV184" s="13" t="s">
        <v>86</v>
      </c>
      <c r="AW184" s="13" t="s">
        <v>37</v>
      </c>
      <c r="AX184" s="13" t="s">
        <v>76</v>
      </c>
      <c r="AY184" s="244" t="s">
        <v>231</v>
      </c>
    </row>
    <row r="185" s="15" customFormat="1">
      <c r="A185" s="15"/>
      <c r="B185" s="255"/>
      <c r="C185" s="256"/>
      <c r="D185" s="235" t="s">
        <v>242</v>
      </c>
      <c r="E185" s="257" t="s">
        <v>19</v>
      </c>
      <c r="F185" s="258" t="s">
        <v>335</v>
      </c>
      <c r="G185" s="256"/>
      <c r="H185" s="259">
        <v>10.5</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242</v>
      </c>
      <c r="AU185" s="265" t="s">
        <v>86</v>
      </c>
      <c r="AV185" s="15" t="s">
        <v>238</v>
      </c>
      <c r="AW185" s="15" t="s">
        <v>37</v>
      </c>
      <c r="AX185" s="15" t="s">
        <v>84</v>
      </c>
      <c r="AY185" s="265" t="s">
        <v>231</v>
      </c>
    </row>
    <row r="186" s="2" customFormat="1" ht="78" customHeight="1">
      <c r="A186" s="41"/>
      <c r="B186" s="42"/>
      <c r="C186" s="215" t="s">
        <v>424</v>
      </c>
      <c r="D186" s="215" t="s">
        <v>233</v>
      </c>
      <c r="E186" s="216" t="s">
        <v>5579</v>
      </c>
      <c r="F186" s="217" t="s">
        <v>5580</v>
      </c>
      <c r="G186" s="218" t="s">
        <v>236</v>
      </c>
      <c r="H186" s="219">
        <v>9</v>
      </c>
      <c r="I186" s="220"/>
      <c r="J186" s="221">
        <f>ROUND(I186*H186,2)</f>
        <v>0</v>
      </c>
      <c r="K186" s="217" t="s">
        <v>19</v>
      </c>
      <c r="L186" s="47"/>
      <c r="M186" s="222" t="s">
        <v>19</v>
      </c>
      <c r="N186" s="223" t="s">
        <v>47</v>
      </c>
      <c r="O186" s="87"/>
      <c r="P186" s="224">
        <f>O186*H186</f>
        <v>0</v>
      </c>
      <c r="Q186" s="224">
        <v>0.11162</v>
      </c>
      <c r="R186" s="224">
        <f>Q186*H186</f>
        <v>1.00458</v>
      </c>
      <c r="S186" s="224">
        <v>0</v>
      </c>
      <c r="T186" s="225">
        <f>S186*H186</f>
        <v>0</v>
      </c>
      <c r="U186" s="41"/>
      <c r="V186" s="41"/>
      <c r="W186" s="41"/>
      <c r="X186" s="41"/>
      <c r="Y186" s="41"/>
      <c r="Z186" s="41"/>
      <c r="AA186" s="41"/>
      <c r="AB186" s="41"/>
      <c r="AC186" s="41"/>
      <c r="AD186" s="41"/>
      <c r="AE186" s="41"/>
      <c r="AR186" s="226" t="s">
        <v>238</v>
      </c>
      <c r="AT186" s="226" t="s">
        <v>233</v>
      </c>
      <c r="AU186" s="226" t="s">
        <v>86</v>
      </c>
      <c r="AY186" s="20" t="s">
        <v>231</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238</v>
      </c>
      <c r="BM186" s="226" t="s">
        <v>5581</v>
      </c>
    </row>
    <row r="187" s="13" customFormat="1">
      <c r="A187" s="13"/>
      <c r="B187" s="233"/>
      <c r="C187" s="234"/>
      <c r="D187" s="235" t="s">
        <v>242</v>
      </c>
      <c r="E187" s="236" t="s">
        <v>19</v>
      </c>
      <c r="F187" s="237" t="s">
        <v>5520</v>
      </c>
      <c r="G187" s="234"/>
      <c r="H187" s="238">
        <v>9</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242</v>
      </c>
      <c r="AU187" s="244" t="s">
        <v>86</v>
      </c>
      <c r="AV187" s="13" t="s">
        <v>86</v>
      </c>
      <c r="AW187" s="13" t="s">
        <v>37</v>
      </c>
      <c r="AX187" s="13" t="s">
        <v>76</v>
      </c>
      <c r="AY187" s="244" t="s">
        <v>231</v>
      </c>
    </row>
    <row r="188" s="15" customFormat="1">
      <c r="A188" s="15"/>
      <c r="B188" s="255"/>
      <c r="C188" s="256"/>
      <c r="D188" s="235" t="s">
        <v>242</v>
      </c>
      <c r="E188" s="257" t="s">
        <v>19</v>
      </c>
      <c r="F188" s="258" t="s">
        <v>335</v>
      </c>
      <c r="G188" s="256"/>
      <c r="H188" s="259">
        <v>9</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242</v>
      </c>
      <c r="AU188" s="265" t="s">
        <v>86</v>
      </c>
      <c r="AV188" s="15" t="s">
        <v>238</v>
      </c>
      <c r="AW188" s="15" t="s">
        <v>37</v>
      </c>
      <c r="AX188" s="15" t="s">
        <v>84</v>
      </c>
      <c r="AY188" s="265" t="s">
        <v>231</v>
      </c>
    </row>
    <row r="189" s="12" customFormat="1" ht="22.8" customHeight="1">
      <c r="A189" s="12"/>
      <c r="B189" s="199"/>
      <c r="C189" s="200"/>
      <c r="D189" s="201" t="s">
        <v>75</v>
      </c>
      <c r="E189" s="213" t="s">
        <v>277</v>
      </c>
      <c r="F189" s="213" t="s">
        <v>5582</v>
      </c>
      <c r="G189" s="200"/>
      <c r="H189" s="200"/>
      <c r="I189" s="203"/>
      <c r="J189" s="214">
        <f>BK189</f>
        <v>0</v>
      </c>
      <c r="K189" s="200"/>
      <c r="L189" s="205"/>
      <c r="M189" s="206"/>
      <c r="N189" s="207"/>
      <c r="O189" s="207"/>
      <c r="P189" s="208">
        <f>SUM(P190:P255)</f>
        <v>0</v>
      </c>
      <c r="Q189" s="207"/>
      <c r="R189" s="208">
        <f>SUM(R190:R255)</f>
        <v>10.46209</v>
      </c>
      <c r="S189" s="207"/>
      <c r="T189" s="209">
        <f>SUM(T190:T255)</f>
        <v>0</v>
      </c>
      <c r="U189" s="12"/>
      <c r="V189" s="12"/>
      <c r="W189" s="12"/>
      <c r="X189" s="12"/>
      <c r="Y189" s="12"/>
      <c r="Z189" s="12"/>
      <c r="AA189" s="12"/>
      <c r="AB189" s="12"/>
      <c r="AC189" s="12"/>
      <c r="AD189" s="12"/>
      <c r="AE189" s="12"/>
      <c r="AR189" s="210" t="s">
        <v>84</v>
      </c>
      <c r="AT189" s="211" t="s">
        <v>75</v>
      </c>
      <c r="AU189" s="211" t="s">
        <v>84</v>
      </c>
      <c r="AY189" s="210" t="s">
        <v>231</v>
      </c>
      <c r="BK189" s="212">
        <f>SUM(BK190:BK255)</f>
        <v>0</v>
      </c>
    </row>
    <row r="190" s="2" customFormat="1" ht="24.15" customHeight="1">
      <c r="A190" s="41"/>
      <c r="B190" s="42"/>
      <c r="C190" s="277" t="s">
        <v>430</v>
      </c>
      <c r="D190" s="277" t="s">
        <v>605</v>
      </c>
      <c r="E190" s="278" t="s">
        <v>5583</v>
      </c>
      <c r="F190" s="279" t="s">
        <v>5584</v>
      </c>
      <c r="G190" s="280" t="s">
        <v>369</v>
      </c>
      <c r="H190" s="281">
        <v>40</v>
      </c>
      <c r="I190" s="282"/>
      <c r="J190" s="283">
        <f>ROUND(I190*H190,2)</f>
        <v>0</v>
      </c>
      <c r="K190" s="279" t="s">
        <v>19</v>
      </c>
      <c r="L190" s="284"/>
      <c r="M190" s="285" t="s">
        <v>19</v>
      </c>
      <c r="N190" s="286" t="s">
        <v>47</v>
      </c>
      <c r="O190" s="87"/>
      <c r="P190" s="224">
        <f>O190*H190</f>
        <v>0</v>
      </c>
      <c r="Q190" s="224">
        <v>0.01602</v>
      </c>
      <c r="R190" s="224">
        <f>Q190*H190</f>
        <v>0.64080000000000004</v>
      </c>
      <c r="S190" s="224">
        <v>0</v>
      </c>
      <c r="T190" s="225">
        <f>S190*H190</f>
        <v>0</v>
      </c>
      <c r="U190" s="41"/>
      <c r="V190" s="41"/>
      <c r="W190" s="41"/>
      <c r="X190" s="41"/>
      <c r="Y190" s="41"/>
      <c r="Z190" s="41"/>
      <c r="AA190" s="41"/>
      <c r="AB190" s="41"/>
      <c r="AC190" s="41"/>
      <c r="AD190" s="41"/>
      <c r="AE190" s="41"/>
      <c r="AR190" s="226" t="s">
        <v>277</v>
      </c>
      <c r="AT190" s="226" t="s">
        <v>605</v>
      </c>
      <c r="AU190" s="226" t="s">
        <v>86</v>
      </c>
      <c r="AY190" s="20" t="s">
        <v>231</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238</v>
      </c>
      <c r="BM190" s="226" t="s">
        <v>5585</v>
      </c>
    </row>
    <row r="191" s="13" customFormat="1">
      <c r="A191" s="13"/>
      <c r="B191" s="233"/>
      <c r="C191" s="234"/>
      <c r="D191" s="235" t="s">
        <v>242</v>
      </c>
      <c r="E191" s="236" t="s">
        <v>19</v>
      </c>
      <c r="F191" s="237" t="s">
        <v>488</v>
      </c>
      <c r="G191" s="234"/>
      <c r="H191" s="238">
        <v>40</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242</v>
      </c>
      <c r="AU191" s="244" t="s">
        <v>86</v>
      </c>
      <c r="AV191" s="13" t="s">
        <v>86</v>
      </c>
      <c r="AW191" s="13" t="s">
        <v>37</v>
      </c>
      <c r="AX191" s="13" t="s">
        <v>76</v>
      </c>
      <c r="AY191" s="244" t="s">
        <v>231</v>
      </c>
    </row>
    <row r="192" s="15" customFormat="1">
      <c r="A192" s="15"/>
      <c r="B192" s="255"/>
      <c r="C192" s="256"/>
      <c r="D192" s="235" t="s">
        <v>242</v>
      </c>
      <c r="E192" s="257" t="s">
        <v>19</v>
      </c>
      <c r="F192" s="258" t="s">
        <v>335</v>
      </c>
      <c r="G192" s="256"/>
      <c r="H192" s="259">
        <v>40</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242</v>
      </c>
      <c r="AU192" s="265" t="s">
        <v>86</v>
      </c>
      <c r="AV192" s="15" t="s">
        <v>238</v>
      </c>
      <c r="AW192" s="15" t="s">
        <v>37</v>
      </c>
      <c r="AX192" s="15" t="s">
        <v>84</v>
      </c>
      <c r="AY192" s="265" t="s">
        <v>231</v>
      </c>
    </row>
    <row r="193" s="2" customFormat="1" ht="44.25" customHeight="1">
      <c r="A193" s="41"/>
      <c r="B193" s="42"/>
      <c r="C193" s="215" t="s">
        <v>436</v>
      </c>
      <c r="D193" s="215" t="s">
        <v>233</v>
      </c>
      <c r="E193" s="216" t="s">
        <v>5586</v>
      </c>
      <c r="F193" s="217" t="s">
        <v>5587</v>
      </c>
      <c r="G193" s="218" t="s">
        <v>310</v>
      </c>
      <c r="H193" s="219">
        <v>92</v>
      </c>
      <c r="I193" s="220"/>
      <c r="J193" s="221">
        <f>ROUND(I193*H193,2)</f>
        <v>0</v>
      </c>
      <c r="K193" s="217" t="s">
        <v>19</v>
      </c>
      <c r="L193" s="47"/>
      <c r="M193" s="222" t="s">
        <v>19</v>
      </c>
      <c r="N193" s="223" t="s">
        <v>47</v>
      </c>
      <c r="O193" s="87"/>
      <c r="P193" s="224">
        <f>O193*H193</f>
        <v>0</v>
      </c>
      <c r="Q193" s="224">
        <v>0.0022599999999999999</v>
      </c>
      <c r="R193" s="224">
        <f>Q193*H193</f>
        <v>0.20791999999999999</v>
      </c>
      <c r="S193" s="224">
        <v>0</v>
      </c>
      <c r="T193" s="225">
        <f>S193*H193</f>
        <v>0</v>
      </c>
      <c r="U193" s="41"/>
      <c r="V193" s="41"/>
      <c r="W193" s="41"/>
      <c r="X193" s="41"/>
      <c r="Y193" s="41"/>
      <c r="Z193" s="41"/>
      <c r="AA193" s="41"/>
      <c r="AB193" s="41"/>
      <c r="AC193" s="41"/>
      <c r="AD193" s="41"/>
      <c r="AE193" s="41"/>
      <c r="AR193" s="226" t="s">
        <v>238</v>
      </c>
      <c r="AT193" s="226" t="s">
        <v>233</v>
      </c>
      <c r="AU193" s="226" t="s">
        <v>86</v>
      </c>
      <c r="AY193" s="20" t="s">
        <v>231</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238</v>
      </c>
      <c r="BM193" s="226" t="s">
        <v>5588</v>
      </c>
    </row>
    <row r="194" s="13" customFormat="1">
      <c r="A194" s="13"/>
      <c r="B194" s="233"/>
      <c r="C194" s="234"/>
      <c r="D194" s="235" t="s">
        <v>242</v>
      </c>
      <c r="E194" s="236" t="s">
        <v>19</v>
      </c>
      <c r="F194" s="237" t="s">
        <v>915</v>
      </c>
      <c r="G194" s="234"/>
      <c r="H194" s="238">
        <v>92</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86</v>
      </c>
      <c r="AV194" s="13" t="s">
        <v>86</v>
      </c>
      <c r="AW194" s="13" t="s">
        <v>37</v>
      </c>
      <c r="AX194" s="13" t="s">
        <v>76</v>
      </c>
      <c r="AY194" s="244" t="s">
        <v>231</v>
      </c>
    </row>
    <row r="195" s="15" customFormat="1">
      <c r="A195" s="15"/>
      <c r="B195" s="255"/>
      <c r="C195" s="256"/>
      <c r="D195" s="235" t="s">
        <v>242</v>
      </c>
      <c r="E195" s="257" t="s">
        <v>19</v>
      </c>
      <c r="F195" s="258" t="s">
        <v>335</v>
      </c>
      <c r="G195" s="256"/>
      <c r="H195" s="259">
        <v>92</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242</v>
      </c>
      <c r="AU195" s="265" t="s">
        <v>86</v>
      </c>
      <c r="AV195" s="15" t="s">
        <v>238</v>
      </c>
      <c r="AW195" s="15" t="s">
        <v>37</v>
      </c>
      <c r="AX195" s="15" t="s">
        <v>84</v>
      </c>
      <c r="AY195" s="265" t="s">
        <v>231</v>
      </c>
    </row>
    <row r="196" s="2" customFormat="1" ht="16.5" customHeight="1">
      <c r="A196" s="41"/>
      <c r="B196" s="42"/>
      <c r="C196" s="277" t="s">
        <v>442</v>
      </c>
      <c r="D196" s="277" t="s">
        <v>605</v>
      </c>
      <c r="E196" s="278" t="s">
        <v>5589</v>
      </c>
      <c r="F196" s="279" t="s">
        <v>5590</v>
      </c>
      <c r="G196" s="280" t="s">
        <v>369</v>
      </c>
      <c r="H196" s="281">
        <v>1</v>
      </c>
      <c r="I196" s="282"/>
      <c r="J196" s="283">
        <f>ROUND(I196*H196,2)</f>
        <v>0</v>
      </c>
      <c r="K196" s="279" t="s">
        <v>19</v>
      </c>
      <c r="L196" s="284"/>
      <c r="M196" s="285" t="s">
        <v>19</v>
      </c>
      <c r="N196" s="286" t="s">
        <v>47</v>
      </c>
      <c r="O196" s="87"/>
      <c r="P196" s="224">
        <f>O196*H196</f>
        <v>0</v>
      </c>
      <c r="Q196" s="224">
        <v>0.00025000000000000001</v>
      </c>
      <c r="R196" s="224">
        <f>Q196*H196</f>
        <v>0.00025000000000000001</v>
      </c>
      <c r="S196" s="224">
        <v>0</v>
      </c>
      <c r="T196" s="225">
        <f>S196*H196</f>
        <v>0</v>
      </c>
      <c r="U196" s="41"/>
      <c r="V196" s="41"/>
      <c r="W196" s="41"/>
      <c r="X196" s="41"/>
      <c r="Y196" s="41"/>
      <c r="Z196" s="41"/>
      <c r="AA196" s="41"/>
      <c r="AB196" s="41"/>
      <c r="AC196" s="41"/>
      <c r="AD196" s="41"/>
      <c r="AE196" s="41"/>
      <c r="AR196" s="226" t="s">
        <v>277</v>
      </c>
      <c r="AT196" s="226" t="s">
        <v>605</v>
      </c>
      <c r="AU196" s="226" t="s">
        <v>86</v>
      </c>
      <c r="AY196" s="20" t="s">
        <v>231</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238</v>
      </c>
      <c r="BM196" s="226" t="s">
        <v>5591</v>
      </c>
    </row>
    <row r="197" s="13" customFormat="1">
      <c r="A197" s="13"/>
      <c r="B197" s="233"/>
      <c r="C197" s="234"/>
      <c r="D197" s="235" t="s">
        <v>242</v>
      </c>
      <c r="E197" s="236" t="s">
        <v>19</v>
      </c>
      <c r="F197" s="237" t="s">
        <v>84</v>
      </c>
      <c r="G197" s="234"/>
      <c r="H197" s="238">
        <v>1</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242</v>
      </c>
      <c r="AU197" s="244" t="s">
        <v>86</v>
      </c>
      <c r="AV197" s="13" t="s">
        <v>86</v>
      </c>
      <c r="AW197" s="13" t="s">
        <v>37</v>
      </c>
      <c r="AX197" s="13" t="s">
        <v>76</v>
      </c>
      <c r="AY197" s="244" t="s">
        <v>231</v>
      </c>
    </row>
    <row r="198" s="15" customFormat="1">
      <c r="A198" s="15"/>
      <c r="B198" s="255"/>
      <c r="C198" s="256"/>
      <c r="D198" s="235" t="s">
        <v>242</v>
      </c>
      <c r="E198" s="257" t="s">
        <v>19</v>
      </c>
      <c r="F198" s="258" t="s">
        <v>335</v>
      </c>
      <c r="G198" s="256"/>
      <c r="H198" s="259">
        <v>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242</v>
      </c>
      <c r="AU198" s="265" t="s">
        <v>86</v>
      </c>
      <c r="AV198" s="15" t="s">
        <v>238</v>
      </c>
      <c r="AW198" s="15" t="s">
        <v>37</v>
      </c>
      <c r="AX198" s="15" t="s">
        <v>84</v>
      </c>
      <c r="AY198" s="265" t="s">
        <v>231</v>
      </c>
    </row>
    <row r="199" s="2" customFormat="1" ht="21.75" customHeight="1">
      <c r="A199" s="41"/>
      <c r="B199" s="42"/>
      <c r="C199" s="277" t="s">
        <v>448</v>
      </c>
      <c r="D199" s="277" t="s">
        <v>605</v>
      </c>
      <c r="E199" s="278" t="s">
        <v>5592</v>
      </c>
      <c r="F199" s="279" t="s">
        <v>5593</v>
      </c>
      <c r="G199" s="280" t="s">
        <v>369</v>
      </c>
      <c r="H199" s="281">
        <v>4</v>
      </c>
      <c r="I199" s="282"/>
      <c r="J199" s="283">
        <f>ROUND(I199*H199,2)</f>
        <v>0</v>
      </c>
      <c r="K199" s="279" t="s">
        <v>19</v>
      </c>
      <c r="L199" s="284"/>
      <c r="M199" s="285" t="s">
        <v>19</v>
      </c>
      <c r="N199" s="286" t="s">
        <v>47</v>
      </c>
      <c r="O199" s="87"/>
      <c r="P199" s="224">
        <f>O199*H199</f>
        <v>0</v>
      </c>
      <c r="Q199" s="224">
        <v>1.1599999999999999</v>
      </c>
      <c r="R199" s="224">
        <f>Q199*H199</f>
        <v>4.6399999999999997</v>
      </c>
      <c r="S199" s="224">
        <v>0</v>
      </c>
      <c r="T199" s="225">
        <f>S199*H199</f>
        <v>0</v>
      </c>
      <c r="U199" s="41"/>
      <c r="V199" s="41"/>
      <c r="W199" s="41"/>
      <c r="X199" s="41"/>
      <c r="Y199" s="41"/>
      <c r="Z199" s="41"/>
      <c r="AA199" s="41"/>
      <c r="AB199" s="41"/>
      <c r="AC199" s="41"/>
      <c r="AD199" s="41"/>
      <c r="AE199" s="41"/>
      <c r="AR199" s="226" t="s">
        <v>277</v>
      </c>
      <c r="AT199" s="226" t="s">
        <v>605</v>
      </c>
      <c r="AU199" s="226" t="s">
        <v>86</v>
      </c>
      <c r="AY199" s="20" t="s">
        <v>231</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238</v>
      </c>
      <c r="BM199" s="226" t="s">
        <v>5594</v>
      </c>
    </row>
    <row r="200" s="13" customFormat="1">
      <c r="A200" s="13"/>
      <c r="B200" s="233"/>
      <c r="C200" s="234"/>
      <c r="D200" s="235" t="s">
        <v>242</v>
      </c>
      <c r="E200" s="236" t="s">
        <v>19</v>
      </c>
      <c r="F200" s="237" t="s">
        <v>238</v>
      </c>
      <c r="G200" s="234"/>
      <c r="H200" s="238">
        <v>4</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86</v>
      </c>
      <c r="AV200" s="13" t="s">
        <v>86</v>
      </c>
      <c r="AW200" s="13" t="s">
        <v>37</v>
      </c>
      <c r="AX200" s="13" t="s">
        <v>76</v>
      </c>
      <c r="AY200" s="244" t="s">
        <v>231</v>
      </c>
    </row>
    <row r="201" s="15" customFormat="1">
      <c r="A201" s="15"/>
      <c r="B201" s="255"/>
      <c r="C201" s="256"/>
      <c r="D201" s="235" t="s">
        <v>242</v>
      </c>
      <c r="E201" s="257" t="s">
        <v>19</v>
      </c>
      <c r="F201" s="258" t="s">
        <v>335</v>
      </c>
      <c r="G201" s="256"/>
      <c r="H201" s="259">
        <v>4</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242</v>
      </c>
      <c r="AU201" s="265" t="s">
        <v>86</v>
      </c>
      <c r="AV201" s="15" t="s">
        <v>238</v>
      </c>
      <c r="AW201" s="15" t="s">
        <v>37</v>
      </c>
      <c r="AX201" s="15" t="s">
        <v>84</v>
      </c>
      <c r="AY201" s="265" t="s">
        <v>231</v>
      </c>
    </row>
    <row r="202" s="2" customFormat="1" ht="24.15" customHeight="1">
      <c r="A202" s="41"/>
      <c r="B202" s="42"/>
      <c r="C202" s="215" t="s">
        <v>451</v>
      </c>
      <c r="D202" s="215" t="s">
        <v>233</v>
      </c>
      <c r="E202" s="216" t="s">
        <v>5595</v>
      </c>
      <c r="F202" s="217" t="s">
        <v>5596</v>
      </c>
      <c r="G202" s="218" t="s">
        <v>369</v>
      </c>
      <c r="H202" s="219">
        <v>4</v>
      </c>
      <c r="I202" s="220"/>
      <c r="J202" s="221">
        <f>ROUND(I202*H202,2)</f>
        <v>0</v>
      </c>
      <c r="K202" s="217" t="s">
        <v>19</v>
      </c>
      <c r="L202" s="47"/>
      <c r="M202" s="222" t="s">
        <v>19</v>
      </c>
      <c r="N202" s="223" t="s">
        <v>47</v>
      </c>
      <c r="O202" s="87"/>
      <c r="P202" s="224">
        <f>O202*H202</f>
        <v>0</v>
      </c>
      <c r="Q202" s="224">
        <v>0.027529999999999999</v>
      </c>
      <c r="R202" s="224">
        <f>Q202*H202</f>
        <v>0.11012</v>
      </c>
      <c r="S202" s="224">
        <v>0</v>
      </c>
      <c r="T202" s="225">
        <f>S202*H202</f>
        <v>0</v>
      </c>
      <c r="U202" s="41"/>
      <c r="V202" s="41"/>
      <c r="W202" s="41"/>
      <c r="X202" s="41"/>
      <c r="Y202" s="41"/>
      <c r="Z202" s="41"/>
      <c r="AA202" s="41"/>
      <c r="AB202" s="41"/>
      <c r="AC202" s="41"/>
      <c r="AD202" s="41"/>
      <c r="AE202" s="41"/>
      <c r="AR202" s="226" t="s">
        <v>238</v>
      </c>
      <c r="AT202" s="226" t="s">
        <v>233</v>
      </c>
      <c r="AU202" s="226" t="s">
        <v>86</v>
      </c>
      <c r="AY202" s="20" t="s">
        <v>231</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238</v>
      </c>
      <c r="BM202" s="226" t="s">
        <v>5597</v>
      </c>
    </row>
    <row r="203" s="13" customFormat="1">
      <c r="A203" s="13"/>
      <c r="B203" s="233"/>
      <c r="C203" s="234"/>
      <c r="D203" s="235" t="s">
        <v>242</v>
      </c>
      <c r="E203" s="236" t="s">
        <v>19</v>
      </c>
      <c r="F203" s="237" t="s">
        <v>238</v>
      </c>
      <c r="G203" s="234"/>
      <c r="H203" s="238">
        <v>4</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86</v>
      </c>
      <c r="AV203" s="13" t="s">
        <v>86</v>
      </c>
      <c r="AW203" s="13" t="s">
        <v>37</v>
      </c>
      <c r="AX203" s="13" t="s">
        <v>76</v>
      </c>
      <c r="AY203" s="244" t="s">
        <v>231</v>
      </c>
    </row>
    <row r="204" s="15" customFormat="1">
      <c r="A204" s="15"/>
      <c r="B204" s="255"/>
      <c r="C204" s="256"/>
      <c r="D204" s="235" t="s">
        <v>242</v>
      </c>
      <c r="E204" s="257" t="s">
        <v>19</v>
      </c>
      <c r="F204" s="258" t="s">
        <v>335</v>
      </c>
      <c r="G204" s="256"/>
      <c r="H204" s="259">
        <v>4</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242</v>
      </c>
      <c r="AU204" s="265" t="s">
        <v>86</v>
      </c>
      <c r="AV204" s="15" t="s">
        <v>238</v>
      </c>
      <c r="AW204" s="15" t="s">
        <v>37</v>
      </c>
      <c r="AX204" s="15" t="s">
        <v>84</v>
      </c>
      <c r="AY204" s="265" t="s">
        <v>231</v>
      </c>
    </row>
    <row r="205" s="2" customFormat="1" ht="16.5" customHeight="1">
      <c r="A205" s="41"/>
      <c r="B205" s="42"/>
      <c r="C205" s="277" t="s">
        <v>457</v>
      </c>
      <c r="D205" s="277" t="s">
        <v>605</v>
      </c>
      <c r="E205" s="278" t="s">
        <v>5598</v>
      </c>
      <c r="F205" s="279" t="s">
        <v>5599</v>
      </c>
      <c r="G205" s="280" t="s">
        <v>369</v>
      </c>
      <c r="H205" s="281">
        <v>2</v>
      </c>
      <c r="I205" s="282"/>
      <c r="J205" s="283">
        <f>ROUND(I205*H205,2)</f>
        <v>0</v>
      </c>
      <c r="K205" s="279" t="s">
        <v>19</v>
      </c>
      <c r="L205" s="284"/>
      <c r="M205" s="285" t="s">
        <v>19</v>
      </c>
      <c r="N205" s="286" t="s">
        <v>47</v>
      </c>
      <c r="O205" s="87"/>
      <c r="P205" s="224">
        <f>O205*H205</f>
        <v>0</v>
      </c>
      <c r="Q205" s="224">
        <v>0.081000000000000003</v>
      </c>
      <c r="R205" s="224">
        <f>Q205*H205</f>
        <v>0.16200000000000001</v>
      </c>
      <c r="S205" s="224">
        <v>0</v>
      </c>
      <c r="T205" s="225">
        <f>S205*H205</f>
        <v>0</v>
      </c>
      <c r="U205" s="41"/>
      <c r="V205" s="41"/>
      <c r="W205" s="41"/>
      <c r="X205" s="41"/>
      <c r="Y205" s="41"/>
      <c r="Z205" s="41"/>
      <c r="AA205" s="41"/>
      <c r="AB205" s="41"/>
      <c r="AC205" s="41"/>
      <c r="AD205" s="41"/>
      <c r="AE205" s="41"/>
      <c r="AR205" s="226" t="s">
        <v>277</v>
      </c>
      <c r="AT205" s="226" t="s">
        <v>605</v>
      </c>
      <c r="AU205" s="226" t="s">
        <v>86</v>
      </c>
      <c r="AY205" s="20" t="s">
        <v>231</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238</v>
      </c>
      <c r="BM205" s="226" t="s">
        <v>5600</v>
      </c>
    </row>
    <row r="206" s="13" customFormat="1">
      <c r="A206" s="13"/>
      <c r="B206" s="233"/>
      <c r="C206" s="234"/>
      <c r="D206" s="235" t="s">
        <v>242</v>
      </c>
      <c r="E206" s="236" t="s">
        <v>19</v>
      </c>
      <c r="F206" s="237" t="s">
        <v>86</v>
      </c>
      <c r="G206" s="234"/>
      <c r="H206" s="238">
        <v>2</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86</v>
      </c>
      <c r="AV206" s="13" t="s">
        <v>86</v>
      </c>
      <c r="AW206" s="13" t="s">
        <v>37</v>
      </c>
      <c r="AX206" s="13" t="s">
        <v>76</v>
      </c>
      <c r="AY206" s="244" t="s">
        <v>231</v>
      </c>
    </row>
    <row r="207" s="15" customFormat="1">
      <c r="A207" s="15"/>
      <c r="B207" s="255"/>
      <c r="C207" s="256"/>
      <c r="D207" s="235" t="s">
        <v>242</v>
      </c>
      <c r="E207" s="257" t="s">
        <v>19</v>
      </c>
      <c r="F207" s="258" t="s">
        <v>335</v>
      </c>
      <c r="G207" s="256"/>
      <c r="H207" s="259">
        <v>2</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242</v>
      </c>
      <c r="AU207" s="265" t="s">
        <v>86</v>
      </c>
      <c r="AV207" s="15" t="s">
        <v>238</v>
      </c>
      <c r="AW207" s="15" t="s">
        <v>37</v>
      </c>
      <c r="AX207" s="15" t="s">
        <v>84</v>
      </c>
      <c r="AY207" s="265" t="s">
        <v>231</v>
      </c>
    </row>
    <row r="208" s="2" customFormat="1" ht="24.15" customHeight="1">
      <c r="A208" s="41"/>
      <c r="B208" s="42"/>
      <c r="C208" s="215" t="s">
        <v>463</v>
      </c>
      <c r="D208" s="215" t="s">
        <v>233</v>
      </c>
      <c r="E208" s="216" t="s">
        <v>5601</v>
      </c>
      <c r="F208" s="217" t="s">
        <v>5602</v>
      </c>
      <c r="G208" s="218" t="s">
        <v>369</v>
      </c>
      <c r="H208" s="219">
        <v>2</v>
      </c>
      <c r="I208" s="220"/>
      <c r="J208" s="221">
        <f>ROUND(I208*H208,2)</f>
        <v>0</v>
      </c>
      <c r="K208" s="217" t="s">
        <v>19</v>
      </c>
      <c r="L208" s="47"/>
      <c r="M208" s="222" t="s">
        <v>19</v>
      </c>
      <c r="N208" s="223" t="s">
        <v>47</v>
      </c>
      <c r="O208" s="87"/>
      <c r="P208" s="224">
        <f>O208*H208</f>
        <v>0</v>
      </c>
      <c r="Q208" s="224">
        <v>0.22394</v>
      </c>
      <c r="R208" s="224">
        <f>Q208*H208</f>
        <v>0.44788</v>
      </c>
      <c r="S208" s="224">
        <v>0</v>
      </c>
      <c r="T208" s="225">
        <f>S208*H208</f>
        <v>0</v>
      </c>
      <c r="U208" s="41"/>
      <c r="V208" s="41"/>
      <c r="W208" s="41"/>
      <c r="X208" s="41"/>
      <c r="Y208" s="41"/>
      <c r="Z208" s="41"/>
      <c r="AA208" s="41"/>
      <c r="AB208" s="41"/>
      <c r="AC208" s="41"/>
      <c r="AD208" s="41"/>
      <c r="AE208" s="41"/>
      <c r="AR208" s="226" t="s">
        <v>238</v>
      </c>
      <c r="AT208" s="226" t="s">
        <v>233</v>
      </c>
      <c r="AU208" s="226" t="s">
        <v>86</v>
      </c>
      <c r="AY208" s="20" t="s">
        <v>231</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238</v>
      </c>
      <c r="BM208" s="226" t="s">
        <v>5603</v>
      </c>
    </row>
    <row r="209" s="13" customFormat="1">
      <c r="A209" s="13"/>
      <c r="B209" s="233"/>
      <c r="C209" s="234"/>
      <c r="D209" s="235" t="s">
        <v>242</v>
      </c>
      <c r="E209" s="236" t="s">
        <v>19</v>
      </c>
      <c r="F209" s="237" t="s">
        <v>86</v>
      </c>
      <c r="G209" s="234"/>
      <c r="H209" s="238">
        <v>2</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86</v>
      </c>
      <c r="AV209" s="13" t="s">
        <v>86</v>
      </c>
      <c r="AW209" s="13" t="s">
        <v>37</v>
      </c>
      <c r="AX209" s="13" t="s">
        <v>76</v>
      </c>
      <c r="AY209" s="244" t="s">
        <v>231</v>
      </c>
    </row>
    <row r="210" s="15" customFormat="1">
      <c r="A210" s="15"/>
      <c r="B210" s="255"/>
      <c r="C210" s="256"/>
      <c r="D210" s="235" t="s">
        <v>242</v>
      </c>
      <c r="E210" s="257" t="s">
        <v>19</v>
      </c>
      <c r="F210" s="258" t="s">
        <v>335</v>
      </c>
      <c r="G210" s="256"/>
      <c r="H210" s="259">
        <v>2</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242</v>
      </c>
      <c r="AU210" s="265" t="s">
        <v>86</v>
      </c>
      <c r="AV210" s="15" t="s">
        <v>238</v>
      </c>
      <c r="AW210" s="15" t="s">
        <v>37</v>
      </c>
      <c r="AX210" s="15" t="s">
        <v>84</v>
      </c>
      <c r="AY210" s="265" t="s">
        <v>231</v>
      </c>
    </row>
    <row r="211" s="2" customFormat="1" ht="16.5" customHeight="1">
      <c r="A211" s="41"/>
      <c r="B211" s="42"/>
      <c r="C211" s="277" t="s">
        <v>469</v>
      </c>
      <c r="D211" s="277" t="s">
        <v>605</v>
      </c>
      <c r="E211" s="278" t="s">
        <v>5604</v>
      </c>
      <c r="F211" s="279" t="s">
        <v>5605</v>
      </c>
      <c r="G211" s="280" t="s">
        <v>369</v>
      </c>
      <c r="H211" s="281">
        <v>4</v>
      </c>
      <c r="I211" s="282"/>
      <c r="J211" s="283">
        <f>ROUND(I211*H211,2)</f>
        <v>0</v>
      </c>
      <c r="K211" s="279" t="s">
        <v>19</v>
      </c>
      <c r="L211" s="284"/>
      <c r="M211" s="285" t="s">
        <v>19</v>
      </c>
      <c r="N211" s="286" t="s">
        <v>47</v>
      </c>
      <c r="O211" s="87"/>
      <c r="P211" s="224">
        <f>O211*H211</f>
        <v>0</v>
      </c>
      <c r="Q211" s="224">
        <v>0.16500000000000001</v>
      </c>
      <c r="R211" s="224">
        <f>Q211*H211</f>
        <v>0.66000000000000003</v>
      </c>
      <c r="S211" s="224">
        <v>0</v>
      </c>
      <c r="T211" s="225">
        <f>S211*H211</f>
        <v>0</v>
      </c>
      <c r="U211" s="41"/>
      <c r="V211" s="41"/>
      <c r="W211" s="41"/>
      <c r="X211" s="41"/>
      <c r="Y211" s="41"/>
      <c r="Z211" s="41"/>
      <c r="AA211" s="41"/>
      <c r="AB211" s="41"/>
      <c r="AC211" s="41"/>
      <c r="AD211" s="41"/>
      <c r="AE211" s="41"/>
      <c r="AR211" s="226" t="s">
        <v>277</v>
      </c>
      <c r="AT211" s="226" t="s">
        <v>605</v>
      </c>
      <c r="AU211" s="226" t="s">
        <v>86</v>
      </c>
      <c r="AY211" s="20" t="s">
        <v>231</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238</v>
      </c>
      <c r="BM211" s="226" t="s">
        <v>5606</v>
      </c>
    </row>
    <row r="212" s="13" customFormat="1">
      <c r="A212" s="13"/>
      <c r="B212" s="233"/>
      <c r="C212" s="234"/>
      <c r="D212" s="235" t="s">
        <v>242</v>
      </c>
      <c r="E212" s="236" t="s">
        <v>19</v>
      </c>
      <c r="F212" s="237" t="s">
        <v>238</v>
      </c>
      <c r="G212" s="234"/>
      <c r="H212" s="238">
        <v>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86</v>
      </c>
      <c r="AV212" s="13" t="s">
        <v>86</v>
      </c>
      <c r="AW212" s="13" t="s">
        <v>37</v>
      </c>
      <c r="AX212" s="13" t="s">
        <v>76</v>
      </c>
      <c r="AY212" s="244" t="s">
        <v>231</v>
      </c>
    </row>
    <row r="213" s="15" customFormat="1">
      <c r="A213" s="15"/>
      <c r="B213" s="255"/>
      <c r="C213" s="256"/>
      <c r="D213" s="235" t="s">
        <v>242</v>
      </c>
      <c r="E213" s="257" t="s">
        <v>19</v>
      </c>
      <c r="F213" s="258" t="s">
        <v>335</v>
      </c>
      <c r="G213" s="256"/>
      <c r="H213" s="259">
        <v>4</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242</v>
      </c>
      <c r="AU213" s="265" t="s">
        <v>86</v>
      </c>
      <c r="AV213" s="15" t="s">
        <v>238</v>
      </c>
      <c r="AW213" s="15" t="s">
        <v>37</v>
      </c>
      <c r="AX213" s="15" t="s">
        <v>84</v>
      </c>
      <c r="AY213" s="265" t="s">
        <v>231</v>
      </c>
    </row>
    <row r="214" s="2" customFormat="1" ht="24.15" customHeight="1">
      <c r="A214" s="41"/>
      <c r="B214" s="42"/>
      <c r="C214" s="215" t="s">
        <v>475</v>
      </c>
      <c r="D214" s="215" t="s">
        <v>233</v>
      </c>
      <c r="E214" s="216" t="s">
        <v>4881</v>
      </c>
      <c r="F214" s="217" t="s">
        <v>5607</v>
      </c>
      <c r="G214" s="218" t="s">
        <v>369</v>
      </c>
      <c r="H214" s="219">
        <v>4</v>
      </c>
      <c r="I214" s="220"/>
      <c r="J214" s="221">
        <f>ROUND(I214*H214,2)</f>
        <v>0</v>
      </c>
      <c r="K214" s="217" t="s">
        <v>19</v>
      </c>
      <c r="L214" s="47"/>
      <c r="M214" s="222" t="s">
        <v>19</v>
      </c>
      <c r="N214" s="223" t="s">
        <v>47</v>
      </c>
      <c r="O214" s="87"/>
      <c r="P214" s="224">
        <f>O214*H214</f>
        <v>0</v>
      </c>
      <c r="Q214" s="224">
        <v>0.21734000000000001</v>
      </c>
      <c r="R214" s="224">
        <f>Q214*H214</f>
        <v>0.86936000000000002</v>
      </c>
      <c r="S214" s="224">
        <v>0</v>
      </c>
      <c r="T214" s="225">
        <f>S214*H214</f>
        <v>0</v>
      </c>
      <c r="U214" s="41"/>
      <c r="V214" s="41"/>
      <c r="W214" s="41"/>
      <c r="X214" s="41"/>
      <c r="Y214" s="41"/>
      <c r="Z214" s="41"/>
      <c r="AA214" s="41"/>
      <c r="AB214" s="41"/>
      <c r="AC214" s="41"/>
      <c r="AD214" s="41"/>
      <c r="AE214" s="41"/>
      <c r="AR214" s="226" t="s">
        <v>238</v>
      </c>
      <c r="AT214" s="226" t="s">
        <v>233</v>
      </c>
      <c r="AU214" s="226" t="s">
        <v>86</v>
      </c>
      <c r="AY214" s="20" t="s">
        <v>231</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238</v>
      </c>
      <c r="BM214" s="226" t="s">
        <v>5608</v>
      </c>
    </row>
    <row r="215" s="13" customFormat="1">
      <c r="A215" s="13"/>
      <c r="B215" s="233"/>
      <c r="C215" s="234"/>
      <c r="D215" s="235" t="s">
        <v>242</v>
      </c>
      <c r="E215" s="236" t="s">
        <v>19</v>
      </c>
      <c r="F215" s="237" t="s">
        <v>238</v>
      </c>
      <c r="G215" s="234"/>
      <c r="H215" s="238">
        <v>4</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86</v>
      </c>
      <c r="AV215" s="13" t="s">
        <v>86</v>
      </c>
      <c r="AW215" s="13" t="s">
        <v>37</v>
      </c>
      <c r="AX215" s="13" t="s">
        <v>76</v>
      </c>
      <c r="AY215" s="244" t="s">
        <v>231</v>
      </c>
    </row>
    <row r="216" s="15" customFormat="1">
      <c r="A216" s="15"/>
      <c r="B216" s="255"/>
      <c r="C216" s="256"/>
      <c r="D216" s="235" t="s">
        <v>242</v>
      </c>
      <c r="E216" s="257" t="s">
        <v>19</v>
      </c>
      <c r="F216" s="258" t="s">
        <v>335</v>
      </c>
      <c r="G216" s="256"/>
      <c r="H216" s="259">
        <v>4</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242</v>
      </c>
      <c r="AU216" s="265" t="s">
        <v>86</v>
      </c>
      <c r="AV216" s="15" t="s">
        <v>238</v>
      </c>
      <c r="AW216" s="15" t="s">
        <v>37</v>
      </c>
      <c r="AX216" s="15" t="s">
        <v>84</v>
      </c>
      <c r="AY216" s="265" t="s">
        <v>231</v>
      </c>
    </row>
    <row r="217" s="2" customFormat="1" ht="24.15" customHeight="1">
      <c r="A217" s="41"/>
      <c r="B217" s="42"/>
      <c r="C217" s="277" t="s">
        <v>482</v>
      </c>
      <c r="D217" s="277" t="s">
        <v>605</v>
      </c>
      <c r="E217" s="278" t="s">
        <v>4875</v>
      </c>
      <c r="F217" s="279" t="s">
        <v>4876</v>
      </c>
      <c r="G217" s="280" t="s">
        <v>369</v>
      </c>
      <c r="H217" s="281">
        <v>5</v>
      </c>
      <c r="I217" s="282"/>
      <c r="J217" s="283">
        <f>ROUND(I217*H217,2)</f>
        <v>0</v>
      </c>
      <c r="K217" s="279" t="s">
        <v>19</v>
      </c>
      <c r="L217" s="284"/>
      <c r="M217" s="285" t="s">
        <v>19</v>
      </c>
      <c r="N217" s="286" t="s">
        <v>47</v>
      </c>
      <c r="O217" s="87"/>
      <c r="P217" s="224">
        <f>O217*H217</f>
        <v>0</v>
      </c>
      <c r="Q217" s="224">
        <v>0.002</v>
      </c>
      <c r="R217" s="224">
        <f>Q217*H217</f>
        <v>0.01</v>
      </c>
      <c r="S217" s="224">
        <v>0</v>
      </c>
      <c r="T217" s="225">
        <f>S217*H217</f>
        <v>0</v>
      </c>
      <c r="U217" s="41"/>
      <c r="V217" s="41"/>
      <c r="W217" s="41"/>
      <c r="X217" s="41"/>
      <c r="Y217" s="41"/>
      <c r="Z217" s="41"/>
      <c r="AA217" s="41"/>
      <c r="AB217" s="41"/>
      <c r="AC217" s="41"/>
      <c r="AD217" s="41"/>
      <c r="AE217" s="41"/>
      <c r="AR217" s="226" t="s">
        <v>277</v>
      </c>
      <c r="AT217" s="226" t="s">
        <v>605</v>
      </c>
      <c r="AU217" s="226" t="s">
        <v>86</v>
      </c>
      <c r="AY217" s="20" t="s">
        <v>231</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238</v>
      </c>
      <c r="BM217" s="226" t="s">
        <v>5609</v>
      </c>
    </row>
    <row r="218" s="13" customFormat="1">
      <c r="A218" s="13"/>
      <c r="B218" s="233"/>
      <c r="C218" s="234"/>
      <c r="D218" s="235" t="s">
        <v>242</v>
      </c>
      <c r="E218" s="236" t="s">
        <v>19</v>
      </c>
      <c r="F218" s="237" t="s">
        <v>260</v>
      </c>
      <c r="G218" s="234"/>
      <c r="H218" s="238">
        <v>5</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242</v>
      </c>
      <c r="AU218" s="244" t="s">
        <v>86</v>
      </c>
      <c r="AV218" s="13" t="s">
        <v>86</v>
      </c>
      <c r="AW218" s="13" t="s">
        <v>37</v>
      </c>
      <c r="AX218" s="13" t="s">
        <v>76</v>
      </c>
      <c r="AY218" s="244" t="s">
        <v>231</v>
      </c>
    </row>
    <row r="219" s="15" customFormat="1">
      <c r="A219" s="15"/>
      <c r="B219" s="255"/>
      <c r="C219" s="256"/>
      <c r="D219" s="235" t="s">
        <v>242</v>
      </c>
      <c r="E219" s="257" t="s">
        <v>19</v>
      </c>
      <c r="F219" s="258" t="s">
        <v>335</v>
      </c>
      <c r="G219" s="256"/>
      <c r="H219" s="259">
        <v>5</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242</v>
      </c>
      <c r="AU219" s="265" t="s">
        <v>86</v>
      </c>
      <c r="AV219" s="15" t="s">
        <v>238</v>
      </c>
      <c r="AW219" s="15" t="s">
        <v>37</v>
      </c>
      <c r="AX219" s="15" t="s">
        <v>84</v>
      </c>
      <c r="AY219" s="265" t="s">
        <v>231</v>
      </c>
    </row>
    <row r="220" s="2" customFormat="1" ht="16.5" customHeight="1">
      <c r="A220" s="41"/>
      <c r="B220" s="42"/>
      <c r="C220" s="277" t="s">
        <v>488</v>
      </c>
      <c r="D220" s="277" t="s">
        <v>605</v>
      </c>
      <c r="E220" s="278" t="s">
        <v>5610</v>
      </c>
      <c r="F220" s="279" t="s">
        <v>5611</v>
      </c>
      <c r="G220" s="280" t="s">
        <v>369</v>
      </c>
      <c r="H220" s="281">
        <v>1</v>
      </c>
      <c r="I220" s="282"/>
      <c r="J220" s="283">
        <f>ROUND(I220*H220,2)</f>
        <v>0</v>
      </c>
      <c r="K220" s="279" t="s">
        <v>19</v>
      </c>
      <c r="L220" s="284"/>
      <c r="M220" s="285" t="s">
        <v>19</v>
      </c>
      <c r="N220" s="286" t="s">
        <v>47</v>
      </c>
      <c r="O220" s="87"/>
      <c r="P220" s="224">
        <f>O220*H220</f>
        <v>0</v>
      </c>
      <c r="Q220" s="224">
        <v>0.215</v>
      </c>
      <c r="R220" s="224">
        <f>Q220*H220</f>
        <v>0.215</v>
      </c>
      <c r="S220" s="224">
        <v>0</v>
      </c>
      <c r="T220" s="225">
        <f>S220*H220</f>
        <v>0</v>
      </c>
      <c r="U220" s="41"/>
      <c r="V220" s="41"/>
      <c r="W220" s="41"/>
      <c r="X220" s="41"/>
      <c r="Y220" s="41"/>
      <c r="Z220" s="41"/>
      <c r="AA220" s="41"/>
      <c r="AB220" s="41"/>
      <c r="AC220" s="41"/>
      <c r="AD220" s="41"/>
      <c r="AE220" s="41"/>
      <c r="AR220" s="226" t="s">
        <v>277</v>
      </c>
      <c r="AT220" s="226" t="s">
        <v>605</v>
      </c>
      <c r="AU220" s="226" t="s">
        <v>86</v>
      </c>
      <c r="AY220" s="20" t="s">
        <v>231</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238</v>
      </c>
      <c r="BM220" s="226" t="s">
        <v>5612</v>
      </c>
    </row>
    <row r="221" s="13" customFormat="1">
      <c r="A221" s="13"/>
      <c r="B221" s="233"/>
      <c r="C221" s="234"/>
      <c r="D221" s="235" t="s">
        <v>242</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86</v>
      </c>
      <c r="AV221" s="13" t="s">
        <v>86</v>
      </c>
      <c r="AW221" s="13" t="s">
        <v>37</v>
      </c>
      <c r="AX221" s="13" t="s">
        <v>76</v>
      </c>
      <c r="AY221" s="244" t="s">
        <v>231</v>
      </c>
    </row>
    <row r="222" s="15" customFormat="1">
      <c r="A222" s="15"/>
      <c r="B222" s="255"/>
      <c r="C222" s="256"/>
      <c r="D222" s="235" t="s">
        <v>242</v>
      </c>
      <c r="E222" s="257" t="s">
        <v>19</v>
      </c>
      <c r="F222" s="258" t="s">
        <v>335</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242</v>
      </c>
      <c r="AU222" s="265" t="s">
        <v>86</v>
      </c>
      <c r="AV222" s="15" t="s">
        <v>238</v>
      </c>
      <c r="AW222" s="15" t="s">
        <v>37</v>
      </c>
      <c r="AX222" s="15" t="s">
        <v>84</v>
      </c>
      <c r="AY222" s="265" t="s">
        <v>231</v>
      </c>
    </row>
    <row r="223" s="2" customFormat="1" ht="24.15" customHeight="1">
      <c r="A223" s="41"/>
      <c r="B223" s="42"/>
      <c r="C223" s="215" t="s">
        <v>493</v>
      </c>
      <c r="D223" s="215" t="s">
        <v>233</v>
      </c>
      <c r="E223" s="216" t="s">
        <v>5613</v>
      </c>
      <c r="F223" s="217" t="s">
        <v>5614</v>
      </c>
      <c r="G223" s="218" t="s">
        <v>369</v>
      </c>
      <c r="H223" s="219">
        <v>1</v>
      </c>
      <c r="I223" s="220"/>
      <c r="J223" s="221">
        <f>ROUND(I223*H223,2)</f>
        <v>0</v>
      </c>
      <c r="K223" s="217" t="s">
        <v>19</v>
      </c>
      <c r="L223" s="47"/>
      <c r="M223" s="222" t="s">
        <v>19</v>
      </c>
      <c r="N223" s="223" t="s">
        <v>47</v>
      </c>
      <c r="O223" s="87"/>
      <c r="P223" s="224">
        <f>O223*H223</f>
        <v>0</v>
      </c>
      <c r="Q223" s="224">
        <v>0.0091800000000000007</v>
      </c>
      <c r="R223" s="224">
        <f>Q223*H223</f>
        <v>0.0091800000000000007</v>
      </c>
      <c r="S223" s="224">
        <v>0</v>
      </c>
      <c r="T223" s="225">
        <f>S223*H223</f>
        <v>0</v>
      </c>
      <c r="U223" s="41"/>
      <c r="V223" s="41"/>
      <c r="W223" s="41"/>
      <c r="X223" s="41"/>
      <c r="Y223" s="41"/>
      <c r="Z223" s="41"/>
      <c r="AA223" s="41"/>
      <c r="AB223" s="41"/>
      <c r="AC223" s="41"/>
      <c r="AD223" s="41"/>
      <c r="AE223" s="41"/>
      <c r="AR223" s="226" t="s">
        <v>238</v>
      </c>
      <c r="AT223" s="226" t="s">
        <v>233</v>
      </c>
      <c r="AU223" s="226" t="s">
        <v>86</v>
      </c>
      <c r="AY223" s="20" t="s">
        <v>231</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238</v>
      </c>
      <c r="BM223" s="226" t="s">
        <v>5615</v>
      </c>
    </row>
    <row r="224" s="13" customFormat="1">
      <c r="A224" s="13"/>
      <c r="B224" s="233"/>
      <c r="C224" s="234"/>
      <c r="D224" s="235" t="s">
        <v>242</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86</v>
      </c>
      <c r="AV224" s="13" t="s">
        <v>86</v>
      </c>
      <c r="AW224" s="13" t="s">
        <v>37</v>
      </c>
      <c r="AX224" s="13" t="s">
        <v>76</v>
      </c>
      <c r="AY224" s="244" t="s">
        <v>231</v>
      </c>
    </row>
    <row r="225" s="15" customFormat="1">
      <c r="A225" s="15"/>
      <c r="B225" s="255"/>
      <c r="C225" s="256"/>
      <c r="D225" s="235" t="s">
        <v>242</v>
      </c>
      <c r="E225" s="257" t="s">
        <v>19</v>
      </c>
      <c r="F225" s="258" t="s">
        <v>335</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242</v>
      </c>
      <c r="AU225" s="265" t="s">
        <v>86</v>
      </c>
      <c r="AV225" s="15" t="s">
        <v>238</v>
      </c>
      <c r="AW225" s="15" t="s">
        <v>37</v>
      </c>
      <c r="AX225" s="15" t="s">
        <v>84</v>
      </c>
      <c r="AY225" s="265" t="s">
        <v>231</v>
      </c>
    </row>
    <row r="226" s="2" customFormat="1" ht="16.5" customHeight="1">
      <c r="A226" s="41"/>
      <c r="B226" s="42"/>
      <c r="C226" s="277" t="s">
        <v>499</v>
      </c>
      <c r="D226" s="277" t="s">
        <v>605</v>
      </c>
      <c r="E226" s="278" t="s">
        <v>5616</v>
      </c>
      <c r="F226" s="279" t="s">
        <v>5617</v>
      </c>
      <c r="G226" s="280" t="s">
        <v>369</v>
      </c>
      <c r="H226" s="281">
        <v>1</v>
      </c>
      <c r="I226" s="282"/>
      <c r="J226" s="283">
        <f>ROUND(I226*H226,2)</f>
        <v>0</v>
      </c>
      <c r="K226" s="279" t="s">
        <v>19</v>
      </c>
      <c r="L226" s="284"/>
      <c r="M226" s="285" t="s">
        <v>19</v>
      </c>
      <c r="N226" s="286" t="s">
        <v>47</v>
      </c>
      <c r="O226" s="87"/>
      <c r="P226" s="224">
        <f>O226*H226</f>
        <v>0</v>
      </c>
      <c r="Q226" s="224">
        <v>0.44900000000000001</v>
      </c>
      <c r="R226" s="224">
        <f>Q226*H226</f>
        <v>0.44900000000000001</v>
      </c>
      <c r="S226" s="224">
        <v>0</v>
      </c>
      <c r="T226" s="225">
        <f>S226*H226</f>
        <v>0</v>
      </c>
      <c r="U226" s="41"/>
      <c r="V226" s="41"/>
      <c r="W226" s="41"/>
      <c r="X226" s="41"/>
      <c r="Y226" s="41"/>
      <c r="Z226" s="41"/>
      <c r="AA226" s="41"/>
      <c r="AB226" s="41"/>
      <c r="AC226" s="41"/>
      <c r="AD226" s="41"/>
      <c r="AE226" s="41"/>
      <c r="AR226" s="226" t="s">
        <v>277</v>
      </c>
      <c r="AT226" s="226" t="s">
        <v>605</v>
      </c>
      <c r="AU226" s="226" t="s">
        <v>86</v>
      </c>
      <c r="AY226" s="20" t="s">
        <v>231</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238</v>
      </c>
      <c r="BM226" s="226" t="s">
        <v>5618</v>
      </c>
    </row>
    <row r="227" s="13" customFormat="1">
      <c r="A227" s="13"/>
      <c r="B227" s="233"/>
      <c r="C227" s="234"/>
      <c r="D227" s="235" t="s">
        <v>242</v>
      </c>
      <c r="E227" s="236" t="s">
        <v>19</v>
      </c>
      <c r="F227" s="237" t="s">
        <v>84</v>
      </c>
      <c r="G227" s="234"/>
      <c r="H227" s="238">
        <v>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86</v>
      </c>
      <c r="AV227" s="13" t="s">
        <v>86</v>
      </c>
      <c r="AW227" s="13" t="s">
        <v>37</v>
      </c>
      <c r="AX227" s="13" t="s">
        <v>76</v>
      </c>
      <c r="AY227" s="244" t="s">
        <v>231</v>
      </c>
    </row>
    <row r="228" s="15" customFormat="1">
      <c r="A228" s="15"/>
      <c r="B228" s="255"/>
      <c r="C228" s="256"/>
      <c r="D228" s="235" t="s">
        <v>242</v>
      </c>
      <c r="E228" s="257" t="s">
        <v>19</v>
      </c>
      <c r="F228" s="258" t="s">
        <v>335</v>
      </c>
      <c r="G228" s="256"/>
      <c r="H228" s="259">
        <v>1</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242</v>
      </c>
      <c r="AU228" s="265" t="s">
        <v>86</v>
      </c>
      <c r="AV228" s="15" t="s">
        <v>238</v>
      </c>
      <c r="AW228" s="15" t="s">
        <v>37</v>
      </c>
      <c r="AX228" s="15" t="s">
        <v>84</v>
      </c>
      <c r="AY228" s="265" t="s">
        <v>231</v>
      </c>
    </row>
    <row r="229" s="2" customFormat="1" ht="16.5" customHeight="1">
      <c r="A229" s="41"/>
      <c r="B229" s="42"/>
      <c r="C229" s="277" t="s">
        <v>504</v>
      </c>
      <c r="D229" s="277" t="s">
        <v>605</v>
      </c>
      <c r="E229" s="278" t="s">
        <v>5619</v>
      </c>
      <c r="F229" s="279" t="s">
        <v>5620</v>
      </c>
      <c r="G229" s="280" t="s">
        <v>369</v>
      </c>
      <c r="H229" s="281">
        <v>3</v>
      </c>
      <c r="I229" s="282"/>
      <c r="J229" s="283">
        <f>ROUND(I229*H229,2)</f>
        <v>0</v>
      </c>
      <c r="K229" s="279" t="s">
        <v>19</v>
      </c>
      <c r="L229" s="284"/>
      <c r="M229" s="285" t="s">
        <v>19</v>
      </c>
      <c r="N229" s="286" t="s">
        <v>47</v>
      </c>
      <c r="O229" s="87"/>
      <c r="P229" s="224">
        <f>O229*H229</f>
        <v>0</v>
      </c>
      <c r="Q229" s="224">
        <v>0.62</v>
      </c>
      <c r="R229" s="224">
        <f>Q229*H229</f>
        <v>1.8599999999999999</v>
      </c>
      <c r="S229" s="224">
        <v>0</v>
      </c>
      <c r="T229" s="225">
        <f>S229*H229</f>
        <v>0</v>
      </c>
      <c r="U229" s="41"/>
      <c r="V229" s="41"/>
      <c r="W229" s="41"/>
      <c r="X229" s="41"/>
      <c r="Y229" s="41"/>
      <c r="Z229" s="41"/>
      <c r="AA229" s="41"/>
      <c r="AB229" s="41"/>
      <c r="AC229" s="41"/>
      <c r="AD229" s="41"/>
      <c r="AE229" s="41"/>
      <c r="AR229" s="226" t="s">
        <v>277</v>
      </c>
      <c r="AT229" s="226" t="s">
        <v>605</v>
      </c>
      <c r="AU229" s="226" t="s">
        <v>86</v>
      </c>
      <c r="AY229" s="20" t="s">
        <v>231</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238</v>
      </c>
      <c r="BM229" s="226" t="s">
        <v>5621</v>
      </c>
    </row>
    <row r="230" s="13" customFormat="1">
      <c r="A230" s="13"/>
      <c r="B230" s="233"/>
      <c r="C230" s="234"/>
      <c r="D230" s="235" t="s">
        <v>242</v>
      </c>
      <c r="E230" s="236" t="s">
        <v>19</v>
      </c>
      <c r="F230" s="237" t="s">
        <v>248</v>
      </c>
      <c r="G230" s="234"/>
      <c r="H230" s="238">
        <v>3</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242</v>
      </c>
      <c r="AU230" s="244" t="s">
        <v>86</v>
      </c>
      <c r="AV230" s="13" t="s">
        <v>86</v>
      </c>
      <c r="AW230" s="13" t="s">
        <v>37</v>
      </c>
      <c r="AX230" s="13" t="s">
        <v>76</v>
      </c>
      <c r="AY230" s="244" t="s">
        <v>231</v>
      </c>
    </row>
    <row r="231" s="15" customFormat="1">
      <c r="A231" s="15"/>
      <c r="B231" s="255"/>
      <c r="C231" s="256"/>
      <c r="D231" s="235" t="s">
        <v>242</v>
      </c>
      <c r="E231" s="257" t="s">
        <v>19</v>
      </c>
      <c r="F231" s="258" t="s">
        <v>335</v>
      </c>
      <c r="G231" s="256"/>
      <c r="H231" s="259">
        <v>3</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242</v>
      </c>
      <c r="AU231" s="265" t="s">
        <v>86</v>
      </c>
      <c r="AV231" s="15" t="s">
        <v>238</v>
      </c>
      <c r="AW231" s="15" t="s">
        <v>37</v>
      </c>
      <c r="AX231" s="15" t="s">
        <v>84</v>
      </c>
      <c r="AY231" s="265" t="s">
        <v>231</v>
      </c>
    </row>
    <row r="232" s="2" customFormat="1" ht="24.15" customHeight="1">
      <c r="A232" s="41"/>
      <c r="B232" s="42"/>
      <c r="C232" s="215" t="s">
        <v>513</v>
      </c>
      <c r="D232" s="215" t="s">
        <v>233</v>
      </c>
      <c r="E232" s="216" t="s">
        <v>5622</v>
      </c>
      <c r="F232" s="217" t="s">
        <v>5623</v>
      </c>
      <c r="G232" s="218" t="s">
        <v>369</v>
      </c>
      <c r="H232" s="219">
        <v>4</v>
      </c>
      <c r="I232" s="220"/>
      <c r="J232" s="221">
        <f>ROUND(I232*H232,2)</f>
        <v>0</v>
      </c>
      <c r="K232" s="217" t="s">
        <v>19</v>
      </c>
      <c r="L232" s="47"/>
      <c r="M232" s="222" t="s">
        <v>19</v>
      </c>
      <c r="N232" s="223" t="s">
        <v>47</v>
      </c>
      <c r="O232" s="87"/>
      <c r="P232" s="224">
        <f>O232*H232</f>
        <v>0</v>
      </c>
      <c r="Q232" s="224">
        <v>0.039269999999999999</v>
      </c>
      <c r="R232" s="224">
        <f>Q232*H232</f>
        <v>0.15708</v>
      </c>
      <c r="S232" s="224">
        <v>0</v>
      </c>
      <c r="T232" s="225">
        <f>S232*H232</f>
        <v>0</v>
      </c>
      <c r="U232" s="41"/>
      <c r="V232" s="41"/>
      <c r="W232" s="41"/>
      <c r="X232" s="41"/>
      <c r="Y232" s="41"/>
      <c r="Z232" s="41"/>
      <c r="AA232" s="41"/>
      <c r="AB232" s="41"/>
      <c r="AC232" s="41"/>
      <c r="AD232" s="41"/>
      <c r="AE232" s="41"/>
      <c r="AR232" s="226" t="s">
        <v>238</v>
      </c>
      <c r="AT232" s="226" t="s">
        <v>233</v>
      </c>
      <c r="AU232" s="226" t="s">
        <v>86</v>
      </c>
      <c r="AY232" s="20" t="s">
        <v>231</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238</v>
      </c>
      <c r="BM232" s="226" t="s">
        <v>5624</v>
      </c>
    </row>
    <row r="233" s="13" customFormat="1">
      <c r="A233" s="13"/>
      <c r="B233" s="233"/>
      <c r="C233" s="234"/>
      <c r="D233" s="235" t="s">
        <v>242</v>
      </c>
      <c r="E233" s="236" t="s">
        <v>19</v>
      </c>
      <c r="F233" s="237" t="s">
        <v>238</v>
      </c>
      <c r="G233" s="234"/>
      <c r="H233" s="238">
        <v>4</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242</v>
      </c>
      <c r="AU233" s="244" t="s">
        <v>86</v>
      </c>
      <c r="AV233" s="13" t="s">
        <v>86</v>
      </c>
      <c r="AW233" s="13" t="s">
        <v>37</v>
      </c>
      <c r="AX233" s="13" t="s">
        <v>76</v>
      </c>
      <c r="AY233" s="244" t="s">
        <v>231</v>
      </c>
    </row>
    <row r="234" s="15" customFormat="1">
      <c r="A234" s="15"/>
      <c r="B234" s="255"/>
      <c r="C234" s="256"/>
      <c r="D234" s="235" t="s">
        <v>242</v>
      </c>
      <c r="E234" s="257" t="s">
        <v>19</v>
      </c>
      <c r="F234" s="258" t="s">
        <v>335</v>
      </c>
      <c r="G234" s="256"/>
      <c r="H234" s="259">
        <v>4</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242</v>
      </c>
      <c r="AU234" s="265" t="s">
        <v>86</v>
      </c>
      <c r="AV234" s="15" t="s">
        <v>238</v>
      </c>
      <c r="AW234" s="15" t="s">
        <v>37</v>
      </c>
      <c r="AX234" s="15" t="s">
        <v>84</v>
      </c>
      <c r="AY234" s="265" t="s">
        <v>231</v>
      </c>
    </row>
    <row r="235" s="2" customFormat="1" ht="16.5" customHeight="1">
      <c r="A235" s="41"/>
      <c r="B235" s="42"/>
      <c r="C235" s="277" t="s">
        <v>521</v>
      </c>
      <c r="D235" s="277" t="s">
        <v>605</v>
      </c>
      <c r="E235" s="278" t="s">
        <v>3653</v>
      </c>
      <c r="F235" s="279" t="s">
        <v>3654</v>
      </c>
      <c r="G235" s="280" t="s">
        <v>369</v>
      </c>
      <c r="H235" s="281">
        <v>9</v>
      </c>
      <c r="I235" s="282"/>
      <c r="J235" s="283">
        <f>ROUND(I235*H235,2)</f>
        <v>0</v>
      </c>
      <c r="K235" s="279" t="s">
        <v>19</v>
      </c>
      <c r="L235" s="284"/>
      <c r="M235" s="285" t="s">
        <v>19</v>
      </c>
      <c r="N235" s="286" t="s">
        <v>47</v>
      </c>
      <c r="O235" s="87"/>
      <c r="P235" s="224">
        <f>O235*H235</f>
        <v>0</v>
      </c>
      <c r="Q235" s="224">
        <v>0.0025000000000000001</v>
      </c>
      <c r="R235" s="224">
        <f>Q235*H235</f>
        <v>0.022499999999999999</v>
      </c>
      <c r="S235" s="224">
        <v>0</v>
      </c>
      <c r="T235" s="225">
        <f>S235*H235</f>
        <v>0</v>
      </c>
      <c r="U235" s="41"/>
      <c r="V235" s="41"/>
      <c r="W235" s="41"/>
      <c r="X235" s="41"/>
      <c r="Y235" s="41"/>
      <c r="Z235" s="41"/>
      <c r="AA235" s="41"/>
      <c r="AB235" s="41"/>
      <c r="AC235" s="41"/>
      <c r="AD235" s="41"/>
      <c r="AE235" s="41"/>
      <c r="AR235" s="226" t="s">
        <v>277</v>
      </c>
      <c r="AT235" s="226" t="s">
        <v>605</v>
      </c>
      <c r="AU235" s="226" t="s">
        <v>86</v>
      </c>
      <c r="AY235" s="20" t="s">
        <v>231</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238</v>
      </c>
      <c r="BM235" s="226" t="s">
        <v>5625</v>
      </c>
    </row>
    <row r="236" s="13" customFormat="1">
      <c r="A236" s="13"/>
      <c r="B236" s="233"/>
      <c r="C236" s="234"/>
      <c r="D236" s="235" t="s">
        <v>242</v>
      </c>
      <c r="E236" s="236" t="s">
        <v>19</v>
      </c>
      <c r="F236" s="237" t="s">
        <v>284</v>
      </c>
      <c r="G236" s="234"/>
      <c r="H236" s="238">
        <v>9</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242</v>
      </c>
      <c r="AU236" s="244" t="s">
        <v>86</v>
      </c>
      <c r="AV236" s="13" t="s">
        <v>86</v>
      </c>
      <c r="AW236" s="13" t="s">
        <v>37</v>
      </c>
      <c r="AX236" s="13" t="s">
        <v>76</v>
      </c>
      <c r="AY236" s="244" t="s">
        <v>231</v>
      </c>
    </row>
    <row r="237" s="15" customFormat="1">
      <c r="A237" s="15"/>
      <c r="B237" s="255"/>
      <c r="C237" s="256"/>
      <c r="D237" s="235" t="s">
        <v>242</v>
      </c>
      <c r="E237" s="257" t="s">
        <v>19</v>
      </c>
      <c r="F237" s="258" t="s">
        <v>335</v>
      </c>
      <c r="G237" s="256"/>
      <c r="H237" s="259">
        <v>9</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242</v>
      </c>
      <c r="AU237" s="265" t="s">
        <v>86</v>
      </c>
      <c r="AV237" s="15" t="s">
        <v>238</v>
      </c>
      <c r="AW237" s="15" t="s">
        <v>37</v>
      </c>
      <c r="AX237" s="15" t="s">
        <v>84</v>
      </c>
      <c r="AY237" s="265" t="s">
        <v>231</v>
      </c>
    </row>
    <row r="238" s="2" customFormat="1" ht="24.15" customHeight="1">
      <c r="A238" s="41"/>
      <c r="B238" s="42"/>
      <c r="C238" s="215" t="s">
        <v>532</v>
      </c>
      <c r="D238" s="215" t="s">
        <v>233</v>
      </c>
      <c r="E238" s="216" t="s">
        <v>5626</v>
      </c>
      <c r="F238" s="217" t="s">
        <v>5627</v>
      </c>
      <c r="G238" s="218" t="s">
        <v>4892</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238</v>
      </c>
      <c r="AT238" s="226" t="s">
        <v>233</v>
      </c>
      <c r="AU238" s="226" t="s">
        <v>86</v>
      </c>
      <c r="AY238" s="20" t="s">
        <v>231</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238</v>
      </c>
      <c r="BM238" s="226" t="s">
        <v>5628</v>
      </c>
    </row>
    <row r="239" s="13" customFormat="1">
      <c r="A239" s="13"/>
      <c r="B239" s="233"/>
      <c r="C239" s="234"/>
      <c r="D239" s="235" t="s">
        <v>242</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242</v>
      </c>
      <c r="AU239" s="244" t="s">
        <v>86</v>
      </c>
      <c r="AV239" s="13" t="s">
        <v>86</v>
      </c>
      <c r="AW239" s="13" t="s">
        <v>37</v>
      </c>
      <c r="AX239" s="13" t="s">
        <v>76</v>
      </c>
      <c r="AY239" s="244" t="s">
        <v>231</v>
      </c>
    </row>
    <row r="240" s="15" customFormat="1">
      <c r="A240" s="15"/>
      <c r="B240" s="255"/>
      <c r="C240" s="256"/>
      <c r="D240" s="235" t="s">
        <v>242</v>
      </c>
      <c r="E240" s="257" t="s">
        <v>19</v>
      </c>
      <c r="F240" s="258" t="s">
        <v>335</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242</v>
      </c>
      <c r="AU240" s="265" t="s">
        <v>86</v>
      </c>
      <c r="AV240" s="15" t="s">
        <v>238</v>
      </c>
      <c r="AW240" s="15" t="s">
        <v>37</v>
      </c>
      <c r="AX240" s="15" t="s">
        <v>84</v>
      </c>
      <c r="AY240" s="265" t="s">
        <v>231</v>
      </c>
    </row>
    <row r="241" s="2" customFormat="1" ht="16.5" customHeight="1">
      <c r="A241" s="41"/>
      <c r="B241" s="42"/>
      <c r="C241" s="215" t="s">
        <v>541</v>
      </c>
      <c r="D241" s="215" t="s">
        <v>233</v>
      </c>
      <c r="E241" s="216" t="s">
        <v>5629</v>
      </c>
      <c r="F241" s="217" t="s">
        <v>5630</v>
      </c>
      <c r="G241" s="218" t="s">
        <v>19</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238</v>
      </c>
      <c r="AT241" s="226" t="s">
        <v>233</v>
      </c>
      <c r="AU241" s="226" t="s">
        <v>86</v>
      </c>
      <c r="AY241" s="20" t="s">
        <v>231</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238</v>
      </c>
      <c r="BM241" s="226" t="s">
        <v>5631</v>
      </c>
    </row>
    <row r="242" s="13" customFormat="1">
      <c r="A242" s="13"/>
      <c r="B242" s="233"/>
      <c r="C242" s="234"/>
      <c r="D242" s="235" t="s">
        <v>242</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86</v>
      </c>
      <c r="AV242" s="13" t="s">
        <v>86</v>
      </c>
      <c r="AW242" s="13" t="s">
        <v>37</v>
      </c>
      <c r="AX242" s="13" t="s">
        <v>76</v>
      </c>
      <c r="AY242" s="244" t="s">
        <v>231</v>
      </c>
    </row>
    <row r="243" s="15" customFormat="1">
      <c r="A243" s="15"/>
      <c r="B243" s="255"/>
      <c r="C243" s="256"/>
      <c r="D243" s="235" t="s">
        <v>242</v>
      </c>
      <c r="E243" s="257" t="s">
        <v>19</v>
      </c>
      <c r="F243" s="258" t="s">
        <v>335</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242</v>
      </c>
      <c r="AU243" s="265" t="s">
        <v>86</v>
      </c>
      <c r="AV243" s="15" t="s">
        <v>238</v>
      </c>
      <c r="AW243" s="15" t="s">
        <v>37</v>
      </c>
      <c r="AX243" s="15" t="s">
        <v>84</v>
      </c>
      <c r="AY243" s="265" t="s">
        <v>231</v>
      </c>
    </row>
    <row r="244" s="2" customFormat="1" ht="24.15" customHeight="1">
      <c r="A244" s="41"/>
      <c r="B244" s="42"/>
      <c r="C244" s="215" t="s">
        <v>550</v>
      </c>
      <c r="D244" s="215" t="s">
        <v>233</v>
      </c>
      <c r="E244" s="216" t="s">
        <v>5632</v>
      </c>
      <c r="F244" s="217" t="s">
        <v>5633</v>
      </c>
      <c r="G244" s="218" t="s">
        <v>3660</v>
      </c>
      <c r="H244" s="219">
        <v>4</v>
      </c>
      <c r="I244" s="220"/>
      <c r="J244" s="221">
        <f>ROUND(I244*H244,2)</f>
        <v>0</v>
      </c>
      <c r="K244" s="217" t="s">
        <v>19</v>
      </c>
      <c r="L244" s="47"/>
      <c r="M244" s="222" t="s">
        <v>19</v>
      </c>
      <c r="N244" s="223" t="s">
        <v>47</v>
      </c>
      <c r="O244" s="87"/>
      <c r="P244" s="224">
        <f>O244*H244</f>
        <v>0</v>
      </c>
      <c r="Q244" s="224">
        <v>0.00025000000000000001</v>
      </c>
      <c r="R244" s="224">
        <f>Q244*H244</f>
        <v>0.001</v>
      </c>
      <c r="S244" s="224">
        <v>0</v>
      </c>
      <c r="T244" s="225">
        <f>S244*H244</f>
        <v>0</v>
      </c>
      <c r="U244" s="41"/>
      <c r="V244" s="41"/>
      <c r="W244" s="41"/>
      <c r="X244" s="41"/>
      <c r="Y244" s="41"/>
      <c r="Z244" s="41"/>
      <c r="AA244" s="41"/>
      <c r="AB244" s="41"/>
      <c r="AC244" s="41"/>
      <c r="AD244" s="41"/>
      <c r="AE244" s="41"/>
      <c r="AR244" s="226" t="s">
        <v>238</v>
      </c>
      <c r="AT244" s="226" t="s">
        <v>233</v>
      </c>
      <c r="AU244" s="226" t="s">
        <v>86</v>
      </c>
      <c r="AY244" s="20" t="s">
        <v>231</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238</v>
      </c>
      <c r="BM244" s="226" t="s">
        <v>5634</v>
      </c>
    </row>
    <row r="245" s="13" customFormat="1">
      <c r="A245" s="13"/>
      <c r="B245" s="233"/>
      <c r="C245" s="234"/>
      <c r="D245" s="235" t="s">
        <v>242</v>
      </c>
      <c r="E245" s="236" t="s">
        <v>19</v>
      </c>
      <c r="F245" s="237" t="s">
        <v>238</v>
      </c>
      <c r="G245" s="234"/>
      <c r="H245" s="238">
        <v>4</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242</v>
      </c>
      <c r="AU245" s="244" t="s">
        <v>86</v>
      </c>
      <c r="AV245" s="13" t="s">
        <v>86</v>
      </c>
      <c r="AW245" s="13" t="s">
        <v>37</v>
      </c>
      <c r="AX245" s="13" t="s">
        <v>76</v>
      </c>
      <c r="AY245" s="244" t="s">
        <v>231</v>
      </c>
    </row>
    <row r="246" s="15" customFormat="1">
      <c r="A246" s="15"/>
      <c r="B246" s="255"/>
      <c r="C246" s="256"/>
      <c r="D246" s="235" t="s">
        <v>242</v>
      </c>
      <c r="E246" s="257" t="s">
        <v>19</v>
      </c>
      <c r="F246" s="258" t="s">
        <v>335</v>
      </c>
      <c r="G246" s="256"/>
      <c r="H246" s="259">
        <v>4</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242</v>
      </c>
      <c r="AU246" s="265" t="s">
        <v>86</v>
      </c>
      <c r="AV246" s="15" t="s">
        <v>238</v>
      </c>
      <c r="AW246" s="15" t="s">
        <v>37</v>
      </c>
      <c r="AX246" s="15" t="s">
        <v>84</v>
      </c>
      <c r="AY246" s="265" t="s">
        <v>231</v>
      </c>
    </row>
    <row r="247" s="2" customFormat="1" ht="21.75" customHeight="1">
      <c r="A247" s="41"/>
      <c r="B247" s="42"/>
      <c r="C247" s="215" t="s">
        <v>559</v>
      </c>
      <c r="D247" s="215" t="s">
        <v>233</v>
      </c>
      <c r="E247" s="216" t="s">
        <v>5635</v>
      </c>
      <c r="F247" s="217" t="s">
        <v>5636</v>
      </c>
      <c r="G247" s="218" t="s">
        <v>310</v>
      </c>
      <c r="H247" s="219">
        <v>92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238</v>
      </c>
      <c r="AT247" s="226" t="s">
        <v>233</v>
      </c>
      <c r="AU247" s="226" t="s">
        <v>86</v>
      </c>
      <c r="AY247" s="20" t="s">
        <v>231</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238</v>
      </c>
      <c r="BM247" s="226" t="s">
        <v>5637</v>
      </c>
    </row>
    <row r="248" s="13" customFormat="1">
      <c r="A248" s="13"/>
      <c r="B248" s="233"/>
      <c r="C248" s="234"/>
      <c r="D248" s="235" t="s">
        <v>242</v>
      </c>
      <c r="E248" s="236" t="s">
        <v>19</v>
      </c>
      <c r="F248" s="237" t="s">
        <v>915</v>
      </c>
      <c r="G248" s="234"/>
      <c r="H248" s="238">
        <v>92</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242</v>
      </c>
      <c r="AU248" s="244" t="s">
        <v>86</v>
      </c>
      <c r="AV248" s="13" t="s">
        <v>86</v>
      </c>
      <c r="AW248" s="13" t="s">
        <v>37</v>
      </c>
      <c r="AX248" s="13" t="s">
        <v>76</v>
      </c>
      <c r="AY248" s="244" t="s">
        <v>231</v>
      </c>
    </row>
    <row r="249" s="15" customFormat="1">
      <c r="A249" s="15"/>
      <c r="B249" s="255"/>
      <c r="C249" s="256"/>
      <c r="D249" s="235" t="s">
        <v>242</v>
      </c>
      <c r="E249" s="257" t="s">
        <v>19</v>
      </c>
      <c r="F249" s="258" t="s">
        <v>335</v>
      </c>
      <c r="G249" s="256"/>
      <c r="H249" s="259">
        <v>92</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242</v>
      </c>
      <c r="AU249" s="265" t="s">
        <v>86</v>
      </c>
      <c r="AV249" s="15" t="s">
        <v>238</v>
      </c>
      <c r="AW249" s="15" t="s">
        <v>37</v>
      </c>
      <c r="AX249" s="15" t="s">
        <v>84</v>
      </c>
      <c r="AY249" s="265" t="s">
        <v>231</v>
      </c>
    </row>
    <row r="250" s="2" customFormat="1" ht="21.75" customHeight="1">
      <c r="A250" s="41"/>
      <c r="B250" s="42"/>
      <c r="C250" s="215" t="s">
        <v>566</v>
      </c>
      <c r="D250" s="215" t="s">
        <v>233</v>
      </c>
      <c r="E250" s="216" t="s">
        <v>3665</v>
      </c>
      <c r="F250" s="217" t="s">
        <v>5638</v>
      </c>
      <c r="G250" s="218" t="s">
        <v>310</v>
      </c>
      <c r="H250" s="219">
        <v>92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238</v>
      </c>
      <c r="AT250" s="226" t="s">
        <v>233</v>
      </c>
      <c r="AU250" s="226" t="s">
        <v>86</v>
      </c>
      <c r="AY250" s="20" t="s">
        <v>231</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238</v>
      </c>
      <c r="BM250" s="226" t="s">
        <v>5639</v>
      </c>
    </row>
    <row r="251" s="13" customFormat="1">
      <c r="A251" s="13"/>
      <c r="B251" s="233"/>
      <c r="C251" s="234"/>
      <c r="D251" s="235" t="s">
        <v>242</v>
      </c>
      <c r="E251" s="236" t="s">
        <v>19</v>
      </c>
      <c r="F251" s="237" t="s">
        <v>915</v>
      </c>
      <c r="G251" s="234"/>
      <c r="H251" s="238">
        <v>92</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242</v>
      </c>
      <c r="AU251" s="244" t="s">
        <v>86</v>
      </c>
      <c r="AV251" s="13" t="s">
        <v>86</v>
      </c>
      <c r="AW251" s="13" t="s">
        <v>37</v>
      </c>
      <c r="AX251" s="13" t="s">
        <v>76</v>
      </c>
      <c r="AY251" s="244" t="s">
        <v>231</v>
      </c>
    </row>
    <row r="252" s="15" customFormat="1">
      <c r="A252" s="15"/>
      <c r="B252" s="255"/>
      <c r="C252" s="256"/>
      <c r="D252" s="235" t="s">
        <v>242</v>
      </c>
      <c r="E252" s="257" t="s">
        <v>19</v>
      </c>
      <c r="F252" s="258" t="s">
        <v>335</v>
      </c>
      <c r="G252" s="256"/>
      <c r="H252" s="259">
        <v>92</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242</v>
      </c>
      <c r="AU252" s="265" t="s">
        <v>86</v>
      </c>
      <c r="AV252" s="15" t="s">
        <v>238</v>
      </c>
      <c r="AW252" s="15" t="s">
        <v>37</v>
      </c>
      <c r="AX252" s="15" t="s">
        <v>84</v>
      </c>
      <c r="AY252" s="265" t="s">
        <v>231</v>
      </c>
    </row>
    <row r="253" s="2" customFormat="1" ht="16.5" customHeight="1">
      <c r="A253" s="41"/>
      <c r="B253" s="42"/>
      <c r="C253" s="215" t="s">
        <v>571</v>
      </c>
      <c r="D253" s="215" t="s">
        <v>233</v>
      </c>
      <c r="E253" s="216" t="s">
        <v>3662</v>
      </c>
      <c r="F253" s="217" t="s">
        <v>5640</v>
      </c>
      <c r="G253" s="218" t="s">
        <v>310</v>
      </c>
      <c r="H253" s="219">
        <v>92</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238</v>
      </c>
      <c r="AT253" s="226" t="s">
        <v>233</v>
      </c>
      <c r="AU253" s="226" t="s">
        <v>86</v>
      </c>
      <c r="AY253" s="20" t="s">
        <v>231</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238</v>
      </c>
      <c r="BM253" s="226" t="s">
        <v>5641</v>
      </c>
    </row>
    <row r="254" s="13" customFormat="1">
      <c r="A254" s="13"/>
      <c r="B254" s="233"/>
      <c r="C254" s="234"/>
      <c r="D254" s="235" t="s">
        <v>242</v>
      </c>
      <c r="E254" s="236" t="s">
        <v>19</v>
      </c>
      <c r="F254" s="237" t="s">
        <v>915</v>
      </c>
      <c r="G254" s="234"/>
      <c r="H254" s="238">
        <v>92</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242</v>
      </c>
      <c r="AU254" s="244" t="s">
        <v>86</v>
      </c>
      <c r="AV254" s="13" t="s">
        <v>86</v>
      </c>
      <c r="AW254" s="13" t="s">
        <v>37</v>
      </c>
      <c r="AX254" s="13" t="s">
        <v>76</v>
      </c>
      <c r="AY254" s="244" t="s">
        <v>231</v>
      </c>
    </row>
    <row r="255" s="15" customFormat="1">
      <c r="A255" s="15"/>
      <c r="B255" s="255"/>
      <c r="C255" s="256"/>
      <c r="D255" s="235" t="s">
        <v>242</v>
      </c>
      <c r="E255" s="257" t="s">
        <v>19</v>
      </c>
      <c r="F255" s="258" t="s">
        <v>335</v>
      </c>
      <c r="G255" s="256"/>
      <c r="H255" s="259">
        <v>92</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242</v>
      </c>
      <c r="AU255" s="265" t="s">
        <v>86</v>
      </c>
      <c r="AV255" s="15" t="s">
        <v>238</v>
      </c>
      <c r="AW255" s="15" t="s">
        <v>37</v>
      </c>
      <c r="AX255" s="15" t="s">
        <v>84</v>
      </c>
      <c r="AY255" s="265" t="s">
        <v>231</v>
      </c>
    </row>
    <row r="256" s="12" customFormat="1" ht="22.8" customHeight="1">
      <c r="A256" s="12"/>
      <c r="B256" s="199"/>
      <c r="C256" s="200"/>
      <c r="D256" s="201" t="s">
        <v>75</v>
      </c>
      <c r="E256" s="213" t="s">
        <v>5491</v>
      </c>
      <c r="F256" s="213" t="s">
        <v>5492</v>
      </c>
      <c r="G256" s="200"/>
      <c r="H256" s="200"/>
      <c r="I256" s="203"/>
      <c r="J256" s="214">
        <f>BK256</f>
        <v>0</v>
      </c>
      <c r="K256" s="200"/>
      <c r="L256" s="205"/>
      <c r="M256" s="206"/>
      <c r="N256" s="207"/>
      <c r="O256" s="207"/>
      <c r="P256" s="208">
        <f>SUM(P257:P265)</f>
        <v>0</v>
      </c>
      <c r="Q256" s="207"/>
      <c r="R256" s="208">
        <f>SUM(R257:R265)</f>
        <v>0</v>
      </c>
      <c r="S256" s="207"/>
      <c r="T256" s="209">
        <f>SUM(T257:T265)</f>
        <v>0</v>
      </c>
      <c r="U256" s="12"/>
      <c r="V256" s="12"/>
      <c r="W256" s="12"/>
      <c r="X256" s="12"/>
      <c r="Y256" s="12"/>
      <c r="Z256" s="12"/>
      <c r="AA256" s="12"/>
      <c r="AB256" s="12"/>
      <c r="AC256" s="12"/>
      <c r="AD256" s="12"/>
      <c r="AE256" s="12"/>
      <c r="AR256" s="210" t="s">
        <v>84</v>
      </c>
      <c r="AT256" s="211" t="s">
        <v>75</v>
      </c>
      <c r="AU256" s="211" t="s">
        <v>84</v>
      </c>
      <c r="AY256" s="210" t="s">
        <v>231</v>
      </c>
      <c r="BK256" s="212">
        <f>SUM(BK257:BK265)</f>
        <v>0</v>
      </c>
    </row>
    <row r="257" s="2" customFormat="1" ht="37.8" customHeight="1">
      <c r="A257" s="41"/>
      <c r="B257" s="42"/>
      <c r="C257" s="215" t="s">
        <v>577</v>
      </c>
      <c r="D257" s="215" t="s">
        <v>233</v>
      </c>
      <c r="E257" s="216" t="s">
        <v>5493</v>
      </c>
      <c r="F257" s="217" t="s">
        <v>5494</v>
      </c>
      <c r="G257" s="218" t="s">
        <v>280</v>
      </c>
      <c r="H257" s="219">
        <v>14.603</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238</v>
      </c>
      <c r="AT257" s="226" t="s">
        <v>233</v>
      </c>
      <c r="AU257" s="226" t="s">
        <v>86</v>
      </c>
      <c r="AY257" s="20" t="s">
        <v>231</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238</v>
      </c>
      <c r="BM257" s="226" t="s">
        <v>5642</v>
      </c>
    </row>
    <row r="258" s="2" customFormat="1" ht="37.8" customHeight="1">
      <c r="A258" s="41"/>
      <c r="B258" s="42"/>
      <c r="C258" s="215" t="s">
        <v>582</v>
      </c>
      <c r="D258" s="215" t="s">
        <v>233</v>
      </c>
      <c r="E258" s="216" t="s">
        <v>5496</v>
      </c>
      <c r="F258" s="217" t="s">
        <v>5497</v>
      </c>
      <c r="G258" s="218" t="s">
        <v>280</v>
      </c>
      <c r="H258" s="219">
        <v>110.367</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238</v>
      </c>
      <c r="AT258" s="226" t="s">
        <v>233</v>
      </c>
      <c r="AU258" s="226" t="s">
        <v>86</v>
      </c>
      <c r="AY258" s="20" t="s">
        <v>231</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238</v>
      </c>
      <c r="BM258" s="226" t="s">
        <v>5643</v>
      </c>
    </row>
    <row r="259" s="2" customFormat="1">
      <c r="A259" s="41"/>
      <c r="B259" s="42"/>
      <c r="C259" s="43"/>
      <c r="D259" s="235" t="s">
        <v>3132</v>
      </c>
      <c r="E259" s="43"/>
      <c r="F259" s="299" t="s">
        <v>3478</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3132</v>
      </c>
      <c r="AU259" s="20" t="s">
        <v>86</v>
      </c>
    </row>
    <row r="260" s="13" customFormat="1">
      <c r="A260" s="13"/>
      <c r="B260" s="233"/>
      <c r="C260" s="234"/>
      <c r="D260" s="235" t="s">
        <v>242</v>
      </c>
      <c r="E260" s="236" t="s">
        <v>19</v>
      </c>
      <c r="F260" s="237" t="s">
        <v>5644</v>
      </c>
      <c r="G260" s="234"/>
      <c r="H260" s="238">
        <v>110.367</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242</v>
      </c>
      <c r="AU260" s="244" t="s">
        <v>86</v>
      </c>
      <c r="AV260" s="13" t="s">
        <v>86</v>
      </c>
      <c r="AW260" s="13" t="s">
        <v>37</v>
      </c>
      <c r="AX260" s="13" t="s">
        <v>76</v>
      </c>
      <c r="AY260" s="244" t="s">
        <v>231</v>
      </c>
    </row>
    <row r="261" s="15" customFormat="1">
      <c r="A261" s="15"/>
      <c r="B261" s="255"/>
      <c r="C261" s="256"/>
      <c r="D261" s="235" t="s">
        <v>242</v>
      </c>
      <c r="E261" s="257" t="s">
        <v>19</v>
      </c>
      <c r="F261" s="258" t="s">
        <v>335</v>
      </c>
      <c r="G261" s="256"/>
      <c r="H261" s="259">
        <v>110.367</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242</v>
      </c>
      <c r="AU261" s="265" t="s">
        <v>86</v>
      </c>
      <c r="AV261" s="15" t="s">
        <v>238</v>
      </c>
      <c r="AW261" s="15" t="s">
        <v>37</v>
      </c>
      <c r="AX261" s="15" t="s">
        <v>84</v>
      </c>
      <c r="AY261" s="265" t="s">
        <v>231</v>
      </c>
    </row>
    <row r="262" s="2" customFormat="1" ht="24.15" customHeight="1">
      <c r="A262" s="41"/>
      <c r="B262" s="42"/>
      <c r="C262" s="215" t="s">
        <v>588</v>
      </c>
      <c r="D262" s="215" t="s">
        <v>233</v>
      </c>
      <c r="E262" s="216" t="s">
        <v>5500</v>
      </c>
      <c r="F262" s="217" t="s">
        <v>5501</v>
      </c>
      <c r="G262" s="218" t="s">
        <v>280</v>
      </c>
      <c r="H262" s="219">
        <v>14.603</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238</v>
      </c>
      <c r="AT262" s="226" t="s">
        <v>233</v>
      </c>
      <c r="AU262" s="226" t="s">
        <v>86</v>
      </c>
      <c r="AY262" s="20" t="s">
        <v>231</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238</v>
      </c>
      <c r="BM262" s="226" t="s">
        <v>5645</v>
      </c>
    </row>
    <row r="263" s="2" customFormat="1" ht="44.25" customHeight="1">
      <c r="A263" s="41"/>
      <c r="B263" s="42"/>
      <c r="C263" s="215" t="s">
        <v>596</v>
      </c>
      <c r="D263" s="215" t="s">
        <v>233</v>
      </c>
      <c r="E263" s="216" t="s">
        <v>5503</v>
      </c>
      <c r="F263" s="217" t="s">
        <v>5504</v>
      </c>
      <c r="G263" s="218" t="s">
        <v>280</v>
      </c>
      <c r="H263" s="219">
        <v>12.263</v>
      </c>
      <c r="I263" s="220"/>
      <c r="J263" s="221">
        <f>ROUND(I263*H263,2)</f>
        <v>0</v>
      </c>
      <c r="K263" s="217" t="s">
        <v>19</v>
      </c>
      <c r="L263" s="47"/>
      <c r="M263" s="222" t="s">
        <v>19</v>
      </c>
      <c r="N263" s="223"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238</v>
      </c>
      <c r="AT263" s="226" t="s">
        <v>233</v>
      </c>
      <c r="AU263" s="226" t="s">
        <v>86</v>
      </c>
      <c r="AY263" s="20" t="s">
        <v>231</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238</v>
      </c>
      <c r="BM263" s="226" t="s">
        <v>5646</v>
      </c>
    </row>
    <row r="264" s="13" customFormat="1">
      <c r="A264" s="13"/>
      <c r="B264" s="233"/>
      <c r="C264" s="234"/>
      <c r="D264" s="235" t="s">
        <v>242</v>
      </c>
      <c r="E264" s="236" t="s">
        <v>19</v>
      </c>
      <c r="F264" s="237" t="s">
        <v>5647</v>
      </c>
      <c r="G264" s="234"/>
      <c r="H264" s="238">
        <v>12.263</v>
      </c>
      <c r="I264" s="239"/>
      <c r="J264" s="234"/>
      <c r="K264" s="234"/>
      <c r="L264" s="240"/>
      <c r="M264" s="241"/>
      <c r="N264" s="242"/>
      <c r="O264" s="242"/>
      <c r="P264" s="242"/>
      <c r="Q264" s="242"/>
      <c r="R264" s="242"/>
      <c r="S264" s="242"/>
      <c r="T264" s="243"/>
      <c r="U264" s="13"/>
      <c r="V264" s="13"/>
      <c r="W264" s="13"/>
      <c r="X264" s="13"/>
      <c r="Y264" s="13"/>
      <c r="Z264" s="13"/>
      <c r="AA264" s="13"/>
      <c r="AB264" s="13"/>
      <c r="AC264" s="13"/>
      <c r="AD264" s="13"/>
      <c r="AE264" s="13"/>
      <c r="AT264" s="244" t="s">
        <v>242</v>
      </c>
      <c r="AU264" s="244" t="s">
        <v>86</v>
      </c>
      <c r="AV264" s="13" t="s">
        <v>86</v>
      </c>
      <c r="AW264" s="13" t="s">
        <v>37</v>
      </c>
      <c r="AX264" s="13" t="s">
        <v>76</v>
      </c>
      <c r="AY264" s="244" t="s">
        <v>231</v>
      </c>
    </row>
    <row r="265" s="15" customFormat="1">
      <c r="A265" s="15"/>
      <c r="B265" s="255"/>
      <c r="C265" s="256"/>
      <c r="D265" s="235" t="s">
        <v>242</v>
      </c>
      <c r="E265" s="257" t="s">
        <v>19</v>
      </c>
      <c r="F265" s="258" t="s">
        <v>335</v>
      </c>
      <c r="G265" s="256"/>
      <c r="H265" s="259">
        <v>12.263</v>
      </c>
      <c r="I265" s="260"/>
      <c r="J265" s="256"/>
      <c r="K265" s="256"/>
      <c r="L265" s="261"/>
      <c r="M265" s="262"/>
      <c r="N265" s="263"/>
      <c r="O265" s="263"/>
      <c r="P265" s="263"/>
      <c r="Q265" s="263"/>
      <c r="R265" s="263"/>
      <c r="S265" s="263"/>
      <c r="T265" s="264"/>
      <c r="U265" s="15"/>
      <c r="V265" s="15"/>
      <c r="W265" s="15"/>
      <c r="X265" s="15"/>
      <c r="Y265" s="15"/>
      <c r="Z265" s="15"/>
      <c r="AA265" s="15"/>
      <c r="AB265" s="15"/>
      <c r="AC265" s="15"/>
      <c r="AD265" s="15"/>
      <c r="AE265" s="15"/>
      <c r="AT265" s="265" t="s">
        <v>242</v>
      </c>
      <c r="AU265" s="265" t="s">
        <v>86</v>
      </c>
      <c r="AV265" s="15" t="s">
        <v>238</v>
      </c>
      <c r="AW265" s="15" t="s">
        <v>37</v>
      </c>
      <c r="AX265" s="15" t="s">
        <v>84</v>
      </c>
      <c r="AY265" s="265" t="s">
        <v>231</v>
      </c>
    </row>
    <row r="266" s="12" customFormat="1" ht="22.8" customHeight="1">
      <c r="A266" s="12"/>
      <c r="B266" s="199"/>
      <c r="C266" s="200"/>
      <c r="D266" s="201" t="s">
        <v>75</v>
      </c>
      <c r="E266" s="213" t="s">
        <v>1170</v>
      </c>
      <c r="F266" s="213" t="s">
        <v>1171</v>
      </c>
      <c r="G266" s="200"/>
      <c r="H266" s="200"/>
      <c r="I266" s="203"/>
      <c r="J266" s="214">
        <f>BK266</f>
        <v>0</v>
      </c>
      <c r="K266" s="200"/>
      <c r="L266" s="205"/>
      <c r="M266" s="206"/>
      <c r="N266" s="207"/>
      <c r="O266" s="207"/>
      <c r="P266" s="208">
        <f>SUM(P267:P272)</f>
        <v>0</v>
      </c>
      <c r="Q266" s="207"/>
      <c r="R266" s="208">
        <f>SUM(R267:R272)</f>
        <v>0</v>
      </c>
      <c r="S266" s="207"/>
      <c r="T266" s="209">
        <f>SUM(T267:T272)</f>
        <v>0</v>
      </c>
      <c r="U266" s="12"/>
      <c r="V266" s="12"/>
      <c r="W266" s="12"/>
      <c r="X266" s="12"/>
      <c r="Y266" s="12"/>
      <c r="Z266" s="12"/>
      <c r="AA266" s="12"/>
      <c r="AB266" s="12"/>
      <c r="AC266" s="12"/>
      <c r="AD266" s="12"/>
      <c r="AE266" s="12"/>
      <c r="AR266" s="210" t="s">
        <v>84</v>
      </c>
      <c r="AT266" s="211" t="s">
        <v>75</v>
      </c>
      <c r="AU266" s="211" t="s">
        <v>84</v>
      </c>
      <c r="AY266" s="210" t="s">
        <v>231</v>
      </c>
      <c r="BK266" s="212">
        <f>SUM(BK267:BK272)</f>
        <v>0</v>
      </c>
    </row>
    <row r="267" s="2" customFormat="1" ht="49.05" customHeight="1">
      <c r="A267" s="41"/>
      <c r="B267" s="42"/>
      <c r="C267" s="215" t="s">
        <v>604</v>
      </c>
      <c r="D267" s="215" t="s">
        <v>233</v>
      </c>
      <c r="E267" s="216" t="s">
        <v>5648</v>
      </c>
      <c r="F267" s="217" t="s">
        <v>5649</v>
      </c>
      <c r="G267" s="218" t="s">
        <v>280</v>
      </c>
      <c r="H267" s="219">
        <v>10.435000000000001</v>
      </c>
      <c r="I267" s="220"/>
      <c r="J267" s="221">
        <f>ROUND(I267*H267,2)</f>
        <v>0</v>
      </c>
      <c r="K267" s="217" t="s">
        <v>19</v>
      </c>
      <c r="L267" s="47"/>
      <c r="M267" s="222" t="s">
        <v>19</v>
      </c>
      <c r="N267" s="223" t="s">
        <v>47</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238</v>
      </c>
      <c r="AT267" s="226" t="s">
        <v>233</v>
      </c>
      <c r="AU267" s="226" t="s">
        <v>86</v>
      </c>
      <c r="AY267" s="20" t="s">
        <v>231</v>
      </c>
      <c r="BE267" s="227">
        <f>IF(N267="základní",J267,0)</f>
        <v>0</v>
      </c>
      <c r="BF267" s="227">
        <f>IF(N267="snížená",J267,0)</f>
        <v>0</v>
      </c>
      <c r="BG267" s="227">
        <f>IF(N267="zákl. přenesená",J267,0)</f>
        <v>0</v>
      </c>
      <c r="BH267" s="227">
        <f>IF(N267="sníž. přenesená",J267,0)</f>
        <v>0</v>
      </c>
      <c r="BI267" s="227">
        <f>IF(N267="nulová",J267,0)</f>
        <v>0</v>
      </c>
      <c r="BJ267" s="20" t="s">
        <v>84</v>
      </c>
      <c r="BK267" s="227">
        <f>ROUND(I267*H267,2)</f>
        <v>0</v>
      </c>
      <c r="BL267" s="20" t="s">
        <v>238</v>
      </c>
      <c r="BM267" s="226" t="s">
        <v>5650</v>
      </c>
    </row>
    <row r="268" s="13" customFormat="1">
      <c r="A268" s="13"/>
      <c r="B268" s="233"/>
      <c r="C268" s="234"/>
      <c r="D268" s="235" t="s">
        <v>242</v>
      </c>
      <c r="E268" s="236" t="s">
        <v>19</v>
      </c>
      <c r="F268" s="237" t="s">
        <v>5651</v>
      </c>
      <c r="G268" s="234"/>
      <c r="H268" s="238">
        <v>10.435000000000001</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242</v>
      </c>
      <c r="AU268" s="244" t="s">
        <v>86</v>
      </c>
      <c r="AV268" s="13" t="s">
        <v>86</v>
      </c>
      <c r="AW268" s="13" t="s">
        <v>37</v>
      </c>
      <c r="AX268" s="13" t="s">
        <v>76</v>
      </c>
      <c r="AY268" s="244" t="s">
        <v>231</v>
      </c>
    </row>
    <row r="269" s="15" customFormat="1">
      <c r="A269" s="15"/>
      <c r="B269" s="255"/>
      <c r="C269" s="256"/>
      <c r="D269" s="235" t="s">
        <v>242</v>
      </c>
      <c r="E269" s="257" t="s">
        <v>19</v>
      </c>
      <c r="F269" s="258" t="s">
        <v>335</v>
      </c>
      <c r="G269" s="256"/>
      <c r="H269" s="259">
        <v>10.435000000000001</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242</v>
      </c>
      <c r="AU269" s="265" t="s">
        <v>86</v>
      </c>
      <c r="AV269" s="15" t="s">
        <v>238</v>
      </c>
      <c r="AW269" s="15" t="s">
        <v>37</v>
      </c>
      <c r="AX269" s="15" t="s">
        <v>84</v>
      </c>
      <c r="AY269" s="265" t="s">
        <v>231</v>
      </c>
    </row>
    <row r="270" s="2" customFormat="1" ht="24.15" customHeight="1">
      <c r="A270" s="41"/>
      <c r="B270" s="42"/>
      <c r="C270" s="215" t="s">
        <v>609</v>
      </c>
      <c r="D270" s="215" t="s">
        <v>233</v>
      </c>
      <c r="E270" s="216" t="s">
        <v>3571</v>
      </c>
      <c r="F270" s="217" t="s">
        <v>4894</v>
      </c>
      <c r="G270" s="218" t="s">
        <v>280</v>
      </c>
      <c r="H270" s="219">
        <v>10.435000000000001</v>
      </c>
      <c r="I270" s="220"/>
      <c r="J270" s="221">
        <f>ROUND(I270*H270,2)</f>
        <v>0</v>
      </c>
      <c r="K270" s="217" t="s">
        <v>19</v>
      </c>
      <c r="L270" s="47"/>
      <c r="M270" s="222" t="s">
        <v>19</v>
      </c>
      <c r="N270" s="223" t="s">
        <v>47</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238</v>
      </c>
      <c r="AT270" s="226" t="s">
        <v>233</v>
      </c>
      <c r="AU270" s="226" t="s">
        <v>86</v>
      </c>
      <c r="AY270" s="20" t="s">
        <v>231</v>
      </c>
      <c r="BE270" s="227">
        <f>IF(N270="základní",J270,0)</f>
        <v>0</v>
      </c>
      <c r="BF270" s="227">
        <f>IF(N270="snížená",J270,0)</f>
        <v>0</v>
      </c>
      <c r="BG270" s="227">
        <f>IF(N270="zákl. přenesená",J270,0)</f>
        <v>0</v>
      </c>
      <c r="BH270" s="227">
        <f>IF(N270="sníž. přenesená",J270,0)</f>
        <v>0</v>
      </c>
      <c r="BI270" s="227">
        <f>IF(N270="nulová",J270,0)</f>
        <v>0</v>
      </c>
      <c r="BJ270" s="20" t="s">
        <v>84</v>
      </c>
      <c r="BK270" s="227">
        <f>ROUND(I270*H270,2)</f>
        <v>0</v>
      </c>
      <c r="BL270" s="20" t="s">
        <v>238</v>
      </c>
      <c r="BM270" s="226" t="s">
        <v>5652</v>
      </c>
    </row>
    <row r="271" s="13" customFormat="1">
      <c r="A271" s="13"/>
      <c r="B271" s="233"/>
      <c r="C271" s="234"/>
      <c r="D271" s="235" t="s">
        <v>242</v>
      </c>
      <c r="E271" s="236" t="s">
        <v>19</v>
      </c>
      <c r="F271" s="237" t="s">
        <v>5651</v>
      </c>
      <c r="G271" s="234"/>
      <c r="H271" s="238">
        <v>10.435000000000001</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242</v>
      </c>
      <c r="AU271" s="244" t="s">
        <v>86</v>
      </c>
      <c r="AV271" s="13" t="s">
        <v>86</v>
      </c>
      <c r="AW271" s="13" t="s">
        <v>37</v>
      </c>
      <c r="AX271" s="13" t="s">
        <v>76</v>
      </c>
      <c r="AY271" s="244" t="s">
        <v>231</v>
      </c>
    </row>
    <row r="272" s="15" customFormat="1">
      <c r="A272" s="15"/>
      <c r="B272" s="255"/>
      <c r="C272" s="256"/>
      <c r="D272" s="235" t="s">
        <v>242</v>
      </c>
      <c r="E272" s="257" t="s">
        <v>19</v>
      </c>
      <c r="F272" s="258" t="s">
        <v>335</v>
      </c>
      <c r="G272" s="256"/>
      <c r="H272" s="259">
        <v>10.435000000000001</v>
      </c>
      <c r="I272" s="260"/>
      <c r="J272" s="256"/>
      <c r="K272" s="256"/>
      <c r="L272" s="261"/>
      <c r="M272" s="302"/>
      <c r="N272" s="303"/>
      <c r="O272" s="303"/>
      <c r="P272" s="303"/>
      <c r="Q272" s="303"/>
      <c r="R272" s="303"/>
      <c r="S272" s="303"/>
      <c r="T272" s="304"/>
      <c r="U272" s="15"/>
      <c r="V272" s="15"/>
      <c r="W272" s="15"/>
      <c r="X272" s="15"/>
      <c r="Y272" s="15"/>
      <c r="Z272" s="15"/>
      <c r="AA272" s="15"/>
      <c r="AB272" s="15"/>
      <c r="AC272" s="15"/>
      <c r="AD272" s="15"/>
      <c r="AE272" s="15"/>
      <c r="AT272" s="265" t="s">
        <v>242</v>
      </c>
      <c r="AU272" s="265" t="s">
        <v>86</v>
      </c>
      <c r="AV272" s="15" t="s">
        <v>238</v>
      </c>
      <c r="AW272" s="15" t="s">
        <v>37</v>
      </c>
      <c r="AX272" s="15" t="s">
        <v>84</v>
      </c>
      <c r="AY272" s="265" t="s">
        <v>231</v>
      </c>
    </row>
    <row r="273" s="2" customFormat="1" ht="6.96" customHeight="1">
      <c r="A273" s="41"/>
      <c r="B273" s="62"/>
      <c r="C273" s="63"/>
      <c r="D273" s="63"/>
      <c r="E273" s="63"/>
      <c r="F273" s="63"/>
      <c r="G273" s="63"/>
      <c r="H273" s="63"/>
      <c r="I273" s="63"/>
      <c r="J273" s="63"/>
      <c r="K273" s="63"/>
      <c r="L273" s="47"/>
      <c r="M273" s="41"/>
      <c r="O273" s="41"/>
      <c r="P273" s="41"/>
      <c r="Q273" s="41"/>
      <c r="R273" s="41"/>
      <c r="S273" s="41"/>
      <c r="T273" s="41"/>
      <c r="U273" s="41"/>
      <c r="V273" s="41"/>
      <c r="W273" s="41"/>
      <c r="X273" s="41"/>
      <c r="Y273" s="41"/>
      <c r="Z273" s="41"/>
      <c r="AA273" s="41"/>
      <c r="AB273" s="41"/>
      <c r="AC273" s="41"/>
      <c r="AD273" s="41"/>
      <c r="AE273" s="41"/>
    </row>
  </sheetData>
  <sheetProtection sheet="1" autoFilter="0" formatColumns="0" formatRows="0" objects="1" scenarios="1" spinCount="100000" saltValue="hGykM7bhvFMC065X2SF7Z9lI2lPWBgVKDZkP6mhH7d/Y7zLJQhLgrnYniI1CS4LL7nwvdFSFbaOzaYiDIIWaIg==" hashValue="5+MDu6v4oZQc3JbDLXCAPy0MutaiSD1XdsSlqf+t2m1Wnm9LMT/6ukNIY2PkLqvZUsEDjrgrxtbLrB8aGMjoQg==" algorithmName="SHA-512" password="C763"/>
  <autoFilter ref="C85:K27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182</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5653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3672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3673</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3674</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3674</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ROUND((SUM(BE85:BE123)),  2)</f>
        <v>0</v>
      </c>
      <c r="G33" s="41"/>
      <c r="H33" s="41"/>
      <c r="I33" s="160">
        <v>0.20999999999999999</v>
      </c>
      <c r="J33" s="159">
        <f>ROUND(((SUM(BE85:BE123))*I33),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ROUND((SUM(BF85:BF123)),  2)</f>
        <v>0</v>
      </c>
      <c r="G34" s="41"/>
      <c r="H34" s="41"/>
      <c r="I34" s="160">
        <v>0.14999999999999999</v>
      </c>
      <c r="J34" s="159">
        <f>ROUND(((SUM(BF85:BF123))*I34),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11 - Veřejné osvětlení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201</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3675</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2301</v>
      </c>
      <c r="E62" s="180"/>
      <c r="F62" s="180"/>
      <c r="G62" s="180"/>
      <c r="H62" s="180"/>
      <c r="I62" s="180"/>
      <c r="J62" s="181">
        <f>J98</f>
        <v>0</v>
      </c>
      <c r="K62" s="178"/>
      <c r="L62" s="182"/>
      <c r="S62" s="9"/>
      <c r="T62" s="9"/>
      <c r="U62" s="9"/>
      <c r="V62" s="9"/>
      <c r="W62" s="9"/>
      <c r="X62" s="9"/>
      <c r="Y62" s="9"/>
      <c r="Z62" s="9"/>
      <c r="AA62" s="9"/>
      <c r="AB62" s="9"/>
      <c r="AC62" s="9"/>
      <c r="AD62" s="9"/>
      <c r="AE62" s="9"/>
    </row>
    <row r="63" s="10" customFormat="1" ht="19.92" customHeight="1">
      <c r="A63" s="10"/>
      <c r="B63" s="183"/>
      <c r="C63" s="128"/>
      <c r="D63" s="184" t="s">
        <v>4897</v>
      </c>
      <c r="E63" s="185"/>
      <c r="F63" s="185"/>
      <c r="G63" s="185"/>
      <c r="H63" s="185"/>
      <c r="I63" s="185"/>
      <c r="J63" s="186">
        <f>J99</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4898</v>
      </c>
      <c r="E64" s="185"/>
      <c r="F64" s="185"/>
      <c r="G64" s="185"/>
      <c r="H64" s="185"/>
      <c r="I64" s="185"/>
      <c r="J64" s="186">
        <f>J112</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2821</v>
      </c>
      <c r="E65" s="180"/>
      <c r="F65" s="180"/>
      <c r="G65" s="180"/>
      <c r="H65" s="180"/>
      <c r="I65" s="180"/>
      <c r="J65" s="181">
        <f>J121</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186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11 - Veřejné osvětlení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P86+P98+P121</f>
        <v>0</v>
      </c>
      <c r="Q85" s="99"/>
      <c r="R85" s="196">
        <f>R86+R98+R121</f>
        <v>1.9188249999999998</v>
      </c>
      <c r="S85" s="99"/>
      <c r="T85" s="197">
        <f>T86+T98+T121</f>
        <v>0</v>
      </c>
      <c r="U85" s="41"/>
      <c r="V85" s="41"/>
      <c r="W85" s="41"/>
      <c r="X85" s="41"/>
      <c r="Y85" s="41"/>
      <c r="Z85" s="41"/>
      <c r="AA85" s="41"/>
      <c r="AB85" s="41"/>
      <c r="AC85" s="41"/>
      <c r="AD85" s="41"/>
      <c r="AE85" s="41"/>
      <c r="AT85" s="20" t="s">
        <v>75</v>
      </c>
      <c r="AU85" s="20" t="s">
        <v>192</v>
      </c>
      <c r="BK85" s="198">
        <f>BK86+BK98+BK121</f>
        <v>0</v>
      </c>
    </row>
    <row r="86" s="12" customFormat="1" ht="25.92" customHeight="1">
      <c r="A86" s="12"/>
      <c r="B86" s="199"/>
      <c r="C86" s="200"/>
      <c r="D86" s="201" t="s">
        <v>75</v>
      </c>
      <c r="E86" s="202" t="s">
        <v>1177</v>
      </c>
      <c r="F86" s="202" t="s">
        <v>1178</v>
      </c>
      <c r="G86" s="200"/>
      <c r="H86" s="200"/>
      <c r="I86" s="203"/>
      <c r="J86" s="204">
        <f>BK86</f>
        <v>0</v>
      </c>
      <c r="K86" s="200"/>
      <c r="L86" s="205"/>
      <c r="M86" s="206"/>
      <c r="N86" s="207"/>
      <c r="O86" s="207"/>
      <c r="P86" s="208">
        <f>P87</f>
        <v>0</v>
      </c>
      <c r="Q86" s="207"/>
      <c r="R86" s="208">
        <f>R87</f>
        <v>0.060805000000000012</v>
      </c>
      <c r="S86" s="207"/>
      <c r="T86" s="209">
        <f>T87</f>
        <v>0</v>
      </c>
      <c r="U86" s="12"/>
      <c r="V86" s="12"/>
      <c r="W86" s="12"/>
      <c r="X86" s="12"/>
      <c r="Y86" s="12"/>
      <c r="Z86" s="12"/>
      <c r="AA86" s="12"/>
      <c r="AB86" s="12"/>
      <c r="AC86" s="12"/>
      <c r="AD86" s="12"/>
      <c r="AE86" s="12"/>
      <c r="AR86" s="210" t="s">
        <v>86</v>
      </c>
      <c r="AT86" s="211" t="s">
        <v>75</v>
      </c>
      <c r="AU86" s="211" t="s">
        <v>76</v>
      </c>
      <c r="AY86" s="210" t="s">
        <v>231</v>
      </c>
      <c r="BK86" s="212">
        <f>BK87</f>
        <v>0</v>
      </c>
    </row>
    <row r="87" s="12" customFormat="1" ht="22.8" customHeight="1">
      <c r="A87" s="12"/>
      <c r="B87" s="199"/>
      <c r="C87" s="200"/>
      <c r="D87" s="201" t="s">
        <v>75</v>
      </c>
      <c r="E87" s="213" t="s">
        <v>3676</v>
      </c>
      <c r="F87" s="213" t="s">
        <v>3677</v>
      </c>
      <c r="G87" s="200"/>
      <c r="H87" s="200"/>
      <c r="I87" s="203"/>
      <c r="J87" s="214">
        <f>BK87</f>
        <v>0</v>
      </c>
      <c r="K87" s="200"/>
      <c r="L87" s="205"/>
      <c r="M87" s="206"/>
      <c r="N87" s="207"/>
      <c r="O87" s="207"/>
      <c r="P87" s="208">
        <f>SUM(P88:P97)</f>
        <v>0</v>
      </c>
      <c r="Q87" s="207"/>
      <c r="R87" s="208">
        <f>SUM(R88:R97)</f>
        <v>0.060805000000000012</v>
      </c>
      <c r="S87" s="207"/>
      <c r="T87" s="209">
        <f>SUM(T88:T97)</f>
        <v>0</v>
      </c>
      <c r="U87" s="12"/>
      <c r="V87" s="12"/>
      <c r="W87" s="12"/>
      <c r="X87" s="12"/>
      <c r="Y87" s="12"/>
      <c r="Z87" s="12"/>
      <c r="AA87" s="12"/>
      <c r="AB87" s="12"/>
      <c r="AC87" s="12"/>
      <c r="AD87" s="12"/>
      <c r="AE87" s="12"/>
      <c r="AR87" s="210" t="s">
        <v>86</v>
      </c>
      <c r="AT87" s="211" t="s">
        <v>75</v>
      </c>
      <c r="AU87" s="211" t="s">
        <v>84</v>
      </c>
      <c r="AY87" s="210" t="s">
        <v>231</v>
      </c>
      <c r="BK87" s="212">
        <f>SUM(BK88:BK97)</f>
        <v>0</v>
      </c>
    </row>
    <row r="88" s="2" customFormat="1" ht="24.15" customHeight="1">
      <c r="A88" s="41"/>
      <c r="B88" s="42"/>
      <c r="C88" s="215" t="s">
        <v>84</v>
      </c>
      <c r="D88" s="215" t="s">
        <v>233</v>
      </c>
      <c r="E88" s="216" t="s">
        <v>4899</v>
      </c>
      <c r="F88" s="217" t="s">
        <v>4900</v>
      </c>
      <c r="G88" s="218" t="s">
        <v>310</v>
      </c>
      <c r="H88" s="219">
        <v>30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336</v>
      </c>
      <c r="AT88" s="226" t="s">
        <v>233</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336</v>
      </c>
      <c r="BM88" s="226" t="s">
        <v>5654</v>
      </c>
    </row>
    <row r="89" s="2" customFormat="1" ht="24.15" customHeight="1">
      <c r="A89" s="41"/>
      <c r="B89" s="42"/>
      <c r="C89" s="277" t="s">
        <v>86</v>
      </c>
      <c r="D89" s="277" t="s">
        <v>605</v>
      </c>
      <c r="E89" s="278" t="s">
        <v>3767</v>
      </c>
      <c r="F89" s="279" t="s">
        <v>3768</v>
      </c>
      <c r="G89" s="280" t="s">
        <v>310</v>
      </c>
      <c r="H89" s="281">
        <v>34.5</v>
      </c>
      <c r="I89" s="282"/>
      <c r="J89" s="283">
        <f>ROUND(I89*H89,2)</f>
        <v>0</v>
      </c>
      <c r="K89" s="279" t="s">
        <v>19</v>
      </c>
      <c r="L89" s="284"/>
      <c r="M89" s="285" t="s">
        <v>19</v>
      </c>
      <c r="N89" s="286" t="s">
        <v>47</v>
      </c>
      <c r="O89" s="87"/>
      <c r="P89" s="224">
        <f>O89*H89</f>
        <v>0</v>
      </c>
      <c r="Q89" s="224">
        <v>0.00017000000000000001</v>
      </c>
      <c r="R89" s="224">
        <f>Q89*H89</f>
        <v>0.0058650000000000004</v>
      </c>
      <c r="S89" s="224">
        <v>0</v>
      </c>
      <c r="T89" s="225">
        <f>S89*H89</f>
        <v>0</v>
      </c>
      <c r="U89" s="41"/>
      <c r="V89" s="41"/>
      <c r="W89" s="41"/>
      <c r="X89" s="41"/>
      <c r="Y89" s="41"/>
      <c r="Z89" s="41"/>
      <c r="AA89" s="41"/>
      <c r="AB89" s="41"/>
      <c r="AC89" s="41"/>
      <c r="AD89" s="41"/>
      <c r="AE89" s="41"/>
      <c r="AR89" s="226" t="s">
        <v>442</v>
      </c>
      <c r="AT89" s="226" t="s">
        <v>605</v>
      </c>
      <c r="AU89" s="226" t="s">
        <v>86</v>
      </c>
      <c r="AY89" s="20" t="s">
        <v>231</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336</v>
      </c>
      <c r="BM89" s="226" t="s">
        <v>5655</v>
      </c>
    </row>
    <row r="90" s="2" customFormat="1" ht="16.5" customHeight="1">
      <c r="A90" s="41"/>
      <c r="B90" s="42"/>
      <c r="C90" s="215" t="s">
        <v>248</v>
      </c>
      <c r="D90" s="215" t="s">
        <v>233</v>
      </c>
      <c r="E90" s="216" t="s">
        <v>5656</v>
      </c>
      <c r="F90" s="217" t="s">
        <v>5657</v>
      </c>
      <c r="G90" s="218" t="s">
        <v>591</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336</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336</v>
      </c>
      <c r="BM90" s="226" t="s">
        <v>5658</v>
      </c>
    </row>
    <row r="91" s="2" customFormat="1" ht="24.15" customHeight="1">
      <c r="A91" s="41"/>
      <c r="B91" s="42"/>
      <c r="C91" s="215" t="s">
        <v>238</v>
      </c>
      <c r="D91" s="215" t="s">
        <v>233</v>
      </c>
      <c r="E91" s="216" t="s">
        <v>3687</v>
      </c>
      <c r="F91" s="217" t="s">
        <v>3688</v>
      </c>
      <c r="G91" s="218" t="s">
        <v>310</v>
      </c>
      <c r="H91" s="219">
        <v>80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336</v>
      </c>
      <c r="AT91" s="226" t="s">
        <v>233</v>
      </c>
      <c r="AU91" s="226" t="s">
        <v>86</v>
      </c>
      <c r="AY91" s="20" t="s">
        <v>231</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336</v>
      </c>
      <c r="BM91" s="226" t="s">
        <v>5659</v>
      </c>
    </row>
    <row r="92" s="2" customFormat="1" ht="16.5" customHeight="1">
      <c r="A92" s="41"/>
      <c r="B92" s="42"/>
      <c r="C92" s="277" t="s">
        <v>260</v>
      </c>
      <c r="D92" s="277" t="s">
        <v>605</v>
      </c>
      <c r="E92" s="278" t="s">
        <v>3690</v>
      </c>
      <c r="F92" s="279" t="s">
        <v>3691</v>
      </c>
      <c r="G92" s="280" t="s">
        <v>1902</v>
      </c>
      <c r="H92" s="281">
        <v>52</v>
      </c>
      <c r="I92" s="282"/>
      <c r="J92" s="283">
        <f>ROUND(I92*H92,2)</f>
        <v>0</v>
      </c>
      <c r="K92" s="279" t="s">
        <v>19</v>
      </c>
      <c r="L92" s="284"/>
      <c r="M92" s="285" t="s">
        <v>19</v>
      </c>
      <c r="N92" s="286" t="s">
        <v>47</v>
      </c>
      <c r="O92" s="87"/>
      <c r="P92" s="224">
        <f>O92*H92</f>
        <v>0</v>
      </c>
      <c r="Q92" s="224">
        <v>0.001</v>
      </c>
      <c r="R92" s="224">
        <f>Q92*H92</f>
        <v>0.052000000000000005</v>
      </c>
      <c r="S92" s="224">
        <v>0</v>
      </c>
      <c r="T92" s="225">
        <f>S92*H92</f>
        <v>0</v>
      </c>
      <c r="U92" s="41"/>
      <c r="V92" s="41"/>
      <c r="W92" s="41"/>
      <c r="X92" s="41"/>
      <c r="Y92" s="41"/>
      <c r="Z92" s="41"/>
      <c r="AA92" s="41"/>
      <c r="AB92" s="41"/>
      <c r="AC92" s="41"/>
      <c r="AD92" s="41"/>
      <c r="AE92" s="41"/>
      <c r="AR92" s="226" t="s">
        <v>442</v>
      </c>
      <c r="AT92" s="226" t="s">
        <v>605</v>
      </c>
      <c r="AU92" s="226" t="s">
        <v>86</v>
      </c>
      <c r="AY92" s="20" t="s">
        <v>231</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336</v>
      </c>
      <c r="BM92" s="226" t="s">
        <v>5660</v>
      </c>
    </row>
    <row r="93" s="2" customFormat="1" ht="16.5" customHeight="1">
      <c r="A93" s="41"/>
      <c r="B93" s="42"/>
      <c r="C93" s="215" t="s">
        <v>265</v>
      </c>
      <c r="D93" s="215" t="s">
        <v>233</v>
      </c>
      <c r="E93" s="216" t="s">
        <v>3693</v>
      </c>
      <c r="F93" s="217" t="s">
        <v>3694</v>
      </c>
      <c r="G93" s="218" t="s">
        <v>369</v>
      </c>
      <c r="H93" s="219">
        <v>14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336</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336</v>
      </c>
      <c r="BM93" s="226" t="s">
        <v>5661</v>
      </c>
    </row>
    <row r="94" s="2" customFormat="1" ht="16.5" customHeight="1">
      <c r="A94" s="41"/>
      <c r="B94" s="42"/>
      <c r="C94" s="277" t="s">
        <v>271</v>
      </c>
      <c r="D94" s="277" t="s">
        <v>605</v>
      </c>
      <c r="E94" s="278" t="s">
        <v>4933</v>
      </c>
      <c r="F94" s="279" t="s">
        <v>4934</v>
      </c>
      <c r="G94" s="280" t="s">
        <v>369</v>
      </c>
      <c r="H94" s="281">
        <v>10</v>
      </c>
      <c r="I94" s="282"/>
      <c r="J94" s="283">
        <f>ROUND(I94*H94,2)</f>
        <v>0</v>
      </c>
      <c r="K94" s="279" t="s">
        <v>19</v>
      </c>
      <c r="L94" s="284"/>
      <c r="M94" s="285" t="s">
        <v>19</v>
      </c>
      <c r="N94" s="286" t="s">
        <v>47</v>
      </c>
      <c r="O94" s="87"/>
      <c r="P94" s="224">
        <f>O94*H94</f>
        <v>0</v>
      </c>
      <c r="Q94" s="224">
        <v>0.00023000000000000001</v>
      </c>
      <c r="R94" s="224">
        <f>Q94*H94</f>
        <v>0.0023</v>
      </c>
      <c r="S94" s="224">
        <v>0</v>
      </c>
      <c r="T94" s="225">
        <f>S94*H94</f>
        <v>0</v>
      </c>
      <c r="U94" s="41"/>
      <c r="V94" s="41"/>
      <c r="W94" s="41"/>
      <c r="X94" s="41"/>
      <c r="Y94" s="41"/>
      <c r="Z94" s="41"/>
      <c r="AA94" s="41"/>
      <c r="AB94" s="41"/>
      <c r="AC94" s="41"/>
      <c r="AD94" s="41"/>
      <c r="AE94" s="41"/>
      <c r="AR94" s="226" t="s">
        <v>442</v>
      </c>
      <c r="AT94" s="226" t="s">
        <v>605</v>
      </c>
      <c r="AU94" s="226" t="s">
        <v>86</v>
      </c>
      <c r="AY94" s="20" t="s">
        <v>231</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336</v>
      </c>
      <c r="BM94" s="226" t="s">
        <v>5662</v>
      </c>
    </row>
    <row r="95" s="2" customFormat="1" ht="16.5" customHeight="1">
      <c r="A95" s="41"/>
      <c r="B95" s="42"/>
      <c r="C95" s="277" t="s">
        <v>277</v>
      </c>
      <c r="D95" s="277" t="s">
        <v>605</v>
      </c>
      <c r="E95" s="278" t="s">
        <v>4936</v>
      </c>
      <c r="F95" s="279" t="s">
        <v>4937</v>
      </c>
      <c r="G95" s="280" t="s">
        <v>369</v>
      </c>
      <c r="H95" s="281">
        <v>4</v>
      </c>
      <c r="I95" s="282"/>
      <c r="J95" s="283">
        <f>ROUND(I95*H95,2)</f>
        <v>0</v>
      </c>
      <c r="K95" s="279" t="s">
        <v>19</v>
      </c>
      <c r="L95" s="284"/>
      <c r="M95" s="285" t="s">
        <v>19</v>
      </c>
      <c r="N95" s="286" t="s">
        <v>47</v>
      </c>
      <c r="O95" s="87"/>
      <c r="P95" s="224">
        <f>O95*H95</f>
        <v>0</v>
      </c>
      <c r="Q95" s="224">
        <v>0.00016000000000000001</v>
      </c>
      <c r="R95" s="224">
        <f>Q95*H95</f>
        <v>0.00064000000000000005</v>
      </c>
      <c r="S95" s="224">
        <v>0</v>
      </c>
      <c r="T95" s="225">
        <f>S95*H95</f>
        <v>0</v>
      </c>
      <c r="U95" s="41"/>
      <c r="V95" s="41"/>
      <c r="W95" s="41"/>
      <c r="X95" s="41"/>
      <c r="Y95" s="41"/>
      <c r="Z95" s="41"/>
      <c r="AA95" s="41"/>
      <c r="AB95" s="41"/>
      <c r="AC95" s="41"/>
      <c r="AD95" s="41"/>
      <c r="AE95" s="41"/>
      <c r="AR95" s="226" t="s">
        <v>442</v>
      </c>
      <c r="AT95" s="226" t="s">
        <v>605</v>
      </c>
      <c r="AU95" s="226" t="s">
        <v>86</v>
      </c>
      <c r="AY95" s="20" t="s">
        <v>231</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336</v>
      </c>
      <c r="BM95" s="226" t="s">
        <v>5663</v>
      </c>
    </row>
    <row r="96" s="2" customFormat="1" ht="24.15" customHeight="1">
      <c r="A96" s="41"/>
      <c r="B96" s="42"/>
      <c r="C96" s="215" t="s">
        <v>284</v>
      </c>
      <c r="D96" s="215" t="s">
        <v>233</v>
      </c>
      <c r="E96" s="216" t="s">
        <v>3980</v>
      </c>
      <c r="F96" s="217" t="s">
        <v>3981</v>
      </c>
      <c r="G96" s="218" t="s">
        <v>369</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336</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336</v>
      </c>
      <c r="BM96" s="226" t="s">
        <v>5664</v>
      </c>
    </row>
    <row r="97" s="2" customFormat="1" ht="24.15" customHeight="1">
      <c r="A97" s="41"/>
      <c r="B97" s="42"/>
      <c r="C97" s="215" t="s">
        <v>290</v>
      </c>
      <c r="D97" s="215" t="s">
        <v>233</v>
      </c>
      <c r="E97" s="216" t="s">
        <v>4940</v>
      </c>
      <c r="F97" s="217" t="s">
        <v>4941</v>
      </c>
      <c r="G97" s="218" t="s">
        <v>280</v>
      </c>
      <c r="H97" s="219">
        <v>0.060999999999999999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336</v>
      </c>
      <c r="AT97" s="226" t="s">
        <v>233</v>
      </c>
      <c r="AU97" s="226" t="s">
        <v>86</v>
      </c>
      <c r="AY97" s="20" t="s">
        <v>231</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336</v>
      </c>
      <c r="BM97" s="226" t="s">
        <v>5665</v>
      </c>
    </row>
    <row r="98" s="12" customFormat="1" ht="25.92" customHeight="1">
      <c r="A98" s="12"/>
      <c r="B98" s="199"/>
      <c r="C98" s="200"/>
      <c r="D98" s="201" t="s">
        <v>75</v>
      </c>
      <c r="E98" s="202" t="s">
        <v>605</v>
      </c>
      <c r="F98" s="202" t="s">
        <v>2453</v>
      </c>
      <c r="G98" s="200"/>
      <c r="H98" s="200"/>
      <c r="I98" s="203"/>
      <c r="J98" s="204">
        <f>BK98</f>
        <v>0</v>
      </c>
      <c r="K98" s="200"/>
      <c r="L98" s="205"/>
      <c r="M98" s="206"/>
      <c r="N98" s="207"/>
      <c r="O98" s="207"/>
      <c r="P98" s="208">
        <f>P99+P112</f>
        <v>0</v>
      </c>
      <c r="Q98" s="207"/>
      <c r="R98" s="208">
        <f>R99+R112</f>
        <v>1.8580199999999998</v>
      </c>
      <c r="S98" s="207"/>
      <c r="T98" s="209">
        <f>T99+T112</f>
        <v>0</v>
      </c>
      <c r="U98" s="12"/>
      <c r="V98" s="12"/>
      <c r="W98" s="12"/>
      <c r="X98" s="12"/>
      <c r="Y98" s="12"/>
      <c r="Z98" s="12"/>
      <c r="AA98" s="12"/>
      <c r="AB98" s="12"/>
      <c r="AC98" s="12"/>
      <c r="AD98" s="12"/>
      <c r="AE98" s="12"/>
      <c r="AR98" s="210" t="s">
        <v>248</v>
      </c>
      <c r="AT98" s="211" t="s">
        <v>75</v>
      </c>
      <c r="AU98" s="211" t="s">
        <v>76</v>
      </c>
      <c r="AY98" s="210" t="s">
        <v>231</v>
      </c>
      <c r="BK98" s="212">
        <f>BK99+BK112</f>
        <v>0</v>
      </c>
    </row>
    <row r="99" s="12" customFormat="1" ht="22.8" customHeight="1">
      <c r="A99" s="12"/>
      <c r="B99" s="199"/>
      <c r="C99" s="200"/>
      <c r="D99" s="201" t="s">
        <v>75</v>
      </c>
      <c r="E99" s="213" t="s">
        <v>4943</v>
      </c>
      <c r="F99" s="213" t="s">
        <v>4944</v>
      </c>
      <c r="G99" s="200"/>
      <c r="H99" s="200"/>
      <c r="I99" s="203"/>
      <c r="J99" s="214">
        <f>BK99</f>
        <v>0</v>
      </c>
      <c r="K99" s="200"/>
      <c r="L99" s="205"/>
      <c r="M99" s="206"/>
      <c r="N99" s="207"/>
      <c r="O99" s="207"/>
      <c r="P99" s="208">
        <f>SUM(P100:P111)</f>
        <v>0</v>
      </c>
      <c r="Q99" s="207"/>
      <c r="R99" s="208">
        <f>SUM(R100:R111)</f>
        <v>1.8379999999999999</v>
      </c>
      <c r="S99" s="207"/>
      <c r="T99" s="209">
        <f>SUM(T100:T111)</f>
        <v>0</v>
      </c>
      <c r="U99" s="12"/>
      <c r="V99" s="12"/>
      <c r="W99" s="12"/>
      <c r="X99" s="12"/>
      <c r="Y99" s="12"/>
      <c r="Z99" s="12"/>
      <c r="AA99" s="12"/>
      <c r="AB99" s="12"/>
      <c r="AC99" s="12"/>
      <c r="AD99" s="12"/>
      <c r="AE99" s="12"/>
      <c r="AR99" s="210" t="s">
        <v>248</v>
      </c>
      <c r="AT99" s="211" t="s">
        <v>75</v>
      </c>
      <c r="AU99" s="211" t="s">
        <v>84</v>
      </c>
      <c r="AY99" s="210" t="s">
        <v>231</v>
      </c>
      <c r="BK99" s="212">
        <f>SUM(BK100:BK111)</f>
        <v>0</v>
      </c>
    </row>
    <row r="100" s="2" customFormat="1" ht="33" customHeight="1">
      <c r="A100" s="41"/>
      <c r="B100" s="42"/>
      <c r="C100" s="215" t="s">
        <v>296</v>
      </c>
      <c r="D100" s="215" t="s">
        <v>233</v>
      </c>
      <c r="E100" s="216" t="s">
        <v>4945</v>
      </c>
      <c r="F100" s="217" t="s">
        <v>4946</v>
      </c>
      <c r="G100" s="218" t="s">
        <v>369</v>
      </c>
      <c r="H100" s="219">
        <v>4</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643</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643</v>
      </c>
      <c r="BM100" s="226" t="s">
        <v>5666</v>
      </c>
    </row>
    <row r="101" s="2" customFormat="1" ht="24.15" customHeight="1">
      <c r="A101" s="41"/>
      <c r="B101" s="42"/>
      <c r="C101" s="277" t="s">
        <v>302</v>
      </c>
      <c r="D101" s="277" t="s">
        <v>605</v>
      </c>
      <c r="E101" s="278" t="s">
        <v>4948</v>
      </c>
      <c r="F101" s="279" t="s">
        <v>5667</v>
      </c>
      <c r="G101" s="280" t="s">
        <v>369</v>
      </c>
      <c r="H101" s="281">
        <v>4</v>
      </c>
      <c r="I101" s="282"/>
      <c r="J101" s="283">
        <f>ROUND(I101*H101,2)</f>
        <v>0</v>
      </c>
      <c r="K101" s="279" t="s">
        <v>19</v>
      </c>
      <c r="L101" s="284"/>
      <c r="M101" s="285" t="s">
        <v>19</v>
      </c>
      <c r="N101" s="286" t="s">
        <v>47</v>
      </c>
      <c r="O101" s="87"/>
      <c r="P101" s="224">
        <f>O101*H101</f>
        <v>0</v>
      </c>
      <c r="Q101" s="224">
        <v>0.0033</v>
      </c>
      <c r="R101" s="224">
        <f>Q101*H101</f>
        <v>0.0132</v>
      </c>
      <c r="S101" s="224">
        <v>0</v>
      </c>
      <c r="T101" s="225">
        <f>S101*H101</f>
        <v>0</v>
      </c>
      <c r="U101" s="41"/>
      <c r="V101" s="41"/>
      <c r="W101" s="41"/>
      <c r="X101" s="41"/>
      <c r="Y101" s="41"/>
      <c r="Z101" s="41"/>
      <c r="AA101" s="41"/>
      <c r="AB101" s="41"/>
      <c r="AC101" s="41"/>
      <c r="AD101" s="41"/>
      <c r="AE101" s="41"/>
      <c r="AR101" s="226" t="s">
        <v>1187</v>
      </c>
      <c r="AT101" s="226" t="s">
        <v>605</v>
      </c>
      <c r="AU101" s="226" t="s">
        <v>86</v>
      </c>
      <c r="AY101" s="20" t="s">
        <v>231</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1187</v>
      </c>
      <c r="BM101" s="226" t="s">
        <v>5668</v>
      </c>
    </row>
    <row r="102" s="2" customFormat="1" ht="24.15" customHeight="1">
      <c r="A102" s="41"/>
      <c r="B102" s="42"/>
      <c r="C102" s="215" t="s">
        <v>307</v>
      </c>
      <c r="D102" s="215" t="s">
        <v>233</v>
      </c>
      <c r="E102" s="216" t="s">
        <v>4951</v>
      </c>
      <c r="F102" s="217" t="s">
        <v>4952</v>
      </c>
      <c r="G102" s="218" t="s">
        <v>369</v>
      </c>
      <c r="H102" s="219">
        <v>4</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643</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643</v>
      </c>
      <c r="BM102" s="226" t="s">
        <v>5669</v>
      </c>
    </row>
    <row r="103" s="2" customFormat="1" ht="16.5" customHeight="1">
      <c r="A103" s="41"/>
      <c r="B103" s="42"/>
      <c r="C103" s="277" t="s">
        <v>313</v>
      </c>
      <c r="D103" s="277" t="s">
        <v>605</v>
      </c>
      <c r="E103" s="278" t="s">
        <v>5670</v>
      </c>
      <c r="F103" s="279" t="s">
        <v>5671</v>
      </c>
      <c r="G103" s="280" t="s">
        <v>369</v>
      </c>
      <c r="H103" s="281">
        <v>4</v>
      </c>
      <c r="I103" s="282"/>
      <c r="J103" s="283">
        <f>ROUND(I103*H103,2)</f>
        <v>0</v>
      </c>
      <c r="K103" s="279" t="s">
        <v>19</v>
      </c>
      <c r="L103" s="284"/>
      <c r="M103" s="285" t="s">
        <v>19</v>
      </c>
      <c r="N103" s="286" t="s">
        <v>47</v>
      </c>
      <c r="O103" s="87"/>
      <c r="P103" s="224">
        <f>O103*H103</f>
        <v>0</v>
      </c>
      <c r="Q103" s="224">
        <v>0.062</v>
      </c>
      <c r="R103" s="224">
        <f>Q103*H103</f>
        <v>0.248</v>
      </c>
      <c r="S103" s="224">
        <v>0</v>
      </c>
      <c r="T103" s="225">
        <f>S103*H103</f>
        <v>0</v>
      </c>
      <c r="U103" s="41"/>
      <c r="V103" s="41"/>
      <c r="W103" s="41"/>
      <c r="X103" s="41"/>
      <c r="Y103" s="41"/>
      <c r="Z103" s="41"/>
      <c r="AA103" s="41"/>
      <c r="AB103" s="41"/>
      <c r="AC103" s="41"/>
      <c r="AD103" s="41"/>
      <c r="AE103" s="41"/>
      <c r="AR103" s="226" t="s">
        <v>1187</v>
      </c>
      <c r="AT103" s="226" t="s">
        <v>605</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1187</v>
      </c>
      <c r="BM103" s="226" t="s">
        <v>5672</v>
      </c>
    </row>
    <row r="104" s="2" customFormat="1" ht="16.5" customHeight="1">
      <c r="A104" s="41"/>
      <c r="B104" s="42"/>
      <c r="C104" s="277" t="s">
        <v>8</v>
      </c>
      <c r="D104" s="277" t="s">
        <v>605</v>
      </c>
      <c r="E104" s="278" t="s">
        <v>4957</v>
      </c>
      <c r="F104" s="279" t="s">
        <v>4958</v>
      </c>
      <c r="G104" s="280" t="s">
        <v>369</v>
      </c>
      <c r="H104" s="281">
        <v>4</v>
      </c>
      <c r="I104" s="282"/>
      <c r="J104" s="283">
        <f>ROUND(I104*H104,2)</f>
        <v>0</v>
      </c>
      <c r="K104" s="279" t="s">
        <v>19</v>
      </c>
      <c r="L104" s="284"/>
      <c r="M104" s="285" t="s">
        <v>19</v>
      </c>
      <c r="N104" s="286" t="s">
        <v>47</v>
      </c>
      <c r="O104" s="87"/>
      <c r="P104" s="224">
        <f>O104*H104</f>
        <v>0</v>
      </c>
      <c r="Q104" s="224">
        <v>0.0012999999999999999</v>
      </c>
      <c r="R104" s="224">
        <f>Q104*H104</f>
        <v>0.0051999999999999998</v>
      </c>
      <c r="S104" s="224">
        <v>0</v>
      </c>
      <c r="T104" s="225">
        <f>S104*H104</f>
        <v>0</v>
      </c>
      <c r="U104" s="41"/>
      <c r="V104" s="41"/>
      <c r="W104" s="41"/>
      <c r="X104" s="41"/>
      <c r="Y104" s="41"/>
      <c r="Z104" s="41"/>
      <c r="AA104" s="41"/>
      <c r="AB104" s="41"/>
      <c r="AC104" s="41"/>
      <c r="AD104" s="41"/>
      <c r="AE104" s="41"/>
      <c r="AR104" s="226" t="s">
        <v>1187</v>
      </c>
      <c r="AT104" s="226" t="s">
        <v>605</v>
      </c>
      <c r="AU104" s="226" t="s">
        <v>86</v>
      </c>
      <c r="AY104" s="20" t="s">
        <v>231</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1187</v>
      </c>
      <c r="BM104" s="226" t="s">
        <v>5673</v>
      </c>
    </row>
    <row r="105" s="2" customFormat="1" ht="16.5" customHeight="1">
      <c r="A105" s="41"/>
      <c r="B105" s="42"/>
      <c r="C105" s="277" t="s">
        <v>336</v>
      </c>
      <c r="D105" s="277" t="s">
        <v>605</v>
      </c>
      <c r="E105" s="278" t="s">
        <v>5674</v>
      </c>
      <c r="F105" s="279" t="s">
        <v>5675</v>
      </c>
      <c r="G105" s="280" t="s">
        <v>369</v>
      </c>
      <c r="H105" s="281">
        <v>4</v>
      </c>
      <c r="I105" s="282"/>
      <c r="J105" s="283">
        <f>ROUND(I105*H105,2)</f>
        <v>0</v>
      </c>
      <c r="K105" s="279" t="s">
        <v>19</v>
      </c>
      <c r="L105" s="284"/>
      <c r="M105" s="285" t="s">
        <v>19</v>
      </c>
      <c r="N105" s="286" t="s">
        <v>47</v>
      </c>
      <c r="O105" s="87"/>
      <c r="P105" s="224">
        <f>O105*H105</f>
        <v>0</v>
      </c>
      <c r="Q105" s="224">
        <v>0.38400000000000001</v>
      </c>
      <c r="R105" s="224">
        <f>Q105*H105</f>
        <v>1.536</v>
      </c>
      <c r="S105" s="224">
        <v>0</v>
      </c>
      <c r="T105" s="225">
        <f>S105*H105</f>
        <v>0</v>
      </c>
      <c r="U105" s="41"/>
      <c r="V105" s="41"/>
      <c r="W105" s="41"/>
      <c r="X105" s="41"/>
      <c r="Y105" s="41"/>
      <c r="Z105" s="41"/>
      <c r="AA105" s="41"/>
      <c r="AB105" s="41"/>
      <c r="AC105" s="41"/>
      <c r="AD105" s="41"/>
      <c r="AE105" s="41"/>
      <c r="AR105" s="226" t="s">
        <v>1187</v>
      </c>
      <c r="AT105" s="226" t="s">
        <v>605</v>
      </c>
      <c r="AU105" s="226" t="s">
        <v>86</v>
      </c>
      <c r="AY105" s="20" t="s">
        <v>231</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1187</v>
      </c>
      <c r="BM105" s="226" t="s">
        <v>5676</v>
      </c>
    </row>
    <row r="106" s="2" customFormat="1" ht="24.15" customHeight="1">
      <c r="A106" s="41"/>
      <c r="B106" s="42"/>
      <c r="C106" s="277" t="s">
        <v>343</v>
      </c>
      <c r="D106" s="277" t="s">
        <v>605</v>
      </c>
      <c r="E106" s="278" t="s">
        <v>4963</v>
      </c>
      <c r="F106" s="279" t="s">
        <v>5677</v>
      </c>
      <c r="G106" s="280" t="s">
        <v>369</v>
      </c>
      <c r="H106" s="281">
        <v>4</v>
      </c>
      <c r="I106" s="282"/>
      <c r="J106" s="283">
        <f>ROUND(I106*H106,2)</f>
        <v>0</v>
      </c>
      <c r="K106" s="279" t="s">
        <v>19</v>
      </c>
      <c r="L106" s="284"/>
      <c r="M106" s="285" t="s">
        <v>19</v>
      </c>
      <c r="N106" s="286" t="s">
        <v>47</v>
      </c>
      <c r="O106" s="87"/>
      <c r="P106" s="224">
        <f>O106*H106</f>
        <v>0</v>
      </c>
      <c r="Q106" s="224">
        <v>0.0025999999999999999</v>
      </c>
      <c r="R106" s="224">
        <f>Q106*H106</f>
        <v>0.0104</v>
      </c>
      <c r="S106" s="224">
        <v>0</v>
      </c>
      <c r="T106" s="225">
        <f>S106*H106</f>
        <v>0</v>
      </c>
      <c r="U106" s="41"/>
      <c r="V106" s="41"/>
      <c r="W106" s="41"/>
      <c r="X106" s="41"/>
      <c r="Y106" s="41"/>
      <c r="Z106" s="41"/>
      <c r="AA106" s="41"/>
      <c r="AB106" s="41"/>
      <c r="AC106" s="41"/>
      <c r="AD106" s="41"/>
      <c r="AE106" s="41"/>
      <c r="AR106" s="226" t="s">
        <v>1187</v>
      </c>
      <c r="AT106" s="226" t="s">
        <v>605</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1187</v>
      </c>
      <c r="BM106" s="226" t="s">
        <v>5678</v>
      </c>
    </row>
    <row r="107" s="2" customFormat="1" ht="16.5" customHeight="1">
      <c r="A107" s="41"/>
      <c r="B107" s="42"/>
      <c r="C107" s="277" t="s">
        <v>350</v>
      </c>
      <c r="D107" s="277" t="s">
        <v>605</v>
      </c>
      <c r="E107" s="278" t="s">
        <v>4966</v>
      </c>
      <c r="F107" s="279" t="s">
        <v>4967</v>
      </c>
      <c r="G107" s="280" t="s">
        <v>369</v>
      </c>
      <c r="H107" s="281">
        <v>4</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1187</v>
      </c>
      <c r="AT107" s="226" t="s">
        <v>605</v>
      </c>
      <c r="AU107" s="226" t="s">
        <v>86</v>
      </c>
      <c r="AY107" s="20" t="s">
        <v>231</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1187</v>
      </c>
      <c r="BM107" s="226" t="s">
        <v>5679</v>
      </c>
    </row>
    <row r="108" s="2" customFormat="1" ht="24.15" customHeight="1">
      <c r="A108" s="41"/>
      <c r="B108" s="42"/>
      <c r="C108" s="215" t="s">
        <v>355</v>
      </c>
      <c r="D108" s="215" t="s">
        <v>233</v>
      </c>
      <c r="E108" s="216" t="s">
        <v>4974</v>
      </c>
      <c r="F108" s="217" t="s">
        <v>4975</v>
      </c>
      <c r="G108" s="218" t="s">
        <v>369</v>
      </c>
      <c r="H108" s="219">
        <v>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643</v>
      </c>
      <c r="AT108" s="226" t="s">
        <v>233</v>
      </c>
      <c r="AU108" s="226" t="s">
        <v>86</v>
      </c>
      <c r="AY108" s="20" t="s">
        <v>231</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643</v>
      </c>
      <c r="BM108" s="226" t="s">
        <v>5680</v>
      </c>
    </row>
    <row r="109" s="2" customFormat="1" ht="24.15" customHeight="1">
      <c r="A109" s="41"/>
      <c r="B109" s="42"/>
      <c r="C109" s="277" t="s">
        <v>366</v>
      </c>
      <c r="D109" s="277" t="s">
        <v>605</v>
      </c>
      <c r="E109" s="278" t="s">
        <v>4977</v>
      </c>
      <c r="F109" s="279" t="s">
        <v>5681</v>
      </c>
      <c r="G109" s="280" t="s">
        <v>369</v>
      </c>
      <c r="H109" s="281">
        <v>4</v>
      </c>
      <c r="I109" s="282"/>
      <c r="J109" s="283">
        <f>ROUND(I109*H109,2)</f>
        <v>0</v>
      </c>
      <c r="K109" s="279" t="s">
        <v>19</v>
      </c>
      <c r="L109" s="284"/>
      <c r="M109" s="285" t="s">
        <v>19</v>
      </c>
      <c r="N109" s="286" t="s">
        <v>47</v>
      </c>
      <c r="O109" s="87"/>
      <c r="P109" s="224">
        <f>O109*H109</f>
        <v>0</v>
      </c>
      <c r="Q109" s="224">
        <v>0.0057999999999999996</v>
      </c>
      <c r="R109" s="224">
        <f>Q109*H109</f>
        <v>0.023199999999999998</v>
      </c>
      <c r="S109" s="224">
        <v>0</v>
      </c>
      <c r="T109" s="225">
        <f>S109*H109</f>
        <v>0</v>
      </c>
      <c r="U109" s="41"/>
      <c r="V109" s="41"/>
      <c r="W109" s="41"/>
      <c r="X109" s="41"/>
      <c r="Y109" s="41"/>
      <c r="Z109" s="41"/>
      <c r="AA109" s="41"/>
      <c r="AB109" s="41"/>
      <c r="AC109" s="41"/>
      <c r="AD109" s="41"/>
      <c r="AE109" s="41"/>
      <c r="AR109" s="226" t="s">
        <v>1187</v>
      </c>
      <c r="AT109" s="226" t="s">
        <v>605</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1187</v>
      </c>
      <c r="BM109" s="226" t="s">
        <v>5682</v>
      </c>
    </row>
    <row r="110" s="2" customFormat="1" ht="16.5" customHeight="1">
      <c r="A110" s="41"/>
      <c r="B110" s="42"/>
      <c r="C110" s="215" t="s">
        <v>7</v>
      </c>
      <c r="D110" s="215" t="s">
        <v>233</v>
      </c>
      <c r="E110" s="216" t="s">
        <v>4980</v>
      </c>
      <c r="F110" s="217" t="s">
        <v>4981</v>
      </c>
      <c r="G110" s="218" t="s">
        <v>369</v>
      </c>
      <c r="H110" s="219">
        <v>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643</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643</v>
      </c>
      <c r="BM110" s="226" t="s">
        <v>5683</v>
      </c>
    </row>
    <row r="111" s="2" customFormat="1" ht="16.5" customHeight="1">
      <c r="A111" s="41"/>
      <c r="B111" s="42"/>
      <c r="C111" s="277" t="s">
        <v>379</v>
      </c>
      <c r="D111" s="277" t="s">
        <v>605</v>
      </c>
      <c r="E111" s="278" t="s">
        <v>4983</v>
      </c>
      <c r="F111" s="279" t="s">
        <v>4984</v>
      </c>
      <c r="G111" s="280" t="s">
        <v>369</v>
      </c>
      <c r="H111" s="281">
        <v>4</v>
      </c>
      <c r="I111" s="282"/>
      <c r="J111" s="283">
        <f>ROUND(I111*H111,2)</f>
        <v>0</v>
      </c>
      <c r="K111" s="279" t="s">
        <v>19</v>
      </c>
      <c r="L111" s="284"/>
      <c r="M111" s="285" t="s">
        <v>19</v>
      </c>
      <c r="N111" s="286" t="s">
        <v>47</v>
      </c>
      <c r="O111" s="87"/>
      <c r="P111" s="224">
        <f>O111*H111</f>
        <v>0</v>
      </c>
      <c r="Q111" s="224">
        <v>0.00050000000000000001</v>
      </c>
      <c r="R111" s="224">
        <f>Q111*H111</f>
        <v>0.002</v>
      </c>
      <c r="S111" s="224">
        <v>0</v>
      </c>
      <c r="T111" s="225">
        <f>S111*H111</f>
        <v>0</v>
      </c>
      <c r="U111" s="41"/>
      <c r="V111" s="41"/>
      <c r="W111" s="41"/>
      <c r="X111" s="41"/>
      <c r="Y111" s="41"/>
      <c r="Z111" s="41"/>
      <c r="AA111" s="41"/>
      <c r="AB111" s="41"/>
      <c r="AC111" s="41"/>
      <c r="AD111" s="41"/>
      <c r="AE111" s="41"/>
      <c r="AR111" s="226" t="s">
        <v>1187</v>
      </c>
      <c r="AT111" s="226" t="s">
        <v>605</v>
      </c>
      <c r="AU111" s="226" t="s">
        <v>86</v>
      </c>
      <c r="AY111" s="20" t="s">
        <v>231</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1187</v>
      </c>
      <c r="BM111" s="226" t="s">
        <v>5684</v>
      </c>
    </row>
    <row r="112" s="12" customFormat="1" ht="22.8" customHeight="1">
      <c r="A112" s="12"/>
      <c r="B112" s="199"/>
      <c r="C112" s="200"/>
      <c r="D112" s="201" t="s">
        <v>75</v>
      </c>
      <c r="E112" s="213" t="s">
        <v>4998</v>
      </c>
      <c r="F112" s="213" t="s">
        <v>4999</v>
      </c>
      <c r="G112" s="200"/>
      <c r="H112" s="200"/>
      <c r="I112" s="203"/>
      <c r="J112" s="214">
        <f>BK112</f>
        <v>0</v>
      </c>
      <c r="K112" s="200"/>
      <c r="L112" s="205"/>
      <c r="M112" s="206"/>
      <c r="N112" s="207"/>
      <c r="O112" s="207"/>
      <c r="P112" s="208">
        <f>SUM(P113:P120)</f>
        <v>0</v>
      </c>
      <c r="Q112" s="207"/>
      <c r="R112" s="208">
        <f>SUM(R113:R120)</f>
        <v>0.020020000000000003</v>
      </c>
      <c r="S112" s="207"/>
      <c r="T112" s="209">
        <f>SUM(T113:T120)</f>
        <v>0</v>
      </c>
      <c r="U112" s="12"/>
      <c r="V112" s="12"/>
      <c r="W112" s="12"/>
      <c r="X112" s="12"/>
      <c r="Y112" s="12"/>
      <c r="Z112" s="12"/>
      <c r="AA112" s="12"/>
      <c r="AB112" s="12"/>
      <c r="AC112" s="12"/>
      <c r="AD112" s="12"/>
      <c r="AE112" s="12"/>
      <c r="AR112" s="210" t="s">
        <v>248</v>
      </c>
      <c r="AT112" s="211" t="s">
        <v>75</v>
      </c>
      <c r="AU112" s="211" t="s">
        <v>84</v>
      </c>
      <c r="AY112" s="210" t="s">
        <v>231</v>
      </c>
      <c r="BK112" s="212">
        <f>SUM(BK113:BK120)</f>
        <v>0</v>
      </c>
    </row>
    <row r="113" s="2" customFormat="1" ht="24.15" customHeight="1">
      <c r="A113" s="41"/>
      <c r="B113" s="42"/>
      <c r="C113" s="215" t="s">
        <v>387</v>
      </c>
      <c r="D113" s="215" t="s">
        <v>233</v>
      </c>
      <c r="E113" s="216" t="s">
        <v>5000</v>
      </c>
      <c r="F113" s="217" t="s">
        <v>5001</v>
      </c>
      <c r="G113" s="218" t="s">
        <v>251</v>
      </c>
      <c r="H113" s="219">
        <v>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643</v>
      </c>
      <c r="AT113" s="226" t="s">
        <v>233</v>
      </c>
      <c r="AU113" s="226" t="s">
        <v>86</v>
      </c>
      <c r="AY113" s="20" t="s">
        <v>231</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643</v>
      </c>
      <c r="BM113" s="226" t="s">
        <v>5685</v>
      </c>
    </row>
    <row r="114" s="2" customFormat="1" ht="24.15" customHeight="1">
      <c r="A114" s="41"/>
      <c r="B114" s="42"/>
      <c r="C114" s="215" t="s">
        <v>394</v>
      </c>
      <c r="D114" s="215" t="s">
        <v>233</v>
      </c>
      <c r="E114" s="216" t="s">
        <v>5009</v>
      </c>
      <c r="F114" s="217" t="s">
        <v>5010</v>
      </c>
      <c r="G114" s="218" t="s">
        <v>310</v>
      </c>
      <c r="H114" s="219">
        <v>70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643</v>
      </c>
      <c r="AT114" s="226" t="s">
        <v>233</v>
      </c>
      <c r="AU114" s="226" t="s">
        <v>86</v>
      </c>
      <c r="AY114" s="20" t="s">
        <v>231</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643</v>
      </c>
      <c r="BM114" s="226" t="s">
        <v>5686</v>
      </c>
    </row>
    <row r="115" s="2" customFormat="1" ht="24.15" customHeight="1">
      <c r="A115" s="41"/>
      <c r="B115" s="42"/>
      <c r="C115" s="215" t="s">
        <v>400</v>
      </c>
      <c r="D115" s="215" t="s">
        <v>233</v>
      </c>
      <c r="E115" s="216" t="s">
        <v>5018</v>
      </c>
      <c r="F115" s="217" t="s">
        <v>5019</v>
      </c>
      <c r="G115" s="218" t="s">
        <v>310</v>
      </c>
      <c r="H115" s="219">
        <v>70</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643</v>
      </c>
      <c r="AT115" s="226" t="s">
        <v>233</v>
      </c>
      <c r="AU115" s="226" t="s">
        <v>86</v>
      </c>
      <c r="AY115" s="20" t="s">
        <v>231</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643</v>
      </c>
      <c r="BM115" s="226" t="s">
        <v>5687</v>
      </c>
    </row>
    <row r="116" s="2" customFormat="1" ht="24.15" customHeight="1">
      <c r="A116" s="41"/>
      <c r="B116" s="42"/>
      <c r="C116" s="215" t="s">
        <v>406</v>
      </c>
      <c r="D116" s="215" t="s">
        <v>233</v>
      </c>
      <c r="E116" s="216" t="s">
        <v>5021</v>
      </c>
      <c r="F116" s="217" t="s">
        <v>5022</v>
      </c>
      <c r="G116" s="218" t="s">
        <v>310</v>
      </c>
      <c r="H116" s="219">
        <v>70</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643</v>
      </c>
      <c r="AT116" s="226" t="s">
        <v>233</v>
      </c>
      <c r="AU116" s="226" t="s">
        <v>86</v>
      </c>
      <c r="AY116" s="20" t="s">
        <v>231</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643</v>
      </c>
      <c r="BM116" s="226" t="s">
        <v>5688</v>
      </c>
    </row>
    <row r="117" s="2" customFormat="1" ht="16.5" customHeight="1">
      <c r="A117" s="41"/>
      <c r="B117" s="42"/>
      <c r="C117" s="215" t="s">
        <v>412</v>
      </c>
      <c r="D117" s="215" t="s">
        <v>233</v>
      </c>
      <c r="E117" s="216" t="s">
        <v>5027</v>
      </c>
      <c r="F117" s="217" t="s">
        <v>5028</v>
      </c>
      <c r="G117" s="218" t="s">
        <v>310</v>
      </c>
      <c r="H117" s="219">
        <v>70</v>
      </c>
      <c r="I117" s="220"/>
      <c r="J117" s="221">
        <f>ROUND(I117*H117,2)</f>
        <v>0</v>
      </c>
      <c r="K117" s="217" t="s">
        <v>19</v>
      </c>
      <c r="L117" s="47"/>
      <c r="M117" s="222" t="s">
        <v>19</v>
      </c>
      <c r="N117" s="223" t="s">
        <v>47</v>
      </c>
      <c r="O117" s="87"/>
      <c r="P117" s="224">
        <f>O117*H117</f>
        <v>0</v>
      </c>
      <c r="Q117" s="224">
        <v>6.0000000000000002E-05</v>
      </c>
      <c r="R117" s="224">
        <f>Q117*H117</f>
        <v>0.0041999999999999997</v>
      </c>
      <c r="S117" s="224">
        <v>0</v>
      </c>
      <c r="T117" s="225">
        <f>S117*H117</f>
        <v>0</v>
      </c>
      <c r="U117" s="41"/>
      <c r="V117" s="41"/>
      <c r="W117" s="41"/>
      <c r="X117" s="41"/>
      <c r="Y117" s="41"/>
      <c r="Z117" s="41"/>
      <c r="AA117" s="41"/>
      <c r="AB117" s="41"/>
      <c r="AC117" s="41"/>
      <c r="AD117" s="41"/>
      <c r="AE117" s="41"/>
      <c r="AR117" s="226" t="s">
        <v>643</v>
      </c>
      <c r="AT117" s="226" t="s">
        <v>233</v>
      </c>
      <c r="AU117" s="226" t="s">
        <v>86</v>
      </c>
      <c r="AY117" s="20" t="s">
        <v>231</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643</v>
      </c>
      <c r="BM117" s="226" t="s">
        <v>5689</v>
      </c>
    </row>
    <row r="118" s="2" customFormat="1" ht="24.15" customHeight="1">
      <c r="A118" s="41"/>
      <c r="B118" s="42"/>
      <c r="C118" s="277" t="s">
        <v>418</v>
      </c>
      <c r="D118" s="277" t="s">
        <v>605</v>
      </c>
      <c r="E118" s="278" t="s">
        <v>5030</v>
      </c>
      <c r="F118" s="279" t="s">
        <v>5031</v>
      </c>
      <c r="G118" s="280" t="s">
        <v>310</v>
      </c>
      <c r="H118" s="281">
        <v>70</v>
      </c>
      <c r="I118" s="282"/>
      <c r="J118" s="283">
        <f>ROUND(I118*H118,2)</f>
        <v>0</v>
      </c>
      <c r="K118" s="279" t="s">
        <v>19</v>
      </c>
      <c r="L118" s="284"/>
      <c r="M118" s="285" t="s">
        <v>19</v>
      </c>
      <c r="N118" s="286" t="s">
        <v>47</v>
      </c>
      <c r="O118" s="87"/>
      <c r="P118" s="224">
        <f>O118*H118</f>
        <v>0</v>
      </c>
      <c r="Q118" s="224">
        <v>1.0000000000000001E-05</v>
      </c>
      <c r="R118" s="224">
        <f>Q118*H118</f>
        <v>0.0007000000000000001</v>
      </c>
      <c r="S118" s="224">
        <v>0</v>
      </c>
      <c r="T118" s="225">
        <f>S118*H118</f>
        <v>0</v>
      </c>
      <c r="U118" s="41"/>
      <c r="V118" s="41"/>
      <c r="W118" s="41"/>
      <c r="X118" s="41"/>
      <c r="Y118" s="41"/>
      <c r="Z118" s="41"/>
      <c r="AA118" s="41"/>
      <c r="AB118" s="41"/>
      <c r="AC118" s="41"/>
      <c r="AD118" s="41"/>
      <c r="AE118" s="41"/>
      <c r="AR118" s="226" t="s">
        <v>1927</v>
      </c>
      <c r="AT118" s="226" t="s">
        <v>605</v>
      </c>
      <c r="AU118" s="226" t="s">
        <v>86</v>
      </c>
      <c r="AY118" s="20" t="s">
        <v>231</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643</v>
      </c>
      <c r="BM118" s="226" t="s">
        <v>5690</v>
      </c>
    </row>
    <row r="119" s="2" customFormat="1" ht="24.15" customHeight="1">
      <c r="A119" s="41"/>
      <c r="B119" s="42"/>
      <c r="C119" s="215" t="s">
        <v>424</v>
      </c>
      <c r="D119" s="215" t="s">
        <v>233</v>
      </c>
      <c r="E119" s="216" t="s">
        <v>5039</v>
      </c>
      <c r="F119" s="217" t="s">
        <v>5040</v>
      </c>
      <c r="G119" s="218" t="s">
        <v>310</v>
      </c>
      <c r="H119" s="219">
        <v>80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643</v>
      </c>
      <c r="AT119" s="226" t="s">
        <v>233</v>
      </c>
      <c r="AU119" s="226" t="s">
        <v>86</v>
      </c>
      <c r="AY119" s="20" t="s">
        <v>231</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643</v>
      </c>
      <c r="BM119" s="226" t="s">
        <v>5691</v>
      </c>
    </row>
    <row r="120" s="2" customFormat="1" ht="24.15" customHeight="1">
      <c r="A120" s="41"/>
      <c r="B120" s="42"/>
      <c r="C120" s="277" t="s">
        <v>430</v>
      </c>
      <c r="D120" s="277" t="s">
        <v>605</v>
      </c>
      <c r="E120" s="278" t="s">
        <v>5042</v>
      </c>
      <c r="F120" s="279" t="s">
        <v>5043</v>
      </c>
      <c r="G120" s="280" t="s">
        <v>310</v>
      </c>
      <c r="H120" s="281">
        <v>84</v>
      </c>
      <c r="I120" s="282"/>
      <c r="J120" s="283">
        <f>ROUND(I120*H120,2)</f>
        <v>0</v>
      </c>
      <c r="K120" s="279" t="s">
        <v>19</v>
      </c>
      <c r="L120" s="284"/>
      <c r="M120" s="285" t="s">
        <v>19</v>
      </c>
      <c r="N120" s="286" t="s">
        <v>47</v>
      </c>
      <c r="O120" s="87"/>
      <c r="P120" s="224">
        <f>O120*H120</f>
        <v>0</v>
      </c>
      <c r="Q120" s="224">
        <v>0.00018000000000000001</v>
      </c>
      <c r="R120" s="224">
        <f>Q120*H120</f>
        <v>0.015120000000000002</v>
      </c>
      <c r="S120" s="224">
        <v>0</v>
      </c>
      <c r="T120" s="225">
        <f>S120*H120</f>
        <v>0</v>
      </c>
      <c r="U120" s="41"/>
      <c r="V120" s="41"/>
      <c r="W120" s="41"/>
      <c r="X120" s="41"/>
      <c r="Y120" s="41"/>
      <c r="Z120" s="41"/>
      <c r="AA120" s="41"/>
      <c r="AB120" s="41"/>
      <c r="AC120" s="41"/>
      <c r="AD120" s="41"/>
      <c r="AE120" s="41"/>
      <c r="AR120" s="226" t="s">
        <v>1187</v>
      </c>
      <c r="AT120" s="226" t="s">
        <v>605</v>
      </c>
      <c r="AU120" s="226" t="s">
        <v>86</v>
      </c>
      <c r="AY120" s="20" t="s">
        <v>231</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1187</v>
      </c>
      <c r="BM120" s="226" t="s">
        <v>5692</v>
      </c>
    </row>
    <row r="121" s="12" customFormat="1" ht="25.92" customHeight="1">
      <c r="A121" s="12"/>
      <c r="B121" s="199"/>
      <c r="C121" s="200"/>
      <c r="D121" s="201" t="s">
        <v>75</v>
      </c>
      <c r="E121" s="202" t="s">
        <v>3084</v>
      </c>
      <c r="F121" s="202" t="s">
        <v>3085</v>
      </c>
      <c r="G121" s="200"/>
      <c r="H121" s="200"/>
      <c r="I121" s="203"/>
      <c r="J121" s="20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238</v>
      </c>
      <c r="AT121" s="211" t="s">
        <v>75</v>
      </c>
      <c r="AU121" s="211" t="s">
        <v>76</v>
      </c>
      <c r="AY121" s="210" t="s">
        <v>231</v>
      </c>
      <c r="BK121" s="212">
        <f>SUM(BK122:BK123)</f>
        <v>0</v>
      </c>
    </row>
    <row r="122" s="2" customFormat="1" ht="24.15" customHeight="1">
      <c r="A122" s="41"/>
      <c r="B122" s="42"/>
      <c r="C122" s="215" t="s">
        <v>436</v>
      </c>
      <c r="D122" s="215" t="s">
        <v>233</v>
      </c>
      <c r="E122" s="216" t="s">
        <v>5078</v>
      </c>
      <c r="F122" s="217" t="s">
        <v>5079</v>
      </c>
      <c r="G122" s="218" t="s">
        <v>2802</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4011</v>
      </c>
      <c r="AT122" s="226" t="s">
        <v>233</v>
      </c>
      <c r="AU122" s="226" t="s">
        <v>84</v>
      </c>
      <c r="AY122" s="20" t="s">
        <v>231</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4011</v>
      </c>
      <c r="BM122" s="226" t="s">
        <v>5693</v>
      </c>
    </row>
    <row r="123" s="2" customFormat="1" ht="16.5" customHeight="1">
      <c r="A123" s="41"/>
      <c r="B123" s="42"/>
      <c r="C123" s="215" t="s">
        <v>442</v>
      </c>
      <c r="D123" s="215" t="s">
        <v>233</v>
      </c>
      <c r="E123" s="216" t="s">
        <v>5081</v>
      </c>
      <c r="F123" s="217" t="s">
        <v>5082</v>
      </c>
      <c r="G123" s="218" t="s">
        <v>2802</v>
      </c>
      <c r="H123" s="219">
        <v>4</v>
      </c>
      <c r="I123" s="220"/>
      <c r="J123" s="221">
        <f>ROUND(I123*H123,2)</f>
        <v>0</v>
      </c>
      <c r="K123" s="217" t="s">
        <v>19</v>
      </c>
      <c r="L123" s="47"/>
      <c r="M123" s="295" t="s">
        <v>19</v>
      </c>
      <c r="N123" s="296" t="s">
        <v>47</v>
      </c>
      <c r="O123" s="293"/>
      <c r="P123" s="297">
        <f>O123*H123</f>
        <v>0</v>
      </c>
      <c r="Q123" s="297">
        <v>0</v>
      </c>
      <c r="R123" s="297">
        <f>Q123*H123</f>
        <v>0</v>
      </c>
      <c r="S123" s="297">
        <v>0</v>
      </c>
      <c r="T123" s="298">
        <f>S123*H123</f>
        <v>0</v>
      </c>
      <c r="U123" s="41"/>
      <c r="V123" s="41"/>
      <c r="W123" s="41"/>
      <c r="X123" s="41"/>
      <c r="Y123" s="41"/>
      <c r="Z123" s="41"/>
      <c r="AA123" s="41"/>
      <c r="AB123" s="41"/>
      <c r="AC123" s="41"/>
      <c r="AD123" s="41"/>
      <c r="AE123" s="41"/>
      <c r="AR123" s="226" t="s">
        <v>4011</v>
      </c>
      <c r="AT123" s="226" t="s">
        <v>233</v>
      </c>
      <c r="AU123" s="226" t="s">
        <v>84</v>
      </c>
      <c r="AY123" s="20" t="s">
        <v>231</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4011</v>
      </c>
      <c r="BM123" s="226" t="s">
        <v>5694</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UTwI73QgQJtd7kiEppu0rs99R4Lk9nbGFAupt+kkrUKlccp1RcODlGajOVPXG8BsSPd80yKj+dt1GW+9RaTN4A==" hashValue="LIrwDIWinFDSp/yYrpROWPrxNgkMzCRCEZQidksLdY+tIRYeIMhyd7a2J0SqAAsF5maM7hErG2X8cGINPYNUEg==" algorithmName="SHA-512" password="C763"/>
  <autoFilter ref="C84:K1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184</v>
      </c>
    </row>
    <row r="3" s="1" customFormat="1" ht="6.96" customHeight="1">
      <c r="B3" s="141"/>
      <c r="C3" s="142"/>
      <c r="D3" s="142"/>
      <c r="E3" s="142"/>
      <c r="F3" s="142"/>
      <c r="G3" s="142"/>
      <c r="H3" s="142"/>
      <c r="I3" s="142"/>
      <c r="J3" s="142"/>
      <c r="K3" s="142"/>
      <c r="L3" s="23"/>
      <c r="AT3" s="20" t="s">
        <v>86</v>
      </c>
    </row>
    <row r="4" s="1" customFormat="1" ht="24.96" customHeight="1">
      <c r="B4" s="23"/>
      <c r="D4" s="143" t="s">
        <v>185</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186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5695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188</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ROUND((SUM(BE85:BE111)),  2)</f>
        <v>0</v>
      </c>
      <c r="G33" s="41"/>
      <c r="H33" s="41"/>
      <c r="I33" s="160">
        <v>0.20999999999999999</v>
      </c>
      <c r="J33" s="159">
        <f>ROUND(((SUM(BE85:BE111))*I33),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ROUND((SUM(BF85:BF111)),  2)</f>
        <v>0</v>
      </c>
      <c r="G34" s="41"/>
      <c r="H34" s="41"/>
      <c r="I34" s="160">
        <v>0.14999999999999999</v>
      </c>
      <c r="J34" s="159">
        <f>ROUND(((SUM(BF85:BF111))*I34),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ROUND((SUM(BG85:BG111)),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ROUND((SUM(BH85:BH111)),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ROUND((SUM(BI85:BI111)),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189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186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VRN</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190</v>
      </c>
      <c r="D57" s="174"/>
      <c r="E57" s="174"/>
      <c r="F57" s="174"/>
      <c r="G57" s="174"/>
      <c r="H57" s="174"/>
      <c r="I57" s="174"/>
      <c r="J57" s="175" t="s">
        <v>191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192</v>
      </c>
    </row>
    <row r="60" s="9" customFormat="1" ht="24.96" customHeight="1">
      <c r="A60" s="9"/>
      <c r="B60" s="177"/>
      <c r="C60" s="178"/>
      <c r="D60" s="179" t="s">
        <v>5696</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5697</v>
      </c>
      <c r="E61" s="185"/>
      <c r="F61" s="185"/>
      <c r="G61" s="185"/>
      <c r="H61" s="185"/>
      <c r="I61" s="185"/>
      <c r="J61" s="186">
        <f>J87</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5698</v>
      </c>
      <c r="E62" s="185"/>
      <c r="F62" s="185"/>
      <c r="G62" s="185"/>
      <c r="H62" s="185"/>
      <c r="I62" s="185"/>
      <c r="J62" s="186">
        <f>J92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5699</v>
      </c>
      <c r="E63" s="185"/>
      <c r="F63" s="185"/>
      <c r="G63" s="185"/>
      <c r="H63" s="185"/>
      <c r="I63" s="185"/>
      <c r="J63" s="186">
        <f>J95</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5700</v>
      </c>
      <c r="E64" s="185"/>
      <c r="F64" s="185"/>
      <c r="G64" s="185"/>
      <c r="H64" s="185"/>
      <c r="I64" s="185"/>
      <c r="J64" s="186">
        <f>J105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5701</v>
      </c>
      <c r="E65" s="185"/>
      <c r="F65" s="185"/>
      <c r="G65" s="185"/>
      <c r="H65" s="185"/>
      <c r="I65" s="185"/>
      <c r="J65" s="186">
        <f>J108</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186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VRN - VRN</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Královéhradecký kraj</v>
      </c>
      <c r="G81" s="43"/>
      <c r="H81" s="43"/>
      <c r="I81" s="35" t="s">
        <v>33</v>
      </c>
      <c r="J81" s="39" t="str">
        <f>E21</f>
        <v>PRISPO s.r.o.</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Michael Hlušek</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217</v>
      </c>
      <c r="D84" s="191" t="s">
        <v>61</v>
      </c>
      <c r="E84" s="191" t="s">
        <v>57</v>
      </c>
      <c r="F84" s="191" t="s">
        <v>58</v>
      </c>
      <c r="G84" s="191" t="s">
        <v>218</v>
      </c>
      <c r="H84" s="191" t="s">
        <v>219</v>
      </c>
      <c r="I84" s="191" t="s">
        <v>220</v>
      </c>
      <c r="J84" s="191" t="s">
        <v>191</v>
      </c>
      <c r="K84" s="192" t="s">
        <v>221</v>
      </c>
      <c r="L84" s="193"/>
      <c r="M84" s="95" t="s">
        <v>19</v>
      </c>
      <c r="N84" s="96" t="s">
        <v>46</v>
      </c>
      <c r="O84" s="96" t="s">
        <v>222</v>
      </c>
      <c r="P84" s="96" t="s">
        <v>223</v>
      </c>
      <c r="Q84" s="96" t="s">
        <v>224</v>
      </c>
      <c r="R84" s="96" t="s">
        <v>225</v>
      </c>
      <c r="S84" s="96" t="s">
        <v>226</v>
      </c>
      <c r="T84" s="97" t="s">
        <v>227</v>
      </c>
      <c r="U84" s="188"/>
      <c r="V84" s="188"/>
      <c r="W84" s="188"/>
      <c r="X84" s="188"/>
      <c r="Y84" s="188"/>
      <c r="Z84" s="188"/>
      <c r="AA84" s="188"/>
      <c r="AB84" s="188"/>
      <c r="AC84" s="188"/>
      <c r="AD84" s="188"/>
      <c r="AE84" s="188"/>
    </row>
    <row r="85" s="2" customFormat="1" ht="22.8" customHeight="1">
      <c r="A85" s="41"/>
      <c r="B85" s="42"/>
      <c r="C85" s="102" t="s">
        <v>228</v>
      </c>
      <c r="D85" s="43"/>
      <c r="E85" s="43"/>
      <c r="F85" s="43"/>
      <c r="G85" s="43"/>
      <c r="H85" s="43"/>
      <c r="I85" s="43"/>
      <c r="J85" s="194">
        <f>BK85</f>
        <v>0</v>
      </c>
      <c r="K85" s="43"/>
      <c r="L85" s="47"/>
      <c r="M85" s="98"/>
      <c r="N85" s="195"/>
      <c r="O85" s="99"/>
      <c r="P85" s="196">
        <f>P86</f>
        <v>0</v>
      </c>
      <c r="Q85" s="99"/>
      <c r="R85" s="196">
        <f>R86</f>
        <v>0</v>
      </c>
      <c r="S85" s="99"/>
      <c r="T85" s="197">
        <f>T86</f>
        <v>0</v>
      </c>
      <c r="U85" s="41"/>
      <c r="V85" s="41"/>
      <c r="W85" s="41"/>
      <c r="X85" s="41"/>
      <c r="Y85" s="41"/>
      <c r="Z85" s="41"/>
      <c r="AA85" s="41"/>
      <c r="AB85" s="41"/>
      <c r="AC85" s="41"/>
      <c r="AD85" s="41"/>
      <c r="AE85" s="41"/>
      <c r="AT85" s="20" t="s">
        <v>75</v>
      </c>
      <c r="AU85" s="20" t="s">
        <v>192</v>
      </c>
      <c r="BK85" s="198">
        <f>BK86</f>
        <v>0</v>
      </c>
    </row>
    <row r="86" s="12" customFormat="1" ht="25.92" customHeight="1">
      <c r="A86" s="12"/>
      <c r="B86" s="199"/>
      <c r="C86" s="200"/>
      <c r="D86" s="201" t="s">
        <v>75</v>
      </c>
      <c r="E86" s="202" t="s">
        <v>183</v>
      </c>
      <c r="F86" s="202" t="s">
        <v>5702</v>
      </c>
      <c r="G86" s="200"/>
      <c r="H86" s="200"/>
      <c r="I86" s="203"/>
      <c r="J86" s="204">
        <f>BK86</f>
        <v>0</v>
      </c>
      <c r="K86" s="200"/>
      <c r="L86" s="205"/>
      <c r="M86" s="206"/>
      <c r="N86" s="207"/>
      <c r="O86" s="207"/>
      <c r="P86" s="208">
        <f>P87+P92+P95+P105+P108</f>
        <v>0</v>
      </c>
      <c r="Q86" s="207"/>
      <c r="R86" s="208">
        <f>R87+R92+R95+R105+R108</f>
        <v>0</v>
      </c>
      <c r="S86" s="207"/>
      <c r="T86" s="209">
        <f>T87+T92+T95+T105+T108</f>
        <v>0</v>
      </c>
      <c r="U86" s="12"/>
      <c r="V86" s="12"/>
      <c r="W86" s="12"/>
      <c r="X86" s="12"/>
      <c r="Y86" s="12"/>
      <c r="Z86" s="12"/>
      <c r="AA86" s="12"/>
      <c r="AB86" s="12"/>
      <c r="AC86" s="12"/>
      <c r="AD86" s="12"/>
      <c r="AE86" s="12"/>
      <c r="AR86" s="210" t="s">
        <v>260</v>
      </c>
      <c r="AT86" s="211" t="s">
        <v>75</v>
      </c>
      <c r="AU86" s="211" t="s">
        <v>76</v>
      </c>
      <c r="AY86" s="210" t="s">
        <v>231</v>
      </c>
      <c r="BK86" s="212">
        <f>BK87+BK92+BK95+BK105+BK108</f>
        <v>0</v>
      </c>
    </row>
    <row r="87" s="12" customFormat="1" ht="22.8" customHeight="1">
      <c r="A87" s="12"/>
      <c r="B87" s="199"/>
      <c r="C87" s="200"/>
      <c r="D87" s="201" t="s">
        <v>75</v>
      </c>
      <c r="E87" s="213" t="s">
        <v>5703</v>
      </c>
      <c r="F87" s="213" t="s">
        <v>5704</v>
      </c>
      <c r="G87" s="200"/>
      <c r="H87" s="200"/>
      <c r="I87" s="203"/>
      <c r="J87" s="214">
        <f>BK87</f>
        <v>0</v>
      </c>
      <c r="K87" s="200"/>
      <c r="L87" s="205"/>
      <c r="M87" s="206"/>
      <c r="N87" s="207"/>
      <c r="O87" s="207"/>
      <c r="P87" s="208">
        <f>SUM(P88:P91)</f>
        <v>0</v>
      </c>
      <c r="Q87" s="207"/>
      <c r="R87" s="208">
        <f>SUM(R88:R91)</f>
        <v>0</v>
      </c>
      <c r="S87" s="207"/>
      <c r="T87" s="209">
        <f>SUM(T88:T91)</f>
        <v>0</v>
      </c>
      <c r="U87" s="12"/>
      <c r="V87" s="12"/>
      <c r="W87" s="12"/>
      <c r="X87" s="12"/>
      <c r="Y87" s="12"/>
      <c r="Z87" s="12"/>
      <c r="AA87" s="12"/>
      <c r="AB87" s="12"/>
      <c r="AC87" s="12"/>
      <c r="AD87" s="12"/>
      <c r="AE87" s="12"/>
      <c r="AR87" s="210" t="s">
        <v>260</v>
      </c>
      <c r="AT87" s="211" t="s">
        <v>75</v>
      </c>
      <c r="AU87" s="211" t="s">
        <v>84</v>
      </c>
      <c r="AY87" s="210" t="s">
        <v>231</v>
      </c>
      <c r="BK87" s="212">
        <f>SUM(BK88:BK91)</f>
        <v>0</v>
      </c>
    </row>
    <row r="88" s="2" customFormat="1" ht="16.5" customHeight="1">
      <c r="A88" s="41"/>
      <c r="B88" s="42"/>
      <c r="C88" s="215" t="s">
        <v>84</v>
      </c>
      <c r="D88" s="215" t="s">
        <v>233</v>
      </c>
      <c r="E88" s="216" t="s">
        <v>5705</v>
      </c>
      <c r="F88" s="217" t="s">
        <v>5704</v>
      </c>
      <c r="G88" s="218" t="s">
        <v>2880</v>
      </c>
      <c r="H88" s="219">
        <v>1</v>
      </c>
      <c r="I88" s="220"/>
      <c r="J88" s="221">
        <f>ROUND(I88*H88,2)</f>
        <v>0</v>
      </c>
      <c r="K88" s="217" t="s">
        <v>237</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5706</v>
      </c>
      <c r="AT88" s="226" t="s">
        <v>233</v>
      </c>
      <c r="AU88" s="226" t="s">
        <v>86</v>
      </c>
      <c r="AY88" s="20" t="s">
        <v>231</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5706</v>
      </c>
      <c r="BM88" s="226" t="s">
        <v>5707</v>
      </c>
    </row>
    <row r="89" s="2" customFormat="1">
      <c r="A89" s="41"/>
      <c r="B89" s="42"/>
      <c r="C89" s="43"/>
      <c r="D89" s="228" t="s">
        <v>240</v>
      </c>
      <c r="E89" s="43"/>
      <c r="F89" s="229" t="s">
        <v>5708</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240</v>
      </c>
      <c r="AU89" s="20" t="s">
        <v>86</v>
      </c>
    </row>
    <row r="90" s="2" customFormat="1" ht="16.5" customHeight="1">
      <c r="A90" s="41"/>
      <c r="B90" s="42"/>
      <c r="C90" s="215" t="s">
        <v>86</v>
      </c>
      <c r="D90" s="215" t="s">
        <v>233</v>
      </c>
      <c r="E90" s="216" t="s">
        <v>5709</v>
      </c>
      <c r="F90" s="217" t="s">
        <v>5710</v>
      </c>
      <c r="G90" s="218" t="s">
        <v>2880</v>
      </c>
      <c r="H90" s="219">
        <v>1</v>
      </c>
      <c r="I90" s="220"/>
      <c r="J90" s="221">
        <f>ROUND(I90*H90,2)</f>
        <v>0</v>
      </c>
      <c r="K90" s="217" t="s">
        <v>237</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5706</v>
      </c>
      <c r="AT90" s="226" t="s">
        <v>233</v>
      </c>
      <c r="AU90" s="226" t="s">
        <v>86</v>
      </c>
      <c r="AY90" s="20" t="s">
        <v>231</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5706</v>
      </c>
      <c r="BM90" s="226" t="s">
        <v>5711</v>
      </c>
    </row>
    <row r="91" s="2" customFormat="1">
      <c r="A91" s="41"/>
      <c r="B91" s="42"/>
      <c r="C91" s="43"/>
      <c r="D91" s="228" t="s">
        <v>240</v>
      </c>
      <c r="E91" s="43"/>
      <c r="F91" s="229" t="s">
        <v>5712</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240</v>
      </c>
      <c r="AU91" s="20" t="s">
        <v>86</v>
      </c>
    </row>
    <row r="92" s="12" customFormat="1" ht="22.8" customHeight="1">
      <c r="A92" s="12"/>
      <c r="B92" s="199"/>
      <c r="C92" s="200"/>
      <c r="D92" s="201" t="s">
        <v>75</v>
      </c>
      <c r="E92" s="213" t="s">
        <v>5713</v>
      </c>
      <c r="F92" s="213" t="s">
        <v>5714</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260</v>
      </c>
      <c r="AT92" s="211" t="s">
        <v>75</v>
      </c>
      <c r="AU92" s="211" t="s">
        <v>84</v>
      </c>
      <c r="AY92" s="210" t="s">
        <v>231</v>
      </c>
      <c r="BK92" s="212">
        <f>SUM(BK93:BK94)</f>
        <v>0</v>
      </c>
    </row>
    <row r="93" s="2" customFormat="1" ht="16.5" customHeight="1">
      <c r="A93" s="41"/>
      <c r="B93" s="42"/>
      <c r="C93" s="215" t="s">
        <v>248</v>
      </c>
      <c r="D93" s="215" t="s">
        <v>233</v>
      </c>
      <c r="E93" s="216" t="s">
        <v>5715</v>
      </c>
      <c r="F93" s="217" t="s">
        <v>5714</v>
      </c>
      <c r="G93" s="218" t="s">
        <v>2880</v>
      </c>
      <c r="H93" s="219">
        <v>1</v>
      </c>
      <c r="I93" s="220"/>
      <c r="J93" s="221">
        <f>ROUND(I93*H93,2)</f>
        <v>0</v>
      </c>
      <c r="K93" s="217" t="s">
        <v>237</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5706</v>
      </c>
      <c r="AT93" s="226" t="s">
        <v>233</v>
      </c>
      <c r="AU93" s="226" t="s">
        <v>86</v>
      </c>
      <c r="AY93" s="20" t="s">
        <v>231</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5706</v>
      </c>
      <c r="BM93" s="226" t="s">
        <v>5716</v>
      </c>
    </row>
    <row r="94" s="2" customFormat="1">
      <c r="A94" s="41"/>
      <c r="B94" s="42"/>
      <c r="C94" s="43"/>
      <c r="D94" s="228" t="s">
        <v>240</v>
      </c>
      <c r="E94" s="43"/>
      <c r="F94" s="229" t="s">
        <v>5717</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240</v>
      </c>
      <c r="AU94" s="20" t="s">
        <v>86</v>
      </c>
    </row>
    <row r="95" s="12" customFormat="1" ht="22.8" customHeight="1">
      <c r="A95" s="12"/>
      <c r="B95" s="199"/>
      <c r="C95" s="200"/>
      <c r="D95" s="201" t="s">
        <v>75</v>
      </c>
      <c r="E95" s="213" t="s">
        <v>5718</v>
      </c>
      <c r="F95" s="213" t="s">
        <v>4398</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260</v>
      </c>
      <c r="AT95" s="211" t="s">
        <v>75</v>
      </c>
      <c r="AU95" s="211" t="s">
        <v>84</v>
      </c>
      <c r="AY95" s="210" t="s">
        <v>231</v>
      </c>
      <c r="BK95" s="212">
        <f>SUM(BK96:BK104)</f>
        <v>0</v>
      </c>
    </row>
    <row r="96" s="2" customFormat="1" ht="16.5" customHeight="1">
      <c r="A96" s="41"/>
      <c r="B96" s="42"/>
      <c r="C96" s="215" t="s">
        <v>238</v>
      </c>
      <c r="D96" s="215" t="s">
        <v>233</v>
      </c>
      <c r="E96" s="216" t="s">
        <v>5719</v>
      </c>
      <c r="F96" s="217" t="s">
        <v>4398</v>
      </c>
      <c r="G96" s="218" t="s">
        <v>2880</v>
      </c>
      <c r="H96" s="219">
        <v>1</v>
      </c>
      <c r="I96" s="220"/>
      <c r="J96" s="221">
        <f>ROUND(I96*H96,2)</f>
        <v>0</v>
      </c>
      <c r="K96" s="217" t="s">
        <v>237</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5706</v>
      </c>
      <c r="AT96" s="226" t="s">
        <v>233</v>
      </c>
      <c r="AU96" s="226" t="s">
        <v>86</v>
      </c>
      <c r="AY96" s="20" t="s">
        <v>231</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5706</v>
      </c>
      <c r="BM96" s="226" t="s">
        <v>5720</v>
      </c>
    </row>
    <row r="97" s="2" customFormat="1">
      <c r="A97" s="41"/>
      <c r="B97" s="42"/>
      <c r="C97" s="43"/>
      <c r="D97" s="228" t="s">
        <v>240</v>
      </c>
      <c r="E97" s="43"/>
      <c r="F97" s="229" t="s">
        <v>5721</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240</v>
      </c>
      <c r="AU97" s="20" t="s">
        <v>86</v>
      </c>
    </row>
    <row r="98" s="2" customFormat="1" ht="16.5" customHeight="1">
      <c r="A98" s="41"/>
      <c r="B98" s="42"/>
      <c r="C98" s="215" t="s">
        <v>260</v>
      </c>
      <c r="D98" s="215" t="s">
        <v>233</v>
      </c>
      <c r="E98" s="216" t="s">
        <v>5722</v>
      </c>
      <c r="F98" s="217" t="s">
        <v>5723</v>
      </c>
      <c r="G98" s="218" t="s">
        <v>2880</v>
      </c>
      <c r="H98" s="219">
        <v>1</v>
      </c>
      <c r="I98" s="220"/>
      <c r="J98" s="221">
        <f>ROUND(I98*H98,2)</f>
        <v>0</v>
      </c>
      <c r="K98" s="217" t="s">
        <v>237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5706</v>
      </c>
      <c r="AT98" s="226" t="s">
        <v>233</v>
      </c>
      <c r="AU98" s="226" t="s">
        <v>86</v>
      </c>
      <c r="AY98" s="20" t="s">
        <v>231</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5706</v>
      </c>
      <c r="BM98" s="226" t="s">
        <v>5724</v>
      </c>
    </row>
    <row r="99" s="2" customFormat="1">
      <c r="A99" s="41"/>
      <c r="B99" s="42"/>
      <c r="C99" s="43"/>
      <c r="D99" s="228" t="s">
        <v>240</v>
      </c>
      <c r="E99" s="43"/>
      <c r="F99" s="229" t="s">
        <v>5725</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240</v>
      </c>
      <c r="AU99" s="20" t="s">
        <v>86</v>
      </c>
    </row>
    <row r="100" s="2" customFormat="1" ht="16.5" customHeight="1">
      <c r="A100" s="41"/>
      <c r="B100" s="42"/>
      <c r="C100" s="215" t="s">
        <v>265</v>
      </c>
      <c r="D100" s="215" t="s">
        <v>233</v>
      </c>
      <c r="E100" s="216" t="s">
        <v>5726</v>
      </c>
      <c r="F100" s="217" t="s">
        <v>5727</v>
      </c>
      <c r="G100" s="218" t="s">
        <v>2880</v>
      </c>
      <c r="H100" s="219">
        <v>1</v>
      </c>
      <c r="I100" s="220"/>
      <c r="J100" s="221">
        <f>ROUND(I100*H100,2)</f>
        <v>0</v>
      </c>
      <c r="K100" s="217" t="s">
        <v>237</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5706</v>
      </c>
      <c r="AT100" s="226" t="s">
        <v>233</v>
      </c>
      <c r="AU100" s="226" t="s">
        <v>86</v>
      </c>
      <c r="AY100" s="20" t="s">
        <v>231</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5706</v>
      </c>
      <c r="BM100" s="226" t="s">
        <v>5728</v>
      </c>
    </row>
    <row r="101" s="2" customFormat="1">
      <c r="A101" s="41"/>
      <c r="B101" s="42"/>
      <c r="C101" s="43"/>
      <c r="D101" s="228" t="s">
        <v>240</v>
      </c>
      <c r="E101" s="43"/>
      <c r="F101" s="229" t="s">
        <v>5729</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240</v>
      </c>
      <c r="AU101" s="20" t="s">
        <v>86</v>
      </c>
    </row>
    <row r="102" s="2" customFormat="1" ht="21.75" customHeight="1">
      <c r="A102" s="41"/>
      <c r="B102" s="42"/>
      <c r="C102" s="215" t="s">
        <v>271</v>
      </c>
      <c r="D102" s="215" t="s">
        <v>233</v>
      </c>
      <c r="E102" s="216" t="s">
        <v>5730</v>
      </c>
      <c r="F102" s="217" t="s">
        <v>5731</v>
      </c>
      <c r="G102" s="218" t="s">
        <v>2880</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5706</v>
      </c>
      <c r="AT102" s="226" t="s">
        <v>233</v>
      </c>
      <c r="AU102" s="226" t="s">
        <v>86</v>
      </c>
      <c r="AY102" s="20" t="s">
        <v>231</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5706</v>
      </c>
      <c r="BM102" s="226" t="s">
        <v>5732</v>
      </c>
    </row>
    <row r="103" s="2" customFormat="1" ht="16.5" customHeight="1">
      <c r="A103" s="41"/>
      <c r="B103" s="42"/>
      <c r="C103" s="215" t="s">
        <v>277</v>
      </c>
      <c r="D103" s="215" t="s">
        <v>233</v>
      </c>
      <c r="E103" s="216" t="s">
        <v>5733</v>
      </c>
      <c r="F103" s="217" t="s">
        <v>5734</v>
      </c>
      <c r="G103" s="218" t="s">
        <v>2880</v>
      </c>
      <c r="H103" s="219">
        <v>1</v>
      </c>
      <c r="I103" s="220"/>
      <c r="J103" s="221">
        <f>ROUND(I103*H103,2)</f>
        <v>0</v>
      </c>
      <c r="K103" s="217" t="s">
        <v>237</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5706</v>
      </c>
      <c r="AT103" s="226" t="s">
        <v>233</v>
      </c>
      <c r="AU103" s="226" t="s">
        <v>86</v>
      </c>
      <c r="AY103" s="20" t="s">
        <v>231</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5706</v>
      </c>
      <c r="BM103" s="226" t="s">
        <v>5735</v>
      </c>
    </row>
    <row r="104" s="2" customFormat="1">
      <c r="A104" s="41"/>
      <c r="B104" s="42"/>
      <c r="C104" s="43"/>
      <c r="D104" s="228" t="s">
        <v>240</v>
      </c>
      <c r="E104" s="43"/>
      <c r="F104" s="229" t="s">
        <v>5736</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240</v>
      </c>
      <c r="AU104" s="20" t="s">
        <v>86</v>
      </c>
    </row>
    <row r="105" s="12" customFormat="1" ht="22.8" customHeight="1">
      <c r="A105" s="12"/>
      <c r="B105" s="199"/>
      <c r="C105" s="200"/>
      <c r="D105" s="201" t="s">
        <v>75</v>
      </c>
      <c r="E105" s="213" t="s">
        <v>5737</v>
      </c>
      <c r="F105" s="213" t="s">
        <v>5738</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260</v>
      </c>
      <c r="AT105" s="211" t="s">
        <v>75</v>
      </c>
      <c r="AU105" s="211" t="s">
        <v>84</v>
      </c>
      <c r="AY105" s="210" t="s">
        <v>231</v>
      </c>
      <c r="BK105" s="212">
        <f>SUM(BK106:BK107)</f>
        <v>0</v>
      </c>
    </row>
    <row r="106" s="2" customFormat="1" ht="16.5" customHeight="1">
      <c r="A106" s="41"/>
      <c r="B106" s="42"/>
      <c r="C106" s="215" t="s">
        <v>284</v>
      </c>
      <c r="D106" s="215" t="s">
        <v>233</v>
      </c>
      <c r="E106" s="216" t="s">
        <v>5739</v>
      </c>
      <c r="F106" s="217" t="s">
        <v>5738</v>
      </c>
      <c r="G106" s="218" t="s">
        <v>2880</v>
      </c>
      <c r="H106" s="219">
        <v>1</v>
      </c>
      <c r="I106" s="220"/>
      <c r="J106" s="221">
        <f>ROUND(I106*H106,2)</f>
        <v>0</v>
      </c>
      <c r="K106" s="217" t="s">
        <v>237</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5706</v>
      </c>
      <c r="AT106" s="226" t="s">
        <v>233</v>
      </c>
      <c r="AU106" s="226" t="s">
        <v>86</v>
      </c>
      <c r="AY106" s="20" t="s">
        <v>231</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5706</v>
      </c>
      <c r="BM106" s="226" t="s">
        <v>5740</v>
      </c>
    </row>
    <row r="107" s="2" customFormat="1">
      <c r="A107" s="41"/>
      <c r="B107" s="42"/>
      <c r="C107" s="43"/>
      <c r="D107" s="228" t="s">
        <v>240</v>
      </c>
      <c r="E107" s="43"/>
      <c r="F107" s="229" t="s">
        <v>5741</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240</v>
      </c>
      <c r="AU107" s="20" t="s">
        <v>86</v>
      </c>
    </row>
    <row r="108" s="12" customFormat="1" ht="22.8" customHeight="1">
      <c r="A108" s="12"/>
      <c r="B108" s="199"/>
      <c r="C108" s="200"/>
      <c r="D108" s="201" t="s">
        <v>75</v>
      </c>
      <c r="E108" s="213" t="s">
        <v>5742</v>
      </c>
      <c r="F108" s="213" t="s">
        <v>5743</v>
      </c>
      <c r="G108" s="200"/>
      <c r="H108" s="200"/>
      <c r="I108" s="203"/>
      <c r="J108" s="214">
        <f>BK108</f>
        <v>0</v>
      </c>
      <c r="K108" s="200"/>
      <c r="L108" s="205"/>
      <c r="M108" s="206"/>
      <c r="N108" s="207"/>
      <c r="O108" s="207"/>
      <c r="P108" s="208">
        <f>SUM(P109:P111)</f>
        <v>0</v>
      </c>
      <c r="Q108" s="207"/>
      <c r="R108" s="208">
        <f>SUM(R109:R111)</f>
        <v>0</v>
      </c>
      <c r="S108" s="207"/>
      <c r="T108" s="209">
        <f>SUM(T109:T111)</f>
        <v>0</v>
      </c>
      <c r="U108" s="12"/>
      <c r="V108" s="12"/>
      <c r="W108" s="12"/>
      <c r="X108" s="12"/>
      <c r="Y108" s="12"/>
      <c r="Z108" s="12"/>
      <c r="AA108" s="12"/>
      <c r="AB108" s="12"/>
      <c r="AC108" s="12"/>
      <c r="AD108" s="12"/>
      <c r="AE108" s="12"/>
      <c r="AR108" s="210" t="s">
        <v>260</v>
      </c>
      <c r="AT108" s="211" t="s">
        <v>75</v>
      </c>
      <c r="AU108" s="211" t="s">
        <v>84</v>
      </c>
      <c r="AY108" s="210" t="s">
        <v>231</v>
      </c>
      <c r="BK108" s="212">
        <f>SUM(BK109:BK111)</f>
        <v>0</v>
      </c>
    </row>
    <row r="109" s="2" customFormat="1" ht="16.5" customHeight="1">
      <c r="A109" s="41"/>
      <c r="B109" s="42"/>
      <c r="C109" s="215" t="s">
        <v>290</v>
      </c>
      <c r="D109" s="215" t="s">
        <v>233</v>
      </c>
      <c r="E109" s="216" t="s">
        <v>5744</v>
      </c>
      <c r="F109" s="217" t="s">
        <v>5745</v>
      </c>
      <c r="G109" s="218" t="s">
        <v>2880</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5706</v>
      </c>
      <c r="AT109" s="226" t="s">
        <v>233</v>
      </c>
      <c r="AU109" s="226" t="s">
        <v>86</v>
      </c>
      <c r="AY109" s="20" t="s">
        <v>231</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5706</v>
      </c>
      <c r="BM109" s="226" t="s">
        <v>5746</v>
      </c>
    </row>
    <row r="110" s="2" customFormat="1" ht="24.15" customHeight="1">
      <c r="A110" s="41"/>
      <c r="B110" s="42"/>
      <c r="C110" s="215" t="s">
        <v>296</v>
      </c>
      <c r="D110" s="215" t="s">
        <v>233</v>
      </c>
      <c r="E110" s="216" t="s">
        <v>5747</v>
      </c>
      <c r="F110" s="217" t="s">
        <v>5748</v>
      </c>
      <c r="G110" s="218" t="s">
        <v>2880</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5706</v>
      </c>
      <c r="AT110" s="226" t="s">
        <v>233</v>
      </c>
      <c r="AU110" s="226" t="s">
        <v>86</v>
      </c>
      <c r="AY110" s="20" t="s">
        <v>231</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5706</v>
      </c>
      <c r="BM110" s="226" t="s">
        <v>5749</v>
      </c>
    </row>
    <row r="111" s="13" customFormat="1">
      <c r="A111" s="13"/>
      <c r="B111" s="233"/>
      <c r="C111" s="234"/>
      <c r="D111" s="235" t="s">
        <v>242</v>
      </c>
      <c r="E111" s="236" t="s">
        <v>19</v>
      </c>
      <c r="F111" s="237" t="s">
        <v>5750</v>
      </c>
      <c r="G111" s="234"/>
      <c r="H111" s="238">
        <v>1</v>
      </c>
      <c r="I111" s="239"/>
      <c r="J111" s="234"/>
      <c r="K111" s="234"/>
      <c r="L111" s="240"/>
      <c r="M111" s="288"/>
      <c r="N111" s="289"/>
      <c r="O111" s="289"/>
      <c r="P111" s="289"/>
      <c r="Q111" s="289"/>
      <c r="R111" s="289"/>
      <c r="S111" s="289"/>
      <c r="T111" s="290"/>
      <c r="U111" s="13"/>
      <c r="V111" s="13"/>
      <c r="W111" s="13"/>
      <c r="X111" s="13"/>
      <c r="Y111" s="13"/>
      <c r="Z111" s="13"/>
      <c r="AA111" s="13"/>
      <c r="AB111" s="13"/>
      <c r="AC111" s="13"/>
      <c r="AD111" s="13"/>
      <c r="AE111" s="13"/>
      <c r="AT111" s="244" t="s">
        <v>242</v>
      </c>
      <c r="AU111" s="244" t="s">
        <v>86</v>
      </c>
      <c r="AV111" s="13" t="s">
        <v>86</v>
      </c>
      <c r="AW111" s="13" t="s">
        <v>37</v>
      </c>
      <c r="AX111" s="13" t="s">
        <v>84</v>
      </c>
      <c r="AY111" s="244" t="s">
        <v>231</v>
      </c>
    </row>
    <row r="112" s="2" customFormat="1" ht="6.96" customHeight="1">
      <c r="A112" s="41"/>
      <c r="B112" s="62"/>
      <c r="C112" s="63"/>
      <c r="D112" s="63"/>
      <c r="E112" s="63"/>
      <c r="F112" s="63"/>
      <c r="G112" s="63"/>
      <c r="H112" s="63"/>
      <c r="I112" s="63"/>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GxXu61QmLdEXskWG6+FFoFuiUFI/bjFq/x5KYnoV4aYzq2pnKzk0S3Mmhfhg9RmM2CHcUW/a22cEd3Obd/dMwA==" hashValue="U8XxOIlad0pRRfcUK01G73I0069dIM/GuPWgWY4aQehdyl+kVEjxMPYuHWDOuffl4/7v6vaI4nTIw6ZTE/qTgg==" algorithmName="SHA-512" password="C763"/>
  <autoFilter ref="C84:K11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010001000"/>
    <hyperlink ref="F91" r:id="rId2" display="https://podminky.urs.cz/item/CS_URS_2023_01/013254000"/>
    <hyperlink ref="F94" r:id="rId3" display="https://podminky.urs.cz/item/CS_URS_2023_01/020001000"/>
    <hyperlink ref="F97" r:id="rId4" display="https://podminky.urs.cz/item/CS_URS_2023_01/030001000"/>
    <hyperlink ref="F99" r:id="rId5" display="https://podminky.urs.cz/item/CS_URS_2023_01/032002000"/>
    <hyperlink ref="F101" r:id="rId6" display="https://podminky.urs.cz/item/CS_URS_2023_01/033002000"/>
    <hyperlink ref="F104" r:id="rId7" display="https://podminky.urs.cz/item/CS_URS_2023_01/034103000"/>
    <hyperlink ref="F107" r:id="rId8" display="https://podminky.urs.cz/item/CS_URS_2023_01/040001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7" customFormat="1" ht="45" customHeight="1">
      <c r="B3" s="309"/>
      <c r="C3" s="310" t="s">
        <v>5751</v>
      </c>
      <c r="D3" s="310"/>
      <c r="E3" s="310"/>
      <c r="F3" s="310"/>
      <c r="G3" s="310"/>
      <c r="H3" s="310"/>
      <c r="I3" s="310"/>
      <c r="J3" s="310"/>
      <c r="K3" s="311"/>
    </row>
    <row r="4" s="1" customFormat="1" ht="25.5" customHeight="1">
      <c r="B4" s="312"/>
      <c r="C4" s="313" t="s">
        <v>5752</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5753</v>
      </c>
      <c r="D6" s="316"/>
      <c r="E6" s="316"/>
      <c r="F6" s="316"/>
      <c r="G6" s="316"/>
      <c r="H6" s="316"/>
      <c r="I6" s="316"/>
      <c r="J6" s="316"/>
      <c r="K6" s="314"/>
    </row>
    <row r="7" s="1" customFormat="1" ht="15" customHeight="1">
      <c r="B7" s="317"/>
      <c r="C7" s="316" t="s">
        <v>5754</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5755</v>
      </c>
      <c r="D9" s="316"/>
      <c r="E9" s="316"/>
      <c r="F9" s="316"/>
      <c r="G9" s="316"/>
      <c r="H9" s="316"/>
      <c r="I9" s="316"/>
      <c r="J9" s="316"/>
      <c r="K9" s="314"/>
    </row>
    <row r="10" s="1" customFormat="1" ht="15" customHeight="1">
      <c r="B10" s="317"/>
      <c r="C10" s="316"/>
      <c r="D10" s="316" t="s">
        <v>5756</v>
      </c>
      <c r="E10" s="316"/>
      <c r="F10" s="316"/>
      <c r="G10" s="316"/>
      <c r="H10" s="316"/>
      <c r="I10" s="316"/>
      <c r="J10" s="316"/>
      <c r="K10" s="314"/>
    </row>
    <row r="11" s="1" customFormat="1" ht="15" customHeight="1">
      <c r="B11" s="317"/>
      <c r="C11" s="318"/>
      <c r="D11" s="316" t="s">
        <v>5757</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5758</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5759</v>
      </c>
      <c r="E15" s="316"/>
      <c r="F15" s="316"/>
      <c r="G15" s="316"/>
      <c r="H15" s="316"/>
      <c r="I15" s="316"/>
      <c r="J15" s="316"/>
      <c r="K15" s="314"/>
    </row>
    <row r="16" s="1" customFormat="1" ht="15" customHeight="1">
      <c r="B16" s="317"/>
      <c r="C16" s="318"/>
      <c r="D16" s="316" t="s">
        <v>5760</v>
      </c>
      <c r="E16" s="316"/>
      <c r="F16" s="316"/>
      <c r="G16" s="316"/>
      <c r="H16" s="316"/>
      <c r="I16" s="316"/>
      <c r="J16" s="316"/>
      <c r="K16" s="314"/>
    </row>
    <row r="17" s="1" customFormat="1" ht="15" customHeight="1">
      <c r="B17" s="317"/>
      <c r="C17" s="318"/>
      <c r="D17" s="316" t="s">
        <v>5761</v>
      </c>
      <c r="E17" s="316"/>
      <c r="F17" s="316"/>
      <c r="G17" s="316"/>
      <c r="H17" s="316"/>
      <c r="I17" s="316"/>
      <c r="J17" s="316"/>
      <c r="K17" s="314"/>
    </row>
    <row r="18" s="1" customFormat="1" ht="15" customHeight="1">
      <c r="B18" s="317"/>
      <c r="C18" s="318"/>
      <c r="D18" s="318"/>
      <c r="E18" s="320" t="s">
        <v>83</v>
      </c>
      <c r="F18" s="316" t="s">
        <v>5762</v>
      </c>
      <c r="G18" s="316"/>
      <c r="H18" s="316"/>
      <c r="I18" s="316"/>
      <c r="J18" s="316"/>
      <c r="K18" s="314"/>
    </row>
    <row r="19" s="1" customFormat="1" ht="15" customHeight="1">
      <c r="B19" s="317"/>
      <c r="C19" s="318"/>
      <c r="D19" s="318"/>
      <c r="E19" s="320" t="s">
        <v>5763</v>
      </c>
      <c r="F19" s="316" t="s">
        <v>5764</v>
      </c>
      <c r="G19" s="316"/>
      <c r="H19" s="316"/>
      <c r="I19" s="316"/>
      <c r="J19" s="316"/>
      <c r="K19" s="314"/>
    </row>
    <row r="20" s="1" customFormat="1" ht="15" customHeight="1">
      <c r="B20" s="317"/>
      <c r="C20" s="318"/>
      <c r="D20" s="318"/>
      <c r="E20" s="320" t="s">
        <v>5765</v>
      </c>
      <c r="F20" s="316" t="s">
        <v>5766</v>
      </c>
      <c r="G20" s="316"/>
      <c r="H20" s="316"/>
      <c r="I20" s="316"/>
      <c r="J20" s="316"/>
      <c r="K20" s="314"/>
    </row>
    <row r="21" s="1" customFormat="1" ht="15" customHeight="1">
      <c r="B21" s="317"/>
      <c r="C21" s="318"/>
      <c r="D21" s="318"/>
      <c r="E21" s="320" t="s">
        <v>5767</v>
      </c>
      <c r="F21" s="316" t="s">
        <v>5768</v>
      </c>
      <c r="G21" s="316"/>
      <c r="H21" s="316"/>
      <c r="I21" s="316"/>
      <c r="J21" s="316"/>
      <c r="K21" s="314"/>
    </row>
    <row r="22" s="1" customFormat="1" ht="15" customHeight="1">
      <c r="B22" s="317"/>
      <c r="C22" s="318"/>
      <c r="D22" s="318"/>
      <c r="E22" s="320" t="s">
        <v>5769</v>
      </c>
      <c r="F22" s="316" t="s">
        <v>4696</v>
      </c>
      <c r="G22" s="316"/>
      <c r="H22" s="316"/>
      <c r="I22" s="316"/>
      <c r="J22" s="316"/>
      <c r="K22" s="314"/>
    </row>
    <row r="23" s="1" customFormat="1" ht="15" customHeight="1">
      <c r="B23" s="317"/>
      <c r="C23" s="318"/>
      <c r="D23" s="318"/>
      <c r="E23" s="320" t="s">
        <v>97</v>
      </c>
      <c r="F23" s="316" t="s">
        <v>5770</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5771</v>
      </c>
      <c r="D25" s="316"/>
      <c r="E25" s="316"/>
      <c r="F25" s="316"/>
      <c r="G25" s="316"/>
      <c r="H25" s="316"/>
      <c r="I25" s="316"/>
      <c r="J25" s="316"/>
      <c r="K25" s="314"/>
    </row>
    <row r="26" s="1" customFormat="1" ht="15" customHeight="1">
      <c r="B26" s="317"/>
      <c r="C26" s="316" t="s">
        <v>5772</v>
      </c>
      <c r="D26" s="316"/>
      <c r="E26" s="316"/>
      <c r="F26" s="316"/>
      <c r="G26" s="316"/>
      <c r="H26" s="316"/>
      <c r="I26" s="316"/>
      <c r="J26" s="316"/>
      <c r="K26" s="314"/>
    </row>
    <row r="27" s="1" customFormat="1" ht="15" customHeight="1">
      <c r="B27" s="317"/>
      <c r="C27" s="316"/>
      <c r="D27" s="316" t="s">
        <v>5773</v>
      </c>
      <c r="E27" s="316"/>
      <c r="F27" s="316"/>
      <c r="G27" s="316"/>
      <c r="H27" s="316"/>
      <c r="I27" s="316"/>
      <c r="J27" s="316"/>
      <c r="K27" s="314"/>
    </row>
    <row r="28" s="1" customFormat="1" ht="15" customHeight="1">
      <c r="B28" s="317"/>
      <c r="C28" s="318"/>
      <c r="D28" s="316" t="s">
        <v>5774</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5775</v>
      </c>
      <c r="E30" s="316"/>
      <c r="F30" s="316"/>
      <c r="G30" s="316"/>
      <c r="H30" s="316"/>
      <c r="I30" s="316"/>
      <c r="J30" s="316"/>
      <c r="K30" s="314"/>
    </row>
    <row r="31" s="1" customFormat="1" ht="15" customHeight="1">
      <c r="B31" s="317"/>
      <c r="C31" s="318"/>
      <c r="D31" s="316" t="s">
        <v>5776</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5777</v>
      </c>
      <c r="E33" s="316"/>
      <c r="F33" s="316"/>
      <c r="G33" s="316"/>
      <c r="H33" s="316"/>
      <c r="I33" s="316"/>
      <c r="J33" s="316"/>
      <c r="K33" s="314"/>
    </row>
    <row r="34" s="1" customFormat="1" ht="15" customHeight="1">
      <c r="B34" s="317"/>
      <c r="C34" s="318"/>
      <c r="D34" s="316" t="s">
        <v>5778</v>
      </c>
      <c r="E34" s="316"/>
      <c r="F34" s="316"/>
      <c r="G34" s="316"/>
      <c r="H34" s="316"/>
      <c r="I34" s="316"/>
      <c r="J34" s="316"/>
      <c r="K34" s="314"/>
    </row>
    <row r="35" s="1" customFormat="1" ht="15" customHeight="1">
      <c r="B35" s="317"/>
      <c r="C35" s="318"/>
      <c r="D35" s="316" t="s">
        <v>5779</v>
      </c>
      <c r="E35" s="316"/>
      <c r="F35" s="316"/>
      <c r="G35" s="316"/>
      <c r="H35" s="316"/>
      <c r="I35" s="316"/>
      <c r="J35" s="316"/>
      <c r="K35" s="314"/>
    </row>
    <row r="36" s="1" customFormat="1" ht="15" customHeight="1">
      <c r="B36" s="317"/>
      <c r="C36" s="318"/>
      <c r="D36" s="316"/>
      <c r="E36" s="319" t="s">
        <v>217</v>
      </c>
      <c r="F36" s="316"/>
      <c r="G36" s="316" t="s">
        <v>5780</v>
      </c>
      <c r="H36" s="316"/>
      <c r="I36" s="316"/>
      <c r="J36" s="316"/>
      <c r="K36" s="314"/>
    </row>
    <row r="37" s="1" customFormat="1" ht="30.75" customHeight="1">
      <c r="B37" s="317"/>
      <c r="C37" s="318"/>
      <c r="D37" s="316"/>
      <c r="E37" s="319" t="s">
        <v>5781</v>
      </c>
      <c r="F37" s="316"/>
      <c r="G37" s="316" t="s">
        <v>5782</v>
      </c>
      <c r="H37" s="316"/>
      <c r="I37" s="316"/>
      <c r="J37" s="316"/>
      <c r="K37" s="314"/>
    </row>
    <row r="38" s="1" customFormat="1" ht="15" customHeight="1">
      <c r="B38" s="317"/>
      <c r="C38" s="318"/>
      <c r="D38" s="316"/>
      <c r="E38" s="319" t="s">
        <v>57</v>
      </c>
      <c r="F38" s="316"/>
      <c r="G38" s="316" t="s">
        <v>5783</v>
      </c>
      <c r="H38" s="316"/>
      <c r="I38" s="316"/>
      <c r="J38" s="316"/>
      <c r="K38" s="314"/>
    </row>
    <row r="39" s="1" customFormat="1" ht="15" customHeight="1">
      <c r="B39" s="317"/>
      <c r="C39" s="318"/>
      <c r="D39" s="316"/>
      <c r="E39" s="319" t="s">
        <v>58</v>
      </c>
      <c r="F39" s="316"/>
      <c r="G39" s="316" t="s">
        <v>5784</v>
      </c>
      <c r="H39" s="316"/>
      <c r="I39" s="316"/>
      <c r="J39" s="316"/>
      <c r="K39" s="314"/>
    </row>
    <row r="40" s="1" customFormat="1" ht="15" customHeight="1">
      <c r="B40" s="317"/>
      <c r="C40" s="318"/>
      <c r="D40" s="316"/>
      <c r="E40" s="319" t="s">
        <v>218</v>
      </c>
      <c r="F40" s="316"/>
      <c r="G40" s="316" t="s">
        <v>5785</v>
      </c>
      <c r="H40" s="316"/>
      <c r="I40" s="316"/>
      <c r="J40" s="316"/>
      <c r="K40" s="314"/>
    </row>
    <row r="41" s="1" customFormat="1" ht="15" customHeight="1">
      <c r="B41" s="317"/>
      <c r="C41" s="318"/>
      <c r="D41" s="316"/>
      <c r="E41" s="319" t="s">
        <v>219</v>
      </c>
      <c r="F41" s="316"/>
      <c r="G41" s="316" t="s">
        <v>5786</v>
      </c>
      <c r="H41" s="316"/>
      <c r="I41" s="316"/>
      <c r="J41" s="316"/>
      <c r="K41" s="314"/>
    </row>
    <row r="42" s="1" customFormat="1" ht="15" customHeight="1">
      <c r="B42" s="317"/>
      <c r="C42" s="318"/>
      <c r="D42" s="316"/>
      <c r="E42" s="319" t="s">
        <v>5787</v>
      </c>
      <c r="F42" s="316"/>
      <c r="G42" s="316" t="s">
        <v>5788</v>
      </c>
      <c r="H42" s="316"/>
      <c r="I42" s="316"/>
      <c r="J42" s="316"/>
      <c r="K42" s="314"/>
    </row>
    <row r="43" s="1" customFormat="1" ht="15" customHeight="1">
      <c r="B43" s="317"/>
      <c r="C43" s="318"/>
      <c r="D43" s="316"/>
      <c r="E43" s="319"/>
      <c r="F43" s="316"/>
      <c r="G43" s="316" t="s">
        <v>5789</v>
      </c>
      <c r="H43" s="316"/>
      <c r="I43" s="316"/>
      <c r="J43" s="316"/>
      <c r="K43" s="314"/>
    </row>
    <row r="44" s="1" customFormat="1" ht="15" customHeight="1">
      <c r="B44" s="317"/>
      <c r="C44" s="318"/>
      <c r="D44" s="316"/>
      <c r="E44" s="319" t="s">
        <v>5790</v>
      </c>
      <c r="F44" s="316"/>
      <c r="G44" s="316" t="s">
        <v>5791</v>
      </c>
      <c r="H44" s="316"/>
      <c r="I44" s="316"/>
      <c r="J44" s="316"/>
      <c r="K44" s="314"/>
    </row>
    <row r="45" s="1" customFormat="1" ht="15" customHeight="1">
      <c r="B45" s="317"/>
      <c r="C45" s="318"/>
      <c r="D45" s="316"/>
      <c r="E45" s="319" t="s">
        <v>221</v>
      </c>
      <c r="F45" s="316"/>
      <c r="G45" s="316" t="s">
        <v>5792</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5793</v>
      </c>
      <c r="E47" s="316"/>
      <c r="F47" s="316"/>
      <c r="G47" s="316"/>
      <c r="H47" s="316"/>
      <c r="I47" s="316"/>
      <c r="J47" s="316"/>
      <c r="K47" s="314"/>
    </row>
    <row r="48" s="1" customFormat="1" ht="15" customHeight="1">
      <c r="B48" s="317"/>
      <c r="C48" s="318"/>
      <c r="D48" s="318"/>
      <c r="E48" s="316" t="s">
        <v>5794</v>
      </c>
      <c r="F48" s="316"/>
      <c r="G48" s="316"/>
      <c r="H48" s="316"/>
      <c r="I48" s="316"/>
      <c r="J48" s="316"/>
      <c r="K48" s="314"/>
    </row>
    <row r="49" s="1" customFormat="1" ht="15" customHeight="1">
      <c r="B49" s="317"/>
      <c r="C49" s="318"/>
      <c r="D49" s="318"/>
      <c r="E49" s="316" t="s">
        <v>5795</v>
      </c>
      <c r="F49" s="316"/>
      <c r="G49" s="316"/>
      <c r="H49" s="316"/>
      <c r="I49" s="316"/>
      <c r="J49" s="316"/>
      <c r="K49" s="314"/>
    </row>
    <row r="50" s="1" customFormat="1" ht="15" customHeight="1">
      <c r="B50" s="317"/>
      <c r="C50" s="318"/>
      <c r="D50" s="318"/>
      <c r="E50" s="316" t="s">
        <v>5796</v>
      </c>
      <c r="F50" s="316"/>
      <c r="G50" s="316"/>
      <c r="H50" s="316"/>
      <c r="I50" s="316"/>
      <c r="J50" s="316"/>
      <c r="K50" s="314"/>
    </row>
    <row r="51" s="1" customFormat="1" ht="15" customHeight="1">
      <c r="B51" s="317"/>
      <c r="C51" s="318"/>
      <c r="D51" s="316" t="s">
        <v>5797</v>
      </c>
      <c r="E51" s="316"/>
      <c r="F51" s="316"/>
      <c r="G51" s="316"/>
      <c r="H51" s="316"/>
      <c r="I51" s="316"/>
      <c r="J51" s="316"/>
      <c r="K51" s="314"/>
    </row>
    <row r="52" s="1" customFormat="1" ht="25.5" customHeight="1">
      <c r="B52" s="312"/>
      <c r="C52" s="313" t="s">
        <v>5798</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5799</v>
      </c>
      <c r="D54" s="316"/>
      <c r="E54" s="316"/>
      <c r="F54" s="316"/>
      <c r="G54" s="316"/>
      <c r="H54" s="316"/>
      <c r="I54" s="316"/>
      <c r="J54" s="316"/>
      <c r="K54" s="314"/>
    </row>
    <row r="55" s="1" customFormat="1" ht="15" customHeight="1">
      <c r="B55" s="312"/>
      <c r="C55" s="316" t="s">
        <v>5800</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5801</v>
      </c>
      <c r="D57" s="316"/>
      <c r="E57" s="316"/>
      <c r="F57" s="316"/>
      <c r="G57" s="316"/>
      <c r="H57" s="316"/>
      <c r="I57" s="316"/>
      <c r="J57" s="316"/>
      <c r="K57" s="314"/>
    </row>
    <row r="58" s="1" customFormat="1" ht="15" customHeight="1">
      <c r="B58" s="312"/>
      <c r="C58" s="318"/>
      <c r="D58" s="316" t="s">
        <v>5802</v>
      </c>
      <c r="E58" s="316"/>
      <c r="F58" s="316"/>
      <c r="G58" s="316"/>
      <c r="H58" s="316"/>
      <c r="I58" s="316"/>
      <c r="J58" s="316"/>
      <c r="K58" s="314"/>
    </row>
    <row r="59" s="1" customFormat="1" ht="15" customHeight="1">
      <c r="B59" s="312"/>
      <c r="C59" s="318"/>
      <c r="D59" s="316" t="s">
        <v>5803</v>
      </c>
      <c r="E59" s="316"/>
      <c r="F59" s="316"/>
      <c r="G59" s="316"/>
      <c r="H59" s="316"/>
      <c r="I59" s="316"/>
      <c r="J59" s="316"/>
      <c r="K59" s="314"/>
    </row>
    <row r="60" s="1" customFormat="1" ht="15" customHeight="1">
      <c r="B60" s="312"/>
      <c r="C60" s="318"/>
      <c r="D60" s="316" t="s">
        <v>5804</v>
      </c>
      <c r="E60" s="316"/>
      <c r="F60" s="316"/>
      <c r="G60" s="316"/>
      <c r="H60" s="316"/>
      <c r="I60" s="316"/>
      <c r="J60" s="316"/>
      <c r="K60" s="314"/>
    </row>
    <row r="61" s="1" customFormat="1" ht="15" customHeight="1">
      <c r="B61" s="312"/>
      <c r="C61" s="318"/>
      <c r="D61" s="316" t="s">
        <v>5805</v>
      </c>
      <c r="E61" s="316"/>
      <c r="F61" s="316"/>
      <c r="G61" s="316"/>
      <c r="H61" s="316"/>
      <c r="I61" s="316"/>
      <c r="J61" s="316"/>
      <c r="K61" s="314"/>
    </row>
    <row r="62" s="1" customFormat="1" ht="15" customHeight="1">
      <c r="B62" s="312"/>
      <c r="C62" s="318"/>
      <c r="D62" s="321" t="s">
        <v>5806</v>
      </c>
      <c r="E62" s="321"/>
      <c r="F62" s="321"/>
      <c r="G62" s="321"/>
      <c r="H62" s="321"/>
      <c r="I62" s="321"/>
      <c r="J62" s="321"/>
      <c r="K62" s="314"/>
    </row>
    <row r="63" s="1" customFormat="1" ht="15" customHeight="1">
      <c r="B63" s="312"/>
      <c r="C63" s="318"/>
      <c r="D63" s="316" t="s">
        <v>5807</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5808</v>
      </c>
      <c r="E65" s="316"/>
      <c r="F65" s="316"/>
      <c r="G65" s="316"/>
      <c r="H65" s="316"/>
      <c r="I65" s="316"/>
      <c r="J65" s="316"/>
      <c r="K65" s="314"/>
    </row>
    <row r="66" s="1" customFormat="1" ht="15" customHeight="1">
      <c r="B66" s="312"/>
      <c r="C66" s="318"/>
      <c r="D66" s="321" t="s">
        <v>5809</v>
      </c>
      <c r="E66" s="321"/>
      <c r="F66" s="321"/>
      <c r="G66" s="321"/>
      <c r="H66" s="321"/>
      <c r="I66" s="321"/>
      <c r="J66" s="321"/>
      <c r="K66" s="314"/>
    </row>
    <row r="67" s="1" customFormat="1" ht="15" customHeight="1">
      <c r="B67" s="312"/>
      <c r="C67" s="318"/>
      <c r="D67" s="316" t="s">
        <v>5810</v>
      </c>
      <c r="E67" s="316"/>
      <c r="F67" s="316"/>
      <c r="G67" s="316"/>
      <c r="H67" s="316"/>
      <c r="I67" s="316"/>
      <c r="J67" s="316"/>
      <c r="K67" s="314"/>
    </row>
    <row r="68" s="1" customFormat="1" ht="15" customHeight="1">
      <c r="B68" s="312"/>
      <c r="C68" s="318"/>
      <c r="D68" s="316" t="s">
        <v>5811</v>
      </c>
      <c r="E68" s="316"/>
      <c r="F68" s="316"/>
      <c r="G68" s="316"/>
      <c r="H68" s="316"/>
      <c r="I68" s="316"/>
      <c r="J68" s="316"/>
      <c r="K68" s="314"/>
    </row>
    <row r="69" s="1" customFormat="1" ht="15" customHeight="1">
      <c r="B69" s="312"/>
      <c r="C69" s="318"/>
      <c r="D69" s="316" t="s">
        <v>5812</v>
      </c>
      <c r="E69" s="316"/>
      <c r="F69" s="316"/>
      <c r="G69" s="316"/>
      <c r="H69" s="316"/>
      <c r="I69" s="316"/>
      <c r="J69" s="316"/>
      <c r="K69" s="314"/>
    </row>
    <row r="70" s="1" customFormat="1" ht="15" customHeight="1">
      <c r="B70" s="312"/>
      <c r="C70" s="318"/>
      <c r="D70" s="316" t="s">
        <v>5813</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5814</v>
      </c>
      <c r="D75" s="332"/>
      <c r="E75" s="332"/>
      <c r="F75" s="332"/>
      <c r="G75" s="332"/>
      <c r="H75" s="332"/>
      <c r="I75" s="332"/>
      <c r="J75" s="332"/>
      <c r="K75" s="333"/>
    </row>
    <row r="76" s="1" customFormat="1" ht="17.25" customHeight="1">
      <c r="B76" s="331"/>
      <c r="C76" s="334" t="s">
        <v>5815</v>
      </c>
      <c r="D76" s="334"/>
      <c r="E76" s="334"/>
      <c r="F76" s="334" t="s">
        <v>5816</v>
      </c>
      <c r="G76" s="335"/>
      <c r="H76" s="334" t="s">
        <v>58</v>
      </c>
      <c r="I76" s="334" t="s">
        <v>61</v>
      </c>
      <c r="J76" s="334" t="s">
        <v>5817</v>
      </c>
      <c r="K76" s="333"/>
    </row>
    <row r="77" s="1" customFormat="1" ht="17.25" customHeight="1">
      <c r="B77" s="331"/>
      <c r="C77" s="336" t="s">
        <v>5818</v>
      </c>
      <c r="D77" s="336"/>
      <c r="E77" s="336"/>
      <c r="F77" s="337" t="s">
        <v>5819</v>
      </c>
      <c r="G77" s="338"/>
      <c r="H77" s="336"/>
      <c r="I77" s="336"/>
      <c r="J77" s="336" t="s">
        <v>5820</v>
      </c>
      <c r="K77" s="333"/>
    </row>
    <row r="78" s="1" customFormat="1" ht="5.25" customHeight="1">
      <c r="B78" s="331"/>
      <c r="C78" s="339"/>
      <c r="D78" s="339"/>
      <c r="E78" s="339"/>
      <c r="F78" s="339"/>
      <c r="G78" s="340"/>
      <c r="H78" s="339"/>
      <c r="I78" s="339"/>
      <c r="J78" s="339"/>
      <c r="K78" s="333"/>
    </row>
    <row r="79" s="1" customFormat="1" ht="15" customHeight="1">
      <c r="B79" s="331"/>
      <c r="C79" s="319" t="s">
        <v>57</v>
      </c>
      <c r="D79" s="341"/>
      <c r="E79" s="341"/>
      <c r="F79" s="342" t="s">
        <v>5821</v>
      </c>
      <c r="G79" s="343"/>
      <c r="H79" s="319" t="s">
        <v>5822</v>
      </c>
      <c r="I79" s="319" t="s">
        <v>5823</v>
      </c>
      <c r="J79" s="319">
        <v>20</v>
      </c>
      <c r="K79" s="333"/>
    </row>
    <row r="80" s="1" customFormat="1" ht="15" customHeight="1">
      <c r="B80" s="331"/>
      <c r="C80" s="319" t="s">
        <v>5824</v>
      </c>
      <c r="D80" s="319"/>
      <c r="E80" s="319"/>
      <c r="F80" s="342" t="s">
        <v>5821</v>
      </c>
      <c r="G80" s="343"/>
      <c r="H80" s="319" t="s">
        <v>5825</v>
      </c>
      <c r="I80" s="319" t="s">
        <v>5823</v>
      </c>
      <c r="J80" s="319">
        <v>120</v>
      </c>
      <c r="K80" s="333"/>
    </row>
    <row r="81" s="1" customFormat="1" ht="15" customHeight="1">
      <c r="B81" s="344"/>
      <c r="C81" s="319" t="s">
        <v>5826</v>
      </c>
      <c r="D81" s="319"/>
      <c r="E81" s="319"/>
      <c r="F81" s="342" t="s">
        <v>5827</v>
      </c>
      <c r="G81" s="343"/>
      <c r="H81" s="319" t="s">
        <v>5828</v>
      </c>
      <c r="I81" s="319" t="s">
        <v>5823</v>
      </c>
      <c r="J81" s="319">
        <v>50</v>
      </c>
      <c r="K81" s="333"/>
    </row>
    <row r="82" s="1" customFormat="1" ht="15" customHeight="1">
      <c r="B82" s="344"/>
      <c r="C82" s="319" t="s">
        <v>5829</v>
      </c>
      <c r="D82" s="319"/>
      <c r="E82" s="319"/>
      <c r="F82" s="342" t="s">
        <v>5821</v>
      </c>
      <c r="G82" s="343"/>
      <c r="H82" s="319" t="s">
        <v>5830</v>
      </c>
      <c r="I82" s="319" t="s">
        <v>5831</v>
      </c>
      <c r="J82" s="319"/>
      <c r="K82" s="333"/>
    </row>
    <row r="83" s="1" customFormat="1" ht="15" customHeight="1">
      <c r="B83" s="344"/>
      <c r="C83" s="345" t="s">
        <v>5832</v>
      </c>
      <c r="D83" s="345"/>
      <c r="E83" s="345"/>
      <c r="F83" s="346" t="s">
        <v>5827</v>
      </c>
      <c r="G83" s="345"/>
      <c r="H83" s="345" t="s">
        <v>5833</v>
      </c>
      <c r="I83" s="345" t="s">
        <v>5823</v>
      </c>
      <c r="J83" s="345">
        <v>15</v>
      </c>
      <c r="K83" s="333"/>
    </row>
    <row r="84" s="1" customFormat="1" ht="15" customHeight="1">
      <c r="B84" s="344"/>
      <c r="C84" s="345" t="s">
        <v>5834</v>
      </c>
      <c r="D84" s="345"/>
      <c r="E84" s="345"/>
      <c r="F84" s="346" t="s">
        <v>5827</v>
      </c>
      <c r="G84" s="345"/>
      <c r="H84" s="345" t="s">
        <v>5835</v>
      </c>
      <c r="I84" s="345" t="s">
        <v>5823</v>
      </c>
      <c r="J84" s="345">
        <v>15</v>
      </c>
      <c r="K84" s="333"/>
    </row>
    <row r="85" s="1" customFormat="1" ht="15" customHeight="1">
      <c r="B85" s="344"/>
      <c r="C85" s="345" t="s">
        <v>5836</v>
      </c>
      <c r="D85" s="345"/>
      <c r="E85" s="345"/>
      <c r="F85" s="346" t="s">
        <v>5827</v>
      </c>
      <c r="G85" s="345"/>
      <c r="H85" s="345" t="s">
        <v>5837</v>
      </c>
      <c r="I85" s="345" t="s">
        <v>5823</v>
      </c>
      <c r="J85" s="345">
        <v>20</v>
      </c>
      <c r="K85" s="333"/>
    </row>
    <row r="86" s="1" customFormat="1" ht="15" customHeight="1">
      <c r="B86" s="344"/>
      <c r="C86" s="345" t="s">
        <v>5838</v>
      </c>
      <c r="D86" s="345"/>
      <c r="E86" s="345"/>
      <c r="F86" s="346" t="s">
        <v>5827</v>
      </c>
      <c r="G86" s="345"/>
      <c r="H86" s="345" t="s">
        <v>5839</v>
      </c>
      <c r="I86" s="345" t="s">
        <v>5823</v>
      </c>
      <c r="J86" s="345">
        <v>20</v>
      </c>
      <c r="K86" s="333"/>
    </row>
    <row r="87" s="1" customFormat="1" ht="15" customHeight="1">
      <c r="B87" s="344"/>
      <c r="C87" s="319" t="s">
        <v>5840</v>
      </c>
      <c r="D87" s="319"/>
      <c r="E87" s="319"/>
      <c r="F87" s="342" t="s">
        <v>5827</v>
      </c>
      <c r="G87" s="343"/>
      <c r="H87" s="319" t="s">
        <v>5841</v>
      </c>
      <c r="I87" s="319" t="s">
        <v>5823</v>
      </c>
      <c r="J87" s="319">
        <v>50</v>
      </c>
      <c r="K87" s="333"/>
    </row>
    <row r="88" s="1" customFormat="1" ht="15" customHeight="1">
      <c r="B88" s="344"/>
      <c r="C88" s="319" t="s">
        <v>5842</v>
      </c>
      <c r="D88" s="319"/>
      <c r="E88" s="319"/>
      <c r="F88" s="342" t="s">
        <v>5827</v>
      </c>
      <c r="G88" s="343"/>
      <c r="H88" s="319" t="s">
        <v>5843</v>
      </c>
      <c r="I88" s="319" t="s">
        <v>5823</v>
      </c>
      <c r="J88" s="319">
        <v>20</v>
      </c>
      <c r="K88" s="333"/>
    </row>
    <row r="89" s="1" customFormat="1" ht="15" customHeight="1">
      <c r="B89" s="344"/>
      <c r="C89" s="319" t="s">
        <v>5844</v>
      </c>
      <c r="D89" s="319"/>
      <c r="E89" s="319"/>
      <c r="F89" s="342" t="s">
        <v>5827</v>
      </c>
      <c r="G89" s="343"/>
      <c r="H89" s="319" t="s">
        <v>5845</v>
      </c>
      <c r="I89" s="319" t="s">
        <v>5823</v>
      </c>
      <c r="J89" s="319">
        <v>20</v>
      </c>
      <c r="K89" s="333"/>
    </row>
    <row r="90" s="1" customFormat="1" ht="15" customHeight="1">
      <c r="B90" s="344"/>
      <c r="C90" s="319" t="s">
        <v>5846</v>
      </c>
      <c r="D90" s="319"/>
      <c r="E90" s="319"/>
      <c r="F90" s="342" t="s">
        <v>5827</v>
      </c>
      <c r="G90" s="343"/>
      <c r="H90" s="319" t="s">
        <v>5847</v>
      </c>
      <c r="I90" s="319" t="s">
        <v>5823</v>
      </c>
      <c r="J90" s="319">
        <v>50</v>
      </c>
      <c r="K90" s="333"/>
    </row>
    <row r="91" s="1" customFormat="1" ht="15" customHeight="1">
      <c r="B91" s="344"/>
      <c r="C91" s="319" t="s">
        <v>5848</v>
      </c>
      <c r="D91" s="319"/>
      <c r="E91" s="319"/>
      <c r="F91" s="342" t="s">
        <v>5827</v>
      </c>
      <c r="G91" s="343"/>
      <c r="H91" s="319" t="s">
        <v>5848</v>
      </c>
      <c r="I91" s="319" t="s">
        <v>5823</v>
      </c>
      <c r="J91" s="319">
        <v>50</v>
      </c>
      <c r="K91" s="333"/>
    </row>
    <row r="92" s="1" customFormat="1" ht="15" customHeight="1">
      <c r="B92" s="344"/>
      <c r="C92" s="319" t="s">
        <v>5849</v>
      </c>
      <c r="D92" s="319"/>
      <c r="E92" s="319"/>
      <c r="F92" s="342" t="s">
        <v>5827</v>
      </c>
      <c r="G92" s="343"/>
      <c r="H92" s="319" t="s">
        <v>5850</v>
      </c>
      <c r="I92" s="319" t="s">
        <v>5823</v>
      </c>
      <c r="J92" s="319">
        <v>255</v>
      </c>
      <c r="K92" s="333"/>
    </row>
    <row r="93" s="1" customFormat="1" ht="15" customHeight="1">
      <c r="B93" s="344"/>
      <c r="C93" s="319" t="s">
        <v>5851</v>
      </c>
      <c r="D93" s="319"/>
      <c r="E93" s="319"/>
      <c r="F93" s="342" t="s">
        <v>5821</v>
      </c>
      <c r="G93" s="343"/>
      <c r="H93" s="319" t="s">
        <v>5852</v>
      </c>
      <c r="I93" s="319" t="s">
        <v>5853</v>
      </c>
      <c r="J93" s="319"/>
      <c r="K93" s="333"/>
    </row>
    <row r="94" s="1" customFormat="1" ht="15" customHeight="1">
      <c r="B94" s="344"/>
      <c r="C94" s="319" t="s">
        <v>5854</v>
      </c>
      <c r="D94" s="319"/>
      <c r="E94" s="319"/>
      <c r="F94" s="342" t="s">
        <v>5821</v>
      </c>
      <c r="G94" s="343"/>
      <c r="H94" s="319" t="s">
        <v>5855</v>
      </c>
      <c r="I94" s="319" t="s">
        <v>5856</v>
      </c>
      <c r="J94" s="319"/>
      <c r="K94" s="333"/>
    </row>
    <row r="95" s="1" customFormat="1" ht="15" customHeight="1">
      <c r="B95" s="344"/>
      <c r="C95" s="319" t="s">
        <v>5857</v>
      </c>
      <c r="D95" s="319"/>
      <c r="E95" s="319"/>
      <c r="F95" s="342" t="s">
        <v>5821</v>
      </c>
      <c r="G95" s="343"/>
      <c r="H95" s="319" t="s">
        <v>5857</v>
      </c>
      <c r="I95" s="319" t="s">
        <v>5856</v>
      </c>
      <c r="J95" s="319"/>
      <c r="K95" s="333"/>
    </row>
    <row r="96" s="1" customFormat="1" ht="15" customHeight="1">
      <c r="B96" s="344"/>
      <c r="C96" s="319" t="s">
        <v>42</v>
      </c>
      <c r="D96" s="319"/>
      <c r="E96" s="319"/>
      <c r="F96" s="342" t="s">
        <v>5821</v>
      </c>
      <c r="G96" s="343"/>
      <c r="H96" s="319" t="s">
        <v>5858</v>
      </c>
      <c r="I96" s="319" t="s">
        <v>5856</v>
      </c>
      <c r="J96" s="319"/>
      <c r="K96" s="333"/>
    </row>
    <row r="97" s="1" customFormat="1" ht="15" customHeight="1">
      <c r="B97" s="344"/>
      <c r="C97" s="319" t="s">
        <v>52</v>
      </c>
      <c r="D97" s="319"/>
      <c r="E97" s="319"/>
      <c r="F97" s="342" t="s">
        <v>5821</v>
      </c>
      <c r="G97" s="343"/>
      <c r="H97" s="319" t="s">
        <v>5859</v>
      </c>
      <c r="I97" s="319" t="s">
        <v>5856</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5860</v>
      </c>
      <c r="D102" s="332"/>
      <c r="E102" s="332"/>
      <c r="F102" s="332"/>
      <c r="G102" s="332"/>
      <c r="H102" s="332"/>
      <c r="I102" s="332"/>
      <c r="J102" s="332"/>
      <c r="K102" s="333"/>
    </row>
    <row r="103" s="1" customFormat="1" ht="17.25" customHeight="1">
      <c r="B103" s="331"/>
      <c r="C103" s="334" t="s">
        <v>5815</v>
      </c>
      <c r="D103" s="334"/>
      <c r="E103" s="334"/>
      <c r="F103" s="334" t="s">
        <v>5816</v>
      </c>
      <c r="G103" s="335"/>
      <c r="H103" s="334" t="s">
        <v>58</v>
      </c>
      <c r="I103" s="334" t="s">
        <v>61</v>
      </c>
      <c r="J103" s="334" t="s">
        <v>5817</v>
      </c>
      <c r="K103" s="333"/>
    </row>
    <row r="104" s="1" customFormat="1" ht="17.25" customHeight="1">
      <c r="B104" s="331"/>
      <c r="C104" s="336" t="s">
        <v>5818</v>
      </c>
      <c r="D104" s="336"/>
      <c r="E104" s="336"/>
      <c r="F104" s="337" t="s">
        <v>5819</v>
      </c>
      <c r="G104" s="338"/>
      <c r="H104" s="336"/>
      <c r="I104" s="336"/>
      <c r="J104" s="336" t="s">
        <v>5820</v>
      </c>
      <c r="K104" s="333"/>
    </row>
    <row r="105" s="1" customFormat="1" ht="5.25" customHeight="1">
      <c r="B105" s="331"/>
      <c r="C105" s="334"/>
      <c r="D105" s="334"/>
      <c r="E105" s="334"/>
      <c r="F105" s="334"/>
      <c r="G105" s="352"/>
      <c r="H105" s="334"/>
      <c r="I105" s="334"/>
      <c r="J105" s="334"/>
      <c r="K105" s="333"/>
    </row>
    <row r="106" s="1" customFormat="1" ht="15" customHeight="1">
      <c r="B106" s="331"/>
      <c r="C106" s="319" t="s">
        <v>57</v>
      </c>
      <c r="D106" s="341"/>
      <c r="E106" s="341"/>
      <c r="F106" s="342" t="s">
        <v>5821</v>
      </c>
      <c r="G106" s="319"/>
      <c r="H106" s="319" t="s">
        <v>5861</v>
      </c>
      <c r="I106" s="319" t="s">
        <v>5823</v>
      </c>
      <c r="J106" s="319">
        <v>20</v>
      </c>
      <c r="K106" s="333"/>
    </row>
    <row r="107" s="1" customFormat="1" ht="15" customHeight="1">
      <c r="B107" s="331"/>
      <c r="C107" s="319" t="s">
        <v>5824</v>
      </c>
      <c r="D107" s="319"/>
      <c r="E107" s="319"/>
      <c r="F107" s="342" t="s">
        <v>5821</v>
      </c>
      <c r="G107" s="319"/>
      <c r="H107" s="319" t="s">
        <v>5861</v>
      </c>
      <c r="I107" s="319" t="s">
        <v>5823</v>
      </c>
      <c r="J107" s="319">
        <v>120</v>
      </c>
      <c r="K107" s="333"/>
    </row>
    <row r="108" s="1" customFormat="1" ht="15" customHeight="1">
      <c r="B108" s="344"/>
      <c r="C108" s="319" t="s">
        <v>5826</v>
      </c>
      <c r="D108" s="319"/>
      <c r="E108" s="319"/>
      <c r="F108" s="342" t="s">
        <v>5827</v>
      </c>
      <c r="G108" s="319"/>
      <c r="H108" s="319" t="s">
        <v>5861</v>
      </c>
      <c r="I108" s="319" t="s">
        <v>5823</v>
      </c>
      <c r="J108" s="319">
        <v>50</v>
      </c>
      <c r="K108" s="333"/>
    </row>
    <row r="109" s="1" customFormat="1" ht="15" customHeight="1">
      <c r="B109" s="344"/>
      <c r="C109" s="319" t="s">
        <v>5829</v>
      </c>
      <c r="D109" s="319"/>
      <c r="E109" s="319"/>
      <c r="F109" s="342" t="s">
        <v>5821</v>
      </c>
      <c r="G109" s="319"/>
      <c r="H109" s="319" t="s">
        <v>5861</v>
      </c>
      <c r="I109" s="319" t="s">
        <v>5831</v>
      </c>
      <c r="J109" s="319"/>
      <c r="K109" s="333"/>
    </row>
    <row r="110" s="1" customFormat="1" ht="15" customHeight="1">
      <c r="B110" s="344"/>
      <c r="C110" s="319" t="s">
        <v>5840</v>
      </c>
      <c r="D110" s="319"/>
      <c r="E110" s="319"/>
      <c r="F110" s="342" t="s">
        <v>5827</v>
      </c>
      <c r="G110" s="319"/>
      <c r="H110" s="319" t="s">
        <v>5861</v>
      </c>
      <c r="I110" s="319" t="s">
        <v>5823</v>
      </c>
      <c r="J110" s="319">
        <v>50</v>
      </c>
      <c r="K110" s="333"/>
    </row>
    <row r="111" s="1" customFormat="1" ht="15" customHeight="1">
      <c r="B111" s="344"/>
      <c r="C111" s="319" t="s">
        <v>5848</v>
      </c>
      <c r="D111" s="319"/>
      <c r="E111" s="319"/>
      <c r="F111" s="342" t="s">
        <v>5827</v>
      </c>
      <c r="G111" s="319"/>
      <c r="H111" s="319" t="s">
        <v>5861</v>
      </c>
      <c r="I111" s="319" t="s">
        <v>5823</v>
      </c>
      <c r="J111" s="319">
        <v>50</v>
      </c>
      <c r="K111" s="333"/>
    </row>
    <row r="112" s="1" customFormat="1" ht="15" customHeight="1">
      <c r="B112" s="344"/>
      <c r="C112" s="319" t="s">
        <v>5846</v>
      </c>
      <c r="D112" s="319"/>
      <c r="E112" s="319"/>
      <c r="F112" s="342" t="s">
        <v>5827</v>
      </c>
      <c r="G112" s="319"/>
      <c r="H112" s="319" t="s">
        <v>5861</v>
      </c>
      <c r="I112" s="319" t="s">
        <v>5823</v>
      </c>
      <c r="J112" s="319">
        <v>50</v>
      </c>
      <c r="K112" s="333"/>
    </row>
    <row r="113" s="1" customFormat="1" ht="15" customHeight="1">
      <c r="B113" s="344"/>
      <c r="C113" s="319" t="s">
        <v>57</v>
      </c>
      <c r="D113" s="319"/>
      <c r="E113" s="319"/>
      <c r="F113" s="342" t="s">
        <v>5821</v>
      </c>
      <c r="G113" s="319"/>
      <c r="H113" s="319" t="s">
        <v>5862</v>
      </c>
      <c r="I113" s="319" t="s">
        <v>5823</v>
      </c>
      <c r="J113" s="319">
        <v>20</v>
      </c>
      <c r="K113" s="333"/>
    </row>
    <row r="114" s="1" customFormat="1" ht="15" customHeight="1">
      <c r="B114" s="344"/>
      <c r="C114" s="319" t="s">
        <v>5863</v>
      </c>
      <c r="D114" s="319"/>
      <c r="E114" s="319"/>
      <c r="F114" s="342" t="s">
        <v>5821</v>
      </c>
      <c r="G114" s="319"/>
      <c r="H114" s="319" t="s">
        <v>5864</v>
      </c>
      <c r="I114" s="319" t="s">
        <v>5823</v>
      </c>
      <c r="J114" s="319">
        <v>120</v>
      </c>
      <c r="K114" s="333"/>
    </row>
    <row r="115" s="1" customFormat="1" ht="15" customHeight="1">
      <c r="B115" s="344"/>
      <c r="C115" s="319" t="s">
        <v>42</v>
      </c>
      <c r="D115" s="319"/>
      <c r="E115" s="319"/>
      <c r="F115" s="342" t="s">
        <v>5821</v>
      </c>
      <c r="G115" s="319"/>
      <c r="H115" s="319" t="s">
        <v>5865</v>
      </c>
      <c r="I115" s="319" t="s">
        <v>5856</v>
      </c>
      <c r="J115" s="319"/>
      <c r="K115" s="333"/>
    </row>
    <row r="116" s="1" customFormat="1" ht="15" customHeight="1">
      <c r="B116" s="344"/>
      <c r="C116" s="319" t="s">
        <v>52</v>
      </c>
      <c r="D116" s="319"/>
      <c r="E116" s="319"/>
      <c r="F116" s="342" t="s">
        <v>5821</v>
      </c>
      <c r="G116" s="319"/>
      <c r="H116" s="319" t="s">
        <v>5866</v>
      </c>
      <c r="I116" s="319" t="s">
        <v>5856</v>
      </c>
      <c r="J116" s="319"/>
      <c r="K116" s="333"/>
    </row>
    <row r="117" s="1" customFormat="1" ht="15" customHeight="1">
      <c r="B117" s="344"/>
      <c r="C117" s="319" t="s">
        <v>61</v>
      </c>
      <c r="D117" s="319"/>
      <c r="E117" s="319"/>
      <c r="F117" s="342" t="s">
        <v>5821</v>
      </c>
      <c r="G117" s="319"/>
      <c r="H117" s="319" t="s">
        <v>5867</v>
      </c>
      <c r="I117" s="319" t="s">
        <v>5868</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5869</v>
      </c>
      <c r="D122" s="310"/>
      <c r="E122" s="310"/>
      <c r="F122" s="310"/>
      <c r="G122" s="310"/>
      <c r="H122" s="310"/>
      <c r="I122" s="310"/>
      <c r="J122" s="310"/>
      <c r="K122" s="361"/>
    </row>
    <row r="123" s="1" customFormat="1" ht="17.25" customHeight="1">
      <c r="B123" s="362"/>
      <c r="C123" s="334" t="s">
        <v>5815</v>
      </c>
      <c r="D123" s="334"/>
      <c r="E123" s="334"/>
      <c r="F123" s="334" t="s">
        <v>5816</v>
      </c>
      <c r="G123" s="335"/>
      <c r="H123" s="334" t="s">
        <v>58</v>
      </c>
      <c r="I123" s="334" t="s">
        <v>61</v>
      </c>
      <c r="J123" s="334" t="s">
        <v>5817</v>
      </c>
      <c r="K123" s="363"/>
    </row>
    <row r="124" s="1" customFormat="1" ht="17.25" customHeight="1">
      <c r="B124" s="362"/>
      <c r="C124" s="336" t="s">
        <v>5818</v>
      </c>
      <c r="D124" s="336"/>
      <c r="E124" s="336"/>
      <c r="F124" s="337" t="s">
        <v>5819</v>
      </c>
      <c r="G124" s="338"/>
      <c r="H124" s="336"/>
      <c r="I124" s="336"/>
      <c r="J124" s="336" t="s">
        <v>5820</v>
      </c>
      <c r="K124" s="363"/>
    </row>
    <row r="125" s="1" customFormat="1" ht="5.25" customHeight="1">
      <c r="B125" s="364"/>
      <c r="C125" s="339"/>
      <c r="D125" s="339"/>
      <c r="E125" s="339"/>
      <c r="F125" s="339"/>
      <c r="G125" s="365"/>
      <c r="H125" s="339"/>
      <c r="I125" s="339"/>
      <c r="J125" s="339"/>
      <c r="K125" s="366"/>
    </row>
    <row r="126" s="1" customFormat="1" ht="15" customHeight="1">
      <c r="B126" s="364"/>
      <c r="C126" s="319" t="s">
        <v>5824</v>
      </c>
      <c r="D126" s="341"/>
      <c r="E126" s="341"/>
      <c r="F126" s="342" t="s">
        <v>5821</v>
      </c>
      <c r="G126" s="319"/>
      <c r="H126" s="319" t="s">
        <v>5861</v>
      </c>
      <c r="I126" s="319" t="s">
        <v>5823</v>
      </c>
      <c r="J126" s="319">
        <v>120</v>
      </c>
      <c r="K126" s="367"/>
    </row>
    <row r="127" s="1" customFormat="1" ht="15" customHeight="1">
      <c r="B127" s="364"/>
      <c r="C127" s="319" t="s">
        <v>5870</v>
      </c>
      <c r="D127" s="319"/>
      <c r="E127" s="319"/>
      <c r="F127" s="342" t="s">
        <v>5821</v>
      </c>
      <c r="G127" s="319"/>
      <c r="H127" s="319" t="s">
        <v>5871</v>
      </c>
      <c r="I127" s="319" t="s">
        <v>5823</v>
      </c>
      <c r="J127" s="319" t="s">
        <v>5872</v>
      </c>
      <c r="K127" s="367"/>
    </row>
    <row r="128" s="1" customFormat="1" ht="15" customHeight="1">
      <c r="B128" s="364"/>
      <c r="C128" s="319" t="s">
        <v>97</v>
      </c>
      <c r="D128" s="319"/>
      <c r="E128" s="319"/>
      <c r="F128" s="342" t="s">
        <v>5821</v>
      </c>
      <c r="G128" s="319"/>
      <c r="H128" s="319" t="s">
        <v>5873</v>
      </c>
      <c r="I128" s="319" t="s">
        <v>5823</v>
      </c>
      <c r="J128" s="319" t="s">
        <v>5872</v>
      </c>
      <c r="K128" s="367"/>
    </row>
    <row r="129" s="1" customFormat="1" ht="15" customHeight="1">
      <c r="B129" s="364"/>
      <c r="C129" s="319" t="s">
        <v>5832</v>
      </c>
      <c r="D129" s="319"/>
      <c r="E129" s="319"/>
      <c r="F129" s="342" t="s">
        <v>5827</v>
      </c>
      <c r="G129" s="319"/>
      <c r="H129" s="319" t="s">
        <v>5833</v>
      </c>
      <c r="I129" s="319" t="s">
        <v>5823</v>
      </c>
      <c r="J129" s="319">
        <v>15</v>
      </c>
      <c r="K129" s="367"/>
    </row>
    <row r="130" s="1" customFormat="1" ht="15" customHeight="1">
      <c r="B130" s="364"/>
      <c r="C130" s="345" t="s">
        <v>5834</v>
      </c>
      <c r="D130" s="345"/>
      <c r="E130" s="345"/>
      <c r="F130" s="346" t="s">
        <v>5827</v>
      </c>
      <c r="G130" s="345"/>
      <c r="H130" s="345" t="s">
        <v>5835</v>
      </c>
      <c r="I130" s="345" t="s">
        <v>5823</v>
      </c>
      <c r="J130" s="345">
        <v>15</v>
      </c>
      <c r="K130" s="367"/>
    </row>
    <row r="131" s="1" customFormat="1" ht="15" customHeight="1">
      <c r="B131" s="364"/>
      <c r="C131" s="345" t="s">
        <v>5836</v>
      </c>
      <c r="D131" s="345"/>
      <c r="E131" s="345"/>
      <c r="F131" s="346" t="s">
        <v>5827</v>
      </c>
      <c r="G131" s="345"/>
      <c r="H131" s="345" t="s">
        <v>5837</v>
      </c>
      <c r="I131" s="345" t="s">
        <v>5823</v>
      </c>
      <c r="J131" s="345">
        <v>20</v>
      </c>
      <c r="K131" s="367"/>
    </row>
    <row r="132" s="1" customFormat="1" ht="15" customHeight="1">
      <c r="B132" s="364"/>
      <c r="C132" s="345" t="s">
        <v>5838</v>
      </c>
      <c r="D132" s="345"/>
      <c r="E132" s="345"/>
      <c r="F132" s="346" t="s">
        <v>5827</v>
      </c>
      <c r="G132" s="345"/>
      <c r="H132" s="345" t="s">
        <v>5839</v>
      </c>
      <c r="I132" s="345" t="s">
        <v>5823</v>
      </c>
      <c r="J132" s="345">
        <v>20</v>
      </c>
      <c r="K132" s="367"/>
    </row>
    <row r="133" s="1" customFormat="1" ht="15" customHeight="1">
      <c r="B133" s="364"/>
      <c r="C133" s="319" t="s">
        <v>5826</v>
      </c>
      <c r="D133" s="319"/>
      <c r="E133" s="319"/>
      <c r="F133" s="342" t="s">
        <v>5827</v>
      </c>
      <c r="G133" s="319"/>
      <c r="H133" s="319" t="s">
        <v>5861</v>
      </c>
      <c r="I133" s="319" t="s">
        <v>5823</v>
      </c>
      <c r="J133" s="319">
        <v>50</v>
      </c>
      <c r="K133" s="367"/>
    </row>
    <row r="134" s="1" customFormat="1" ht="15" customHeight="1">
      <c r="B134" s="364"/>
      <c r="C134" s="319" t="s">
        <v>5840</v>
      </c>
      <c r="D134" s="319"/>
      <c r="E134" s="319"/>
      <c r="F134" s="342" t="s">
        <v>5827</v>
      </c>
      <c r="G134" s="319"/>
      <c r="H134" s="319" t="s">
        <v>5861</v>
      </c>
      <c r="I134" s="319" t="s">
        <v>5823</v>
      </c>
      <c r="J134" s="319">
        <v>50</v>
      </c>
      <c r="K134" s="367"/>
    </row>
    <row r="135" s="1" customFormat="1" ht="15" customHeight="1">
      <c r="B135" s="364"/>
      <c r="C135" s="319" t="s">
        <v>5846</v>
      </c>
      <c r="D135" s="319"/>
      <c r="E135" s="319"/>
      <c r="F135" s="342" t="s">
        <v>5827</v>
      </c>
      <c r="G135" s="319"/>
      <c r="H135" s="319" t="s">
        <v>5861</v>
      </c>
      <c r="I135" s="319" t="s">
        <v>5823</v>
      </c>
      <c r="J135" s="319">
        <v>50</v>
      </c>
      <c r="K135" s="367"/>
    </row>
    <row r="136" s="1" customFormat="1" ht="15" customHeight="1">
      <c r="B136" s="364"/>
      <c r="C136" s="319" t="s">
        <v>5848</v>
      </c>
      <c r="D136" s="319"/>
      <c r="E136" s="319"/>
      <c r="F136" s="342" t="s">
        <v>5827</v>
      </c>
      <c r="G136" s="319"/>
      <c r="H136" s="319" t="s">
        <v>5861</v>
      </c>
      <c r="I136" s="319" t="s">
        <v>5823</v>
      </c>
      <c r="J136" s="319">
        <v>50</v>
      </c>
      <c r="K136" s="367"/>
    </row>
    <row r="137" s="1" customFormat="1" ht="15" customHeight="1">
      <c r="B137" s="364"/>
      <c r="C137" s="319" t="s">
        <v>5849</v>
      </c>
      <c r="D137" s="319"/>
      <c r="E137" s="319"/>
      <c r="F137" s="342" t="s">
        <v>5827</v>
      </c>
      <c r="G137" s="319"/>
      <c r="H137" s="319" t="s">
        <v>5874</v>
      </c>
      <c r="I137" s="319" t="s">
        <v>5823</v>
      </c>
      <c r="J137" s="319">
        <v>255</v>
      </c>
      <c r="K137" s="367"/>
    </row>
    <row r="138" s="1" customFormat="1" ht="15" customHeight="1">
      <c r="B138" s="364"/>
      <c r="C138" s="319" t="s">
        <v>5851</v>
      </c>
      <c r="D138" s="319"/>
      <c r="E138" s="319"/>
      <c r="F138" s="342" t="s">
        <v>5821</v>
      </c>
      <c r="G138" s="319"/>
      <c r="H138" s="319" t="s">
        <v>5875</v>
      </c>
      <c r="I138" s="319" t="s">
        <v>5853</v>
      </c>
      <c r="J138" s="319"/>
      <c r="K138" s="367"/>
    </row>
    <row r="139" s="1" customFormat="1" ht="15" customHeight="1">
      <c r="B139" s="364"/>
      <c r="C139" s="319" t="s">
        <v>5854</v>
      </c>
      <c r="D139" s="319"/>
      <c r="E139" s="319"/>
      <c r="F139" s="342" t="s">
        <v>5821</v>
      </c>
      <c r="G139" s="319"/>
      <c r="H139" s="319" t="s">
        <v>5876</v>
      </c>
      <c r="I139" s="319" t="s">
        <v>5856</v>
      </c>
      <c r="J139" s="319"/>
      <c r="K139" s="367"/>
    </row>
    <row r="140" s="1" customFormat="1" ht="15" customHeight="1">
      <c r="B140" s="364"/>
      <c r="C140" s="319" t="s">
        <v>5857</v>
      </c>
      <c r="D140" s="319"/>
      <c r="E140" s="319"/>
      <c r="F140" s="342" t="s">
        <v>5821</v>
      </c>
      <c r="G140" s="319"/>
      <c r="H140" s="319" t="s">
        <v>5857</v>
      </c>
      <c r="I140" s="319" t="s">
        <v>5856</v>
      </c>
      <c r="J140" s="319"/>
      <c r="K140" s="367"/>
    </row>
    <row r="141" s="1" customFormat="1" ht="15" customHeight="1">
      <c r="B141" s="364"/>
      <c r="C141" s="319" t="s">
        <v>42</v>
      </c>
      <c r="D141" s="319"/>
      <c r="E141" s="319"/>
      <c r="F141" s="342" t="s">
        <v>5821</v>
      </c>
      <c r="G141" s="319"/>
      <c r="H141" s="319" t="s">
        <v>5877</v>
      </c>
      <c r="I141" s="319" t="s">
        <v>5856</v>
      </c>
      <c r="J141" s="319"/>
      <c r="K141" s="367"/>
    </row>
    <row r="142" s="1" customFormat="1" ht="15" customHeight="1">
      <c r="B142" s="364"/>
      <c r="C142" s="319" t="s">
        <v>5878</v>
      </c>
      <c r="D142" s="319"/>
      <c r="E142" s="319"/>
      <c r="F142" s="342" t="s">
        <v>5821</v>
      </c>
      <c r="G142" s="319"/>
      <c r="H142" s="319" t="s">
        <v>5879</v>
      </c>
      <c r="I142" s="319" t="s">
        <v>5856</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5880</v>
      </c>
      <c r="D147" s="332"/>
      <c r="E147" s="332"/>
      <c r="F147" s="332"/>
      <c r="G147" s="332"/>
      <c r="H147" s="332"/>
      <c r="I147" s="332"/>
      <c r="J147" s="332"/>
      <c r="K147" s="333"/>
    </row>
    <row r="148" s="1" customFormat="1" ht="17.25" customHeight="1">
      <c r="B148" s="331"/>
      <c r="C148" s="334" t="s">
        <v>5815</v>
      </c>
      <c r="D148" s="334"/>
      <c r="E148" s="334"/>
      <c r="F148" s="334" t="s">
        <v>5816</v>
      </c>
      <c r="G148" s="335"/>
      <c r="H148" s="334" t="s">
        <v>58</v>
      </c>
      <c r="I148" s="334" t="s">
        <v>61</v>
      </c>
      <c r="J148" s="334" t="s">
        <v>5817</v>
      </c>
      <c r="K148" s="333"/>
    </row>
    <row r="149" s="1" customFormat="1" ht="17.25" customHeight="1">
      <c r="B149" s="331"/>
      <c r="C149" s="336" t="s">
        <v>5818</v>
      </c>
      <c r="D149" s="336"/>
      <c r="E149" s="336"/>
      <c r="F149" s="337" t="s">
        <v>5819</v>
      </c>
      <c r="G149" s="338"/>
      <c r="H149" s="336"/>
      <c r="I149" s="336"/>
      <c r="J149" s="336" t="s">
        <v>5820</v>
      </c>
      <c r="K149" s="333"/>
    </row>
    <row r="150" s="1" customFormat="1" ht="5.25" customHeight="1">
      <c r="B150" s="344"/>
      <c r="C150" s="339"/>
      <c r="D150" s="339"/>
      <c r="E150" s="339"/>
      <c r="F150" s="339"/>
      <c r="G150" s="340"/>
      <c r="H150" s="339"/>
      <c r="I150" s="339"/>
      <c r="J150" s="339"/>
      <c r="K150" s="367"/>
    </row>
    <row r="151" s="1" customFormat="1" ht="15" customHeight="1">
      <c r="B151" s="344"/>
      <c r="C151" s="371" t="s">
        <v>5824</v>
      </c>
      <c r="D151" s="319"/>
      <c r="E151" s="319"/>
      <c r="F151" s="372" t="s">
        <v>5821</v>
      </c>
      <c r="G151" s="319"/>
      <c r="H151" s="371" t="s">
        <v>5861</v>
      </c>
      <c r="I151" s="371" t="s">
        <v>5823</v>
      </c>
      <c r="J151" s="371">
        <v>120</v>
      </c>
      <c r="K151" s="367"/>
    </row>
    <row r="152" s="1" customFormat="1" ht="15" customHeight="1">
      <c r="B152" s="344"/>
      <c r="C152" s="371" t="s">
        <v>5870</v>
      </c>
      <c r="D152" s="319"/>
      <c r="E152" s="319"/>
      <c r="F152" s="372" t="s">
        <v>5821</v>
      </c>
      <c r="G152" s="319"/>
      <c r="H152" s="371" t="s">
        <v>5881</v>
      </c>
      <c r="I152" s="371" t="s">
        <v>5823</v>
      </c>
      <c r="J152" s="371" t="s">
        <v>5872</v>
      </c>
      <c r="K152" s="367"/>
    </row>
    <row r="153" s="1" customFormat="1" ht="15" customHeight="1">
      <c r="B153" s="344"/>
      <c r="C153" s="371" t="s">
        <v>97</v>
      </c>
      <c r="D153" s="319"/>
      <c r="E153" s="319"/>
      <c r="F153" s="372" t="s">
        <v>5821</v>
      </c>
      <c r="G153" s="319"/>
      <c r="H153" s="371" t="s">
        <v>5882</v>
      </c>
      <c r="I153" s="371" t="s">
        <v>5823</v>
      </c>
      <c r="J153" s="371" t="s">
        <v>5872</v>
      </c>
      <c r="K153" s="367"/>
    </row>
    <row r="154" s="1" customFormat="1" ht="15" customHeight="1">
      <c r="B154" s="344"/>
      <c r="C154" s="371" t="s">
        <v>5826</v>
      </c>
      <c r="D154" s="319"/>
      <c r="E154" s="319"/>
      <c r="F154" s="372" t="s">
        <v>5827</v>
      </c>
      <c r="G154" s="319"/>
      <c r="H154" s="371" t="s">
        <v>5861</v>
      </c>
      <c r="I154" s="371" t="s">
        <v>5823</v>
      </c>
      <c r="J154" s="371">
        <v>50</v>
      </c>
      <c r="K154" s="367"/>
    </row>
    <row r="155" s="1" customFormat="1" ht="15" customHeight="1">
      <c r="B155" s="344"/>
      <c r="C155" s="371" t="s">
        <v>5829</v>
      </c>
      <c r="D155" s="319"/>
      <c r="E155" s="319"/>
      <c r="F155" s="372" t="s">
        <v>5821</v>
      </c>
      <c r="G155" s="319"/>
      <c r="H155" s="371" t="s">
        <v>5861</v>
      </c>
      <c r="I155" s="371" t="s">
        <v>5831</v>
      </c>
      <c r="J155" s="371"/>
      <c r="K155" s="367"/>
    </row>
    <row r="156" s="1" customFormat="1" ht="15" customHeight="1">
      <c r="B156" s="344"/>
      <c r="C156" s="371" t="s">
        <v>5840</v>
      </c>
      <c r="D156" s="319"/>
      <c r="E156" s="319"/>
      <c r="F156" s="372" t="s">
        <v>5827</v>
      </c>
      <c r="G156" s="319"/>
      <c r="H156" s="371" t="s">
        <v>5861</v>
      </c>
      <c r="I156" s="371" t="s">
        <v>5823</v>
      </c>
      <c r="J156" s="371">
        <v>50</v>
      </c>
      <c r="K156" s="367"/>
    </row>
    <row r="157" s="1" customFormat="1" ht="15" customHeight="1">
      <c r="B157" s="344"/>
      <c r="C157" s="371" t="s">
        <v>5848</v>
      </c>
      <c r="D157" s="319"/>
      <c r="E157" s="319"/>
      <c r="F157" s="372" t="s">
        <v>5827</v>
      </c>
      <c r="G157" s="319"/>
      <c r="H157" s="371" t="s">
        <v>5861</v>
      </c>
      <c r="I157" s="371" t="s">
        <v>5823</v>
      </c>
      <c r="J157" s="371">
        <v>50</v>
      </c>
      <c r="K157" s="367"/>
    </row>
    <row r="158" s="1" customFormat="1" ht="15" customHeight="1">
      <c r="B158" s="344"/>
      <c r="C158" s="371" t="s">
        <v>5846</v>
      </c>
      <c r="D158" s="319"/>
      <c r="E158" s="319"/>
      <c r="F158" s="372" t="s">
        <v>5827</v>
      </c>
      <c r="G158" s="319"/>
      <c r="H158" s="371" t="s">
        <v>5861</v>
      </c>
      <c r="I158" s="371" t="s">
        <v>5823</v>
      </c>
      <c r="J158" s="371">
        <v>50</v>
      </c>
      <c r="K158" s="367"/>
    </row>
    <row r="159" s="1" customFormat="1" ht="15" customHeight="1">
      <c r="B159" s="344"/>
      <c r="C159" s="371" t="s">
        <v>190</v>
      </c>
      <c r="D159" s="319"/>
      <c r="E159" s="319"/>
      <c r="F159" s="372" t="s">
        <v>5821</v>
      </c>
      <c r="G159" s="319"/>
      <c r="H159" s="371" t="s">
        <v>5883</v>
      </c>
      <c r="I159" s="371" t="s">
        <v>5823</v>
      </c>
      <c r="J159" s="371" t="s">
        <v>5884</v>
      </c>
      <c r="K159" s="367"/>
    </row>
    <row r="160" s="1" customFormat="1" ht="15" customHeight="1">
      <c r="B160" s="344"/>
      <c r="C160" s="371" t="s">
        <v>5885</v>
      </c>
      <c r="D160" s="319"/>
      <c r="E160" s="319"/>
      <c r="F160" s="372" t="s">
        <v>5821</v>
      </c>
      <c r="G160" s="319"/>
      <c r="H160" s="371" t="s">
        <v>5886</v>
      </c>
      <c r="I160" s="371" t="s">
        <v>5856</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5887</v>
      </c>
      <c r="D165" s="310"/>
      <c r="E165" s="310"/>
      <c r="F165" s="310"/>
      <c r="G165" s="310"/>
      <c r="H165" s="310"/>
      <c r="I165" s="310"/>
      <c r="J165" s="310"/>
      <c r="K165" s="311"/>
    </row>
    <row r="166" s="1" customFormat="1" ht="17.25" customHeight="1">
      <c r="B166" s="309"/>
      <c r="C166" s="334" t="s">
        <v>5815</v>
      </c>
      <c r="D166" s="334"/>
      <c r="E166" s="334"/>
      <c r="F166" s="334" t="s">
        <v>5816</v>
      </c>
      <c r="G166" s="376"/>
      <c r="H166" s="377" t="s">
        <v>58</v>
      </c>
      <c r="I166" s="377" t="s">
        <v>61</v>
      </c>
      <c r="J166" s="334" t="s">
        <v>5817</v>
      </c>
      <c r="K166" s="311"/>
    </row>
    <row r="167" s="1" customFormat="1" ht="17.25" customHeight="1">
      <c r="B167" s="312"/>
      <c r="C167" s="336" t="s">
        <v>5818</v>
      </c>
      <c r="D167" s="336"/>
      <c r="E167" s="336"/>
      <c r="F167" s="337" t="s">
        <v>5819</v>
      </c>
      <c r="G167" s="378"/>
      <c r="H167" s="379"/>
      <c r="I167" s="379"/>
      <c r="J167" s="336" t="s">
        <v>5820</v>
      </c>
      <c r="K167" s="314"/>
    </row>
    <row r="168" s="1" customFormat="1" ht="5.25" customHeight="1">
      <c r="B168" s="344"/>
      <c r="C168" s="339"/>
      <c r="D168" s="339"/>
      <c r="E168" s="339"/>
      <c r="F168" s="339"/>
      <c r="G168" s="340"/>
      <c r="H168" s="339"/>
      <c r="I168" s="339"/>
      <c r="J168" s="339"/>
      <c r="K168" s="367"/>
    </row>
    <row r="169" s="1" customFormat="1" ht="15" customHeight="1">
      <c r="B169" s="344"/>
      <c r="C169" s="319" t="s">
        <v>5824</v>
      </c>
      <c r="D169" s="319"/>
      <c r="E169" s="319"/>
      <c r="F169" s="342" t="s">
        <v>5821</v>
      </c>
      <c r="G169" s="319"/>
      <c r="H169" s="319" t="s">
        <v>5861</v>
      </c>
      <c r="I169" s="319" t="s">
        <v>5823</v>
      </c>
      <c r="J169" s="319">
        <v>120</v>
      </c>
      <c r="K169" s="367"/>
    </row>
    <row r="170" s="1" customFormat="1" ht="15" customHeight="1">
      <c r="B170" s="344"/>
      <c r="C170" s="319" t="s">
        <v>5870</v>
      </c>
      <c r="D170" s="319"/>
      <c r="E170" s="319"/>
      <c r="F170" s="342" t="s">
        <v>5821</v>
      </c>
      <c r="G170" s="319"/>
      <c r="H170" s="319" t="s">
        <v>5871</v>
      </c>
      <c r="I170" s="319" t="s">
        <v>5823</v>
      </c>
      <c r="J170" s="319" t="s">
        <v>5872</v>
      </c>
      <c r="K170" s="367"/>
    </row>
    <row r="171" s="1" customFormat="1" ht="15" customHeight="1">
      <c r="B171" s="344"/>
      <c r="C171" s="319" t="s">
        <v>97</v>
      </c>
      <c r="D171" s="319"/>
      <c r="E171" s="319"/>
      <c r="F171" s="342" t="s">
        <v>5821</v>
      </c>
      <c r="G171" s="319"/>
      <c r="H171" s="319" t="s">
        <v>5888</v>
      </c>
      <c r="I171" s="319" t="s">
        <v>5823</v>
      </c>
      <c r="J171" s="319" t="s">
        <v>5872</v>
      </c>
      <c r="K171" s="367"/>
    </row>
    <row r="172" s="1" customFormat="1" ht="15" customHeight="1">
      <c r="B172" s="344"/>
      <c r="C172" s="319" t="s">
        <v>5826</v>
      </c>
      <c r="D172" s="319"/>
      <c r="E172" s="319"/>
      <c r="F172" s="342" t="s">
        <v>5827</v>
      </c>
      <c r="G172" s="319"/>
      <c r="H172" s="319" t="s">
        <v>5888</v>
      </c>
      <c r="I172" s="319" t="s">
        <v>5823</v>
      </c>
      <c r="J172" s="319">
        <v>50</v>
      </c>
      <c r="K172" s="367"/>
    </row>
    <row r="173" s="1" customFormat="1" ht="15" customHeight="1">
      <c r="B173" s="344"/>
      <c r="C173" s="319" t="s">
        <v>5829</v>
      </c>
      <c r="D173" s="319"/>
      <c r="E173" s="319"/>
      <c r="F173" s="342" t="s">
        <v>5821</v>
      </c>
      <c r="G173" s="319"/>
      <c r="H173" s="319" t="s">
        <v>5888</v>
      </c>
      <c r="I173" s="319" t="s">
        <v>5831</v>
      </c>
      <c r="J173" s="319"/>
      <c r="K173" s="367"/>
    </row>
    <row r="174" s="1" customFormat="1" ht="15" customHeight="1">
      <c r="B174" s="344"/>
      <c r="C174" s="319" t="s">
        <v>5840</v>
      </c>
      <c r="D174" s="319"/>
      <c r="E174" s="319"/>
      <c r="F174" s="342" t="s">
        <v>5827</v>
      </c>
      <c r="G174" s="319"/>
      <c r="H174" s="319" t="s">
        <v>5888</v>
      </c>
      <c r="I174" s="319" t="s">
        <v>5823</v>
      </c>
      <c r="J174" s="319">
        <v>50</v>
      </c>
      <c r="K174" s="367"/>
    </row>
    <row r="175" s="1" customFormat="1" ht="15" customHeight="1">
      <c r="B175" s="344"/>
      <c r="C175" s="319" t="s">
        <v>5848</v>
      </c>
      <c r="D175" s="319"/>
      <c r="E175" s="319"/>
      <c r="F175" s="342" t="s">
        <v>5827</v>
      </c>
      <c r="G175" s="319"/>
      <c r="H175" s="319" t="s">
        <v>5888</v>
      </c>
      <c r="I175" s="319" t="s">
        <v>5823</v>
      </c>
      <c r="J175" s="319">
        <v>50</v>
      </c>
      <c r="K175" s="367"/>
    </row>
    <row r="176" s="1" customFormat="1" ht="15" customHeight="1">
      <c r="B176" s="344"/>
      <c r="C176" s="319" t="s">
        <v>5846</v>
      </c>
      <c r="D176" s="319"/>
      <c r="E176" s="319"/>
      <c r="F176" s="342" t="s">
        <v>5827</v>
      </c>
      <c r="G176" s="319"/>
      <c r="H176" s="319" t="s">
        <v>5888</v>
      </c>
      <c r="I176" s="319" t="s">
        <v>5823</v>
      </c>
      <c r="J176" s="319">
        <v>50</v>
      </c>
      <c r="K176" s="367"/>
    </row>
    <row r="177" s="1" customFormat="1" ht="15" customHeight="1">
      <c r="B177" s="344"/>
      <c r="C177" s="319" t="s">
        <v>217</v>
      </c>
      <c r="D177" s="319"/>
      <c r="E177" s="319"/>
      <c r="F177" s="342" t="s">
        <v>5821</v>
      </c>
      <c r="G177" s="319"/>
      <c r="H177" s="319" t="s">
        <v>5889</v>
      </c>
      <c r="I177" s="319" t="s">
        <v>5890</v>
      </c>
      <c r="J177" s="319"/>
      <c r="K177" s="367"/>
    </row>
    <row r="178" s="1" customFormat="1" ht="15" customHeight="1">
      <c r="B178" s="344"/>
      <c r="C178" s="319" t="s">
        <v>61</v>
      </c>
      <c r="D178" s="319"/>
      <c r="E178" s="319"/>
      <c r="F178" s="342" t="s">
        <v>5821</v>
      </c>
      <c r="G178" s="319"/>
      <c r="H178" s="319" t="s">
        <v>5891</v>
      </c>
      <c r="I178" s="319" t="s">
        <v>5892</v>
      </c>
      <c r="J178" s="319">
        <v>1</v>
      </c>
      <c r="K178" s="367"/>
    </row>
    <row r="179" s="1" customFormat="1" ht="15" customHeight="1">
      <c r="B179" s="344"/>
      <c r="C179" s="319" t="s">
        <v>57</v>
      </c>
      <c r="D179" s="319"/>
      <c r="E179" s="319"/>
      <c r="F179" s="342" t="s">
        <v>5821</v>
      </c>
      <c r="G179" s="319"/>
      <c r="H179" s="319" t="s">
        <v>5893</v>
      </c>
      <c r="I179" s="319" t="s">
        <v>5823</v>
      </c>
      <c r="J179" s="319">
        <v>20</v>
      </c>
      <c r="K179" s="367"/>
    </row>
    <row r="180" s="1" customFormat="1" ht="15" customHeight="1">
      <c r="B180" s="344"/>
      <c r="C180" s="319" t="s">
        <v>58</v>
      </c>
      <c r="D180" s="319"/>
      <c r="E180" s="319"/>
      <c r="F180" s="342" t="s">
        <v>5821</v>
      </c>
      <c r="G180" s="319"/>
      <c r="H180" s="319" t="s">
        <v>5894</v>
      </c>
      <c r="I180" s="319" t="s">
        <v>5823</v>
      </c>
      <c r="J180" s="319">
        <v>255</v>
      </c>
      <c r="K180" s="367"/>
    </row>
    <row r="181" s="1" customFormat="1" ht="15" customHeight="1">
      <c r="B181" s="344"/>
      <c r="C181" s="319" t="s">
        <v>218</v>
      </c>
      <c r="D181" s="319"/>
      <c r="E181" s="319"/>
      <c r="F181" s="342" t="s">
        <v>5821</v>
      </c>
      <c r="G181" s="319"/>
      <c r="H181" s="319" t="s">
        <v>5785</v>
      </c>
      <c r="I181" s="319" t="s">
        <v>5823</v>
      </c>
      <c r="J181" s="319">
        <v>10</v>
      </c>
      <c r="K181" s="367"/>
    </row>
    <row r="182" s="1" customFormat="1" ht="15" customHeight="1">
      <c r="B182" s="344"/>
      <c r="C182" s="319" t="s">
        <v>219</v>
      </c>
      <c r="D182" s="319"/>
      <c r="E182" s="319"/>
      <c r="F182" s="342" t="s">
        <v>5821</v>
      </c>
      <c r="G182" s="319"/>
      <c r="H182" s="319" t="s">
        <v>5895</v>
      </c>
      <c r="I182" s="319" t="s">
        <v>5856</v>
      </c>
      <c r="J182" s="319"/>
      <c r="K182" s="367"/>
    </row>
    <row r="183" s="1" customFormat="1" ht="15" customHeight="1">
      <c r="B183" s="344"/>
      <c r="C183" s="319" t="s">
        <v>5896</v>
      </c>
      <c r="D183" s="319"/>
      <c r="E183" s="319"/>
      <c r="F183" s="342" t="s">
        <v>5821</v>
      </c>
      <c r="G183" s="319"/>
      <c r="H183" s="319" t="s">
        <v>5897</v>
      </c>
      <c r="I183" s="319" t="s">
        <v>5856</v>
      </c>
      <c r="J183" s="319"/>
      <c r="K183" s="367"/>
    </row>
    <row r="184" s="1" customFormat="1" ht="15" customHeight="1">
      <c r="B184" s="344"/>
      <c r="C184" s="319" t="s">
        <v>5885</v>
      </c>
      <c r="D184" s="319"/>
      <c r="E184" s="319"/>
      <c r="F184" s="342" t="s">
        <v>5821</v>
      </c>
      <c r="G184" s="319"/>
      <c r="H184" s="319" t="s">
        <v>5898</v>
      </c>
      <c r="I184" s="319" t="s">
        <v>5856</v>
      </c>
      <c r="J184" s="319"/>
      <c r="K184" s="367"/>
    </row>
    <row r="185" s="1" customFormat="1" ht="15" customHeight="1">
      <c r="B185" s="344"/>
      <c r="C185" s="319" t="s">
        <v>221</v>
      </c>
      <c r="D185" s="319"/>
      <c r="E185" s="319"/>
      <c r="F185" s="342" t="s">
        <v>5827</v>
      </c>
      <c r="G185" s="319"/>
      <c r="H185" s="319" t="s">
        <v>5899</v>
      </c>
      <c r="I185" s="319" t="s">
        <v>5823</v>
      </c>
      <c r="J185" s="319">
        <v>50</v>
      </c>
      <c r="K185" s="367"/>
    </row>
    <row r="186" s="1" customFormat="1" ht="15" customHeight="1">
      <c r="B186" s="344"/>
      <c r="C186" s="319" t="s">
        <v>5900</v>
      </c>
      <c r="D186" s="319"/>
      <c r="E186" s="319"/>
      <c r="F186" s="342" t="s">
        <v>5827</v>
      </c>
      <c r="G186" s="319"/>
      <c r="H186" s="319" t="s">
        <v>5901</v>
      </c>
      <c r="I186" s="319" t="s">
        <v>5902</v>
      </c>
      <c r="J186" s="319"/>
      <c r="K186" s="367"/>
    </row>
    <row r="187" s="1" customFormat="1" ht="15" customHeight="1">
      <c r="B187" s="344"/>
      <c r="C187" s="319" t="s">
        <v>5903</v>
      </c>
      <c r="D187" s="319"/>
      <c r="E187" s="319"/>
      <c r="F187" s="342" t="s">
        <v>5827</v>
      </c>
      <c r="G187" s="319"/>
      <c r="H187" s="319" t="s">
        <v>5904</v>
      </c>
      <c r="I187" s="319" t="s">
        <v>5902</v>
      </c>
      <c r="J187" s="319"/>
      <c r="K187" s="367"/>
    </row>
    <row r="188" s="1" customFormat="1" ht="15" customHeight="1">
      <c r="B188" s="344"/>
      <c r="C188" s="319" t="s">
        <v>5905</v>
      </c>
      <c r="D188" s="319"/>
      <c r="E188" s="319"/>
      <c r="F188" s="342" t="s">
        <v>5827</v>
      </c>
      <c r="G188" s="319"/>
      <c r="H188" s="319" t="s">
        <v>5906</v>
      </c>
      <c r="I188" s="319" t="s">
        <v>5902</v>
      </c>
      <c r="J188" s="319"/>
      <c r="K188" s="367"/>
    </row>
    <row r="189" s="1" customFormat="1" ht="15" customHeight="1">
      <c r="B189" s="344"/>
      <c r="C189" s="380" t="s">
        <v>5907</v>
      </c>
      <c r="D189" s="319"/>
      <c r="E189" s="319"/>
      <c r="F189" s="342" t="s">
        <v>5827</v>
      </c>
      <c r="G189" s="319"/>
      <c r="H189" s="319" t="s">
        <v>5908</v>
      </c>
      <c r="I189" s="319" t="s">
        <v>5909</v>
      </c>
      <c r="J189" s="381" t="s">
        <v>5910</v>
      </c>
      <c r="K189" s="367"/>
    </row>
    <row r="190" s="18" customFormat="1" ht="15" customHeight="1">
      <c r="B190" s="382"/>
      <c r="C190" s="383" t="s">
        <v>5911</v>
      </c>
      <c r="D190" s="384"/>
      <c r="E190" s="384"/>
      <c r="F190" s="385" t="s">
        <v>5827</v>
      </c>
      <c r="G190" s="384"/>
      <c r="H190" s="384" t="s">
        <v>5912</v>
      </c>
      <c r="I190" s="384" t="s">
        <v>5909</v>
      </c>
      <c r="J190" s="386" t="s">
        <v>5910</v>
      </c>
      <c r="K190" s="387"/>
    </row>
    <row r="191" s="1" customFormat="1" ht="15" customHeight="1">
      <c r="B191" s="344"/>
      <c r="C191" s="380" t="s">
        <v>46</v>
      </c>
      <c r="D191" s="319"/>
      <c r="E191" s="319"/>
      <c r="F191" s="342" t="s">
        <v>5821</v>
      </c>
      <c r="G191" s="319"/>
      <c r="H191" s="316" t="s">
        <v>5913</v>
      </c>
      <c r="I191" s="319" t="s">
        <v>5914</v>
      </c>
      <c r="J191" s="319"/>
      <c r="K191" s="367"/>
    </row>
    <row r="192" s="1" customFormat="1" ht="15" customHeight="1">
      <c r="B192" s="344"/>
      <c r="C192" s="380" t="s">
        <v>5915</v>
      </c>
      <c r="D192" s="319"/>
      <c r="E192" s="319"/>
      <c r="F192" s="342" t="s">
        <v>5821</v>
      </c>
      <c r="G192" s="319"/>
      <c r="H192" s="319" t="s">
        <v>5916</v>
      </c>
      <c r="I192" s="319" t="s">
        <v>5856</v>
      </c>
      <c r="J192" s="319"/>
      <c r="K192" s="367"/>
    </row>
    <row r="193" s="1" customFormat="1" ht="15" customHeight="1">
      <c r="B193" s="344"/>
      <c r="C193" s="380" t="s">
        <v>5917</v>
      </c>
      <c r="D193" s="319"/>
      <c r="E193" s="319"/>
      <c r="F193" s="342" t="s">
        <v>5821</v>
      </c>
      <c r="G193" s="319"/>
      <c r="H193" s="319" t="s">
        <v>5918</v>
      </c>
      <c r="I193" s="319" t="s">
        <v>5856</v>
      </c>
      <c r="J193" s="319"/>
      <c r="K193" s="367"/>
    </row>
    <row r="194" s="1" customFormat="1" ht="15" customHeight="1">
      <c r="B194" s="344"/>
      <c r="C194" s="380" t="s">
        <v>5919</v>
      </c>
      <c r="D194" s="319"/>
      <c r="E194" s="319"/>
      <c r="F194" s="342" t="s">
        <v>5827</v>
      </c>
      <c r="G194" s="319"/>
      <c r="H194" s="319" t="s">
        <v>5920</v>
      </c>
      <c r="I194" s="319" t="s">
        <v>5856</v>
      </c>
      <c r="J194" s="319"/>
      <c r="K194" s="367"/>
    </row>
    <row r="195" s="1" customFormat="1" ht="15" customHeight="1">
      <c r="B195" s="373"/>
      <c r="C195" s="388"/>
      <c r="D195" s="353"/>
      <c r="E195" s="353"/>
      <c r="F195" s="353"/>
      <c r="G195" s="353"/>
      <c r="H195" s="353"/>
      <c r="I195" s="353"/>
      <c r="J195" s="353"/>
      <c r="K195" s="374"/>
    </row>
    <row r="196" s="1" customFormat="1" ht="18.75" customHeight="1">
      <c r="B196" s="355"/>
      <c r="C196" s="365"/>
      <c r="D196" s="365"/>
      <c r="E196" s="365"/>
      <c r="F196" s="375"/>
      <c r="G196" s="365"/>
      <c r="H196" s="365"/>
      <c r="I196" s="365"/>
      <c r="J196" s="365"/>
      <c r="K196" s="355"/>
    </row>
    <row r="197" s="1" customFormat="1" ht="18.75" customHeight="1">
      <c r="B197" s="355"/>
      <c r="C197" s="365"/>
      <c r="D197" s="365"/>
      <c r="E197" s="365"/>
      <c r="F197" s="375"/>
      <c r="G197" s="365"/>
      <c r="H197" s="365"/>
      <c r="I197" s="365"/>
      <c r="J197" s="365"/>
      <c r="K197" s="355"/>
    </row>
    <row r="198" s="1" customFormat="1" ht="18.75" customHeight="1">
      <c r="B198" s="327"/>
      <c r="C198" s="327"/>
      <c r="D198" s="327"/>
      <c r="E198" s="327"/>
      <c r="F198" s="327"/>
      <c r="G198" s="327"/>
      <c r="H198" s="327"/>
      <c r="I198" s="327"/>
      <c r="J198" s="327"/>
      <c r="K198" s="327"/>
    </row>
    <row r="199" s="1" customFormat="1" ht="13.5">
      <c r="B199" s="306"/>
      <c r="C199" s="307"/>
      <c r="D199" s="307"/>
      <c r="E199" s="307"/>
      <c r="F199" s="307"/>
      <c r="G199" s="307"/>
      <c r="H199" s="307"/>
      <c r="I199" s="307"/>
      <c r="J199" s="307"/>
      <c r="K199" s="308"/>
    </row>
    <row r="200" s="1" customFormat="1" ht="21">
      <c r="B200" s="309"/>
      <c r="C200" s="310" t="s">
        <v>5921</v>
      </c>
      <c r="D200" s="310"/>
      <c r="E200" s="310"/>
      <c r="F200" s="310"/>
      <c r="G200" s="310"/>
      <c r="H200" s="310"/>
      <c r="I200" s="310"/>
      <c r="J200" s="310"/>
      <c r="K200" s="311"/>
    </row>
    <row r="201" s="1" customFormat="1" ht="25.5" customHeight="1">
      <c r="B201" s="309"/>
      <c r="C201" s="389" t="s">
        <v>5922</v>
      </c>
      <c r="D201" s="389"/>
      <c r="E201" s="389"/>
      <c r="F201" s="389" t="s">
        <v>5923</v>
      </c>
      <c r="G201" s="390"/>
      <c r="H201" s="389" t="s">
        <v>5924</v>
      </c>
      <c r="I201" s="389"/>
      <c r="J201" s="389"/>
      <c r="K201" s="311"/>
    </row>
    <row r="202" s="1" customFormat="1" ht="5.25" customHeight="1">
      <c r="B202" s="344"/>
      <c r="C202" s="339"/>
      <c r="D202" s="339"/>
      <c r="E202" s="339"/>
      <c r="F202" s="339"/>
      <c r="G202" s="365"/>
      <c r="H202" s="339"/>
      <c r="I202" s="339"/>
      <c r="J202" s="339"/>
      <c r="K202" s="367"/>
    </row>
    <row r="203" s="1" customFormat="1" ht="15" customHeight="1">
      <c r="B203" s="344"/>
      <c r="C203" s="319" t="s">
        <v>5914</v>
      </c>
      <c r="D203" s="319"/>
      <c r="E203" s="319"/>
      <c r="F203" s="342" t="s">
        <v>47</v>
      </c>
      <c r="G203" s="319"/>
      <c r="H203" s="319" t="s">
        <v>5925</v>
      </c>
      <c r="I203" s="319"/>
      <c r="J203" s="319"/>
      <c r="K203" s="367"/>
    </row>
    <row r="204" s="1" customFormat="1" ht="15" customHeight="1">
      <c r="B204" s="344"/>
      <c r="C204" s="319"/>
      <c r="D204" s="319"/>
      <c r="E204" s="319"/>
      <c r="F204" s="342" t="s">
        <v>48</v>
      </c>
      <c r="G204" s="319"/>
      <c r="H204" s="319" t="s">
        <v>5926</v>
      </c>
      <c r="I204" s="319"/>
      <c r="J204" s="319"/>
      <c r="K204" s="367"/>
    </row>
    <row r="205" s="1" customFormat="1" ht="15" customHeight="1">
      <c r="B205" s="344"/>
      <c r="C205" s="319"/>
      <c r="D205" s="319"/>
      <c r="E205" s="319"/>
      <c r="F205" s="342" t="s">
        <v>51</v>
      </c>
      <c r="G205" s="319"/>
      <c r="H205" s="319" t="s">
        <v>5927</v>
      </c>
      <c r="I205" s="319"/>
      <c r="J205" s="319"/>
      <c r="K205" s="367"/>
    </row>
    <row r="206" s="1" customFormat="1" ht="15" customHeight="1">
      <c r="B206" s="344"/>
      <c r="C206" s="319"/>
      <c r="D206" s="319"/>
      <c r="E206" s="319"/>
      <c r="F206" s="342" t="s">
        <v>49</v>
      </c>
      <c r="G206" s="319"/>
      <c r="H206" s="319" t="s">
        <v>5928</v>
      </c>
      <c r="I206" s="319"/>
      <c r="J206" s="319"/>
      <c r="K206" s="367"/>
    </row>
    <row r="207" s="1" customFormat="1" ht="15" customHeight="1">
      <c r="B207" s="344"/>
      <c r="C207" s="319"/>
      <c r="D207" s="319"/>
      <c r="E207" s="319"/>
      <c r="F207" s="342" t="s">
        <v>50</v>
      </c>
      <c r="G207" s="319"/>
      <c r="H207" s="319" t="s">
        <v>5929</v>
      </c>
      <c r="I207" s="319"/>
      <c r="J207" s="319"/>
      <c r="K207" s="367"/>
    </row>
    <row r="208" s="1" customFormat="1" ht="15" customHeight="1">
      <c r="B208" s="344"/>
      <c r="C208" s="319"/>
      <c r="D208" s="319"/>
      <c r="E208" s="319"/>
      <c r="F208" s="342"/>
      <c r="G208" s="319"/>
      <c r="H208" s="319"/>
      <c r="I208" s="319"/>
      <c r="J208" s="319"/>
      <c r="K208" s="367"/>
    </row>
    <row r="209" s="1" customFormat="1" ht="15" customHeight="1">
      <c r="B209" s="344"/>
      <c r="C209" s="319" t="s">
        <v>5868</v>
      </c>
      <c r="D209" s="319"/>
      <c r="E209" s="319"/>
      <c r="F209" s="342" t="s">
        <v>83</v>
      </c>
      <c r="G209" s="319"/>
      <c r="H209" s="319" t="s">
        <v>5930</v>
      </c>
      <c r="I209" s="319"/>
      <c r="J209" s="319"/>
      <c r="K209" s="367"/>
    </row>
    <row r="210" s="1" customFormat="1" ht="15" customHeight="1">
      <c r="B210" s="344"/>
      <c r="C210" s="319"/>
      <c r="D210" s="319"/>
      <c r="E210" s="319"/>
      <c r="F210" s="342" t="s">
        <v>5765</v>
      </c>
      <c r="G210" s="319"/>
      <c r="H210" s="319" t="s">
        <v>5766</v>
      </c>
      <c r="I210" s="319"/>
      <c r="J210" s="319"/>
      <c r="K210" s="367"/>
    </row>
    <row r="211" s="1" customFormat="1" ht="15" customHeight="1">
      <c r="B211" s="344"/>
      <c r="C211" s="319"/>
      <c r="D211" s="319"/>
      <c r="E211" s="319"/>
      <c r="F211" s="342" t="s">
        <v>5763</v>
      </c>
      <c r="G211" s="319"/>
      <c r="H211" s="319" t="s">
        <v>5931</v>
      </c>
      <c r="I211" s="319"/>
      <c r="J211" s="319"/>
      <c r="K211" s="367"/>
    </row>
    <row r="212" s="1" customFormat="1" ht="15" customHeight="1">
      <c r="B212" s="391"/>
      <c r="C212" s="319"/>
      <c r="D212" s="319"/>
      <c r="E212" s="319"/>
      <c r="F212" s="342" t="s">
        <v>5767</v>
      </c>
      <c r="G212" s="380"/>
      <c r="H212" s="371" t="s">
        <v>5768</v>
      </c>
      <c r="I212" s="371"/>
      <c r="J212" s="371"/>
      <c r="K212" s="392"/>
    </row>
    <row r="213" s="1" customFormat="1" ht="15" customHeight="1">
      <c r="B213" s="391"/>
      <c r="C213" s="319"/>
      <c r="D213" s="319"/>
      <c r="E213" s="319"/>
      <c r="F213" s="342" t="s">
        <v>5769</v>
      </c>
      <c r="G213" s="380"/>
      <c r="H213" s="371" t="s">
        <v>5743</v>
      </c>
      <c r="I213" s="371"/>
      <c r="J213" s="371"/>
      <c r="K213" s="392"/>
    </row>
    <row r="214" s="1" customFormat="1" ht="15" customHeight="1">
      <c r="B214" s="391"/>
      <c r="C214" s="319"/>
      <c r="D214" s="319"/>
      <c r="E214" s="319"/>
      <c r="F214" s="342"/>
      <c r="G214" s="380"/>
      <c r="H214" s="371"/>
      <c r="I214" s="371"/>
      <c r="J214" s="371"/>
      <c r="K214" s="392"/>
    </row>
    <row r="215" s="1" customFormat="1" ht="15" customHeight="1">
      <c r="B215" s="391"/>
      <c r="C215" s="319" t="s">
        <v>5892</v>
      </c>
      <c r="D215" s="319"/>
      <c r="E215" s="319"/>
      <c r="F215" s="342">
        <v>1</v>
      </c>
      <c r="G215" s="380"/>
      <c r="H215" s="371" t="s">
        <v>5932</v>
      </c>
      <c r="I215" s="371"/>
      <c r="J215" s="371"/>
      <c r="K215" s="392"/>
    </row>
    <row r="216" s="1" customFormat="1" ht="15" customHeight="1">
      <c r="B216" s="391"/>
      <c r="C216" s="319"/>
      <c r="D216" s="319"/>
      <c r="E216" s="319"/>
      <c r="F216" s="342">
        <v>2</v>
      </c>
      <c r="G216" s="380"/>
      <c r="H216" s="371" t="s">
        <v>5933</v>
      </c>
      <c r="I216" s="371"/>
      <c r="J216" s="371"/>
      <c r="K216" s="392"/>
    </row>
    <row r="217" s="1" customFormat="1" ht="15" customHeight="1">
      <c r="B217" s="391"/>
      <c r="C217" s="319"/>
      <c r="D217" s="319"/>
      <c r="E217" s="319"/>
      <c r="F217" s="342">
        <v>3</v>
      </c>
      <c r="G217" s="380"/>
      <c r="H217" s="371" t="s">
        <v>5934</v>
      </c>
      <c r="I217" s="371"/>
      <c r="J217" s="371"/>
      <c r="K217" s="392"/>
    </row>
    <row r="218" s="1" customFormat="1" ht="15" customHeight="1">
      <c r="B218" s="391"/>
      <c r="C218" s="319"/>
      <c r="D218" s="319"/>
      <c r="E218" s="319"/>
      <c r="F218" s="342">
        <v>4</v>
      </c>
      <c r="G218" s="380"/>
      <c r="H218" s="371" t="s">
        <v>5935</v>
      </c>
      <c r="I218" s="371"/>
      <c r="J218" s="371"/>
      <c r="K218" s="392"/>
    </row>
    <row r="219" s="1" customFormat="1" ht="12.75" customHeight="1">
      <c r="B219" s="393"/>
      <c r="C219" s="394"/>
      <c r="D219" s="394"/>
      <c r="E219" s="394"/>
      <c r="F219" s="394"/>
      <c r="G219" s="394"/>
      <c r="H219" s="394"/>
      <c r="I219" s="394"/>
      <c r="J219" s="394"/>
      <c r="K219" s="39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Michael Hlušek</dc:creator>
  <cp:lastModifiedBy>Michael Hlušek</cp:lastModifiedBy>
  <dcterms:created xsi:type="dcterms:W3CDTF">2024-02-20T14:30:29Z</dcterms:created>
  <dcterms:modified xsi:type="dcterms:W3CDTF">2024-02-20T14:31:07Z</dcterms:modified>
</cp:coreProperties>
</file>