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5840" firstSheet="18" activeTab="23"/>
  </bookViews>
  <sheets>
    <sheet name="Rekapitulace stavby" sheetId="1" r:id="rId1"/>
    <sheet name="1 - SO 01 stavební úpravy..." sheetId="2" r:id="rId2"/>
    <sheet name="2 - SO 02 stavební úpravy..." sheetId="3" r:id="rId3"/>
    <sheet name="31 - ZT- SO 01" sheetId="4" r:id="rId4"/>
    <sheet name="32 - ZT- SO 02" sheetId="5" r:id="rId5"/>
    <sheet name="41 - UT- SO 01" sheetId="6" r:id="rId6"/>
    <sheet name="42 - UT- SO 02" sheetId="7" r:id="rId7"/>
    <sheet name="5 - VZT - SO 02" sheetId="8" r:id="rId8"/>
    <sheet name="61 - Silnoproud - demontá..." sheetId="9" r:id="rId9"/>
    <sheet name="62 - Silnoproud - materiá..." sheetId="10" r:id="rId10"/>
    <sheet name="63 - Silnoproud - montáže..." sheetId="11" r:id="rId11"/>
    <sheet name="64 - Rozvaděč - demontáže..." sheetId="12" r:id="rId12"/>
    <sheet name="65 - Rozvaděč - materiál ..." sheetId="13" r:id="rId13"/>
    <sheet name="66 - Rozvaděč - montáže -..." sheetId="14" r:id="rId14"/>
    <sheet name="67 - Výchozí revize elekt..." sheetId="15" r:id="rId15"/>
    <sheet name="71 - Silnoproud - demontá..." sheetId="16" r:id="rId16"/>
    <sheet name="72 - Silnoproud - materiá..." sheetId="17" r:id="rId17"/>
    <sheet name="73 - Silnoproud - montáže..." sheetId="18" r:id="rId18"/>
    <sheet name="74 - Rozvaděč - demontáže..." sheetId="19" r:id="rId19"/>
    <sheet name="75 - Rozvaděč - materiál ..." sheetId="20" r:id="rId20"/>
    <sheet name="76 - Rozvaděč - montáže -..." sheetId="21" r:id="rId21"/>
    <sheet name="77 - Výchozí revize elekt..." sheetId="22" r:id="rId22"/>
    <sheet name="9 - Vedlejší náklady" sheetId="23" r:id="rId23"/>
    <sheet name="Seznam figur" sheetId="24" r:id="rId24"/>
  </sheets>
  <definedNames>
    <definedName name="_xlnm._FilterDatabase" localSheetId="1" hidden="1">'1 - SO 01 stavební úpravy...'!$C$134:$K$473</definedName>
    <definedName name="_xlnm._FilterDatabase" localSheetId="2" hidden="1">'2 - SO 02 stavební úpravy...'!$C$137:$K$662</definedName>
    <definedName name="_xlnm._FilterDatabase" localSheetId="3" hidden="1">'31 - ZT- SO 01'!$C$120:$K$172</definedName>
    <definedName name="_xlnm._FilterDatabase" localSheetId="4" hidden="1">'32 - ZT- SO 02'!$C$122:$K$246</definedName>
    <definedName name="_xlnm._FilterDatabase" localSheetId="5" hidden="1">'41 - UT- SO 01'!$C$122:$K$151</definedName>
    <definedName name="_xlnm._FilterDatabase" localSheetId="6" hidden="1">'42 - UT- SO 02'!$C$125:$K$234</definedName>
    <definedName name="_xlnm._FilterDatabase" localSheetId="7" hidden="1">'5 - VZT - SO 02'!$C$122:$K$183</definedName>
    <definedName name="_xlnm._FilterDatabase" localSheetId="8" hidden="1">'61 - Silnoproud - demontá...'!$C$116:$K$124</definedName>
    <definedName name="_xlnm._FilterDatabase" localSheetId="9" hidden="1">'62 - Silnoproud - materiá...'!$C$116:$K$142</definedName>
    <definedName name="_xlnm._FilterDatabase" localSheetId="10" hidden="1">'63 - Silnoproud - montáže...'!$C$116:$K$137</definedName>
    <definedName name="_xlnm._FilterDatabase" localSheetId="11" hidden="1">'64 - Rozvaděč - demontáže...'!$C$116:$K$124</definedName>
    <definedName name="_xlnm._FilterDatabase" localSheetId="12" hidden="1">'65 - Rozvaděč - materiál ...'!$C$116:$K$131</definedName>
    <definedName name="_xlnm._FilterDatabase" localSheetId="13" hidden="1">'66 - Rozvaděč - montáže -...'!$C$116:$K$129</definedName>
    <definedName name="_xlnm._FilterDatabase" localSheetId="14" hidden="1">'67 - Výchozí revize elekt...'!$C$117:$K$127</definedName>
    <definedName name="_xlnm._FilterDatabase" localSheetId="15" hidden="1">'71 - Silnoproud - demontá...'!$C$116:$K$124</definedName>
    <definedName name="_xlnm._FilterDatabase" localSheetId="16" hidden="1">'72 - Silnoproud - materiá...'!$C$116:$K$144</definedName>
    <definedName name="_xlnm._FilterDatabase" localSheetId="17" hidden="1">'73 - Silnoproud - montáže...'!$C$116:$K$137</definedName>
    <definedName name="_xlnm._FilterDatabase" localSheetId="18" hidden="1">'74 - Rozvaděč - demontáže...'!$C$116:$K$124</definedName>
    <definedName name="_xlnm._FilterDatabase" localSheetId="19" hidden="1">'75 - Rozvaděč - materiál ...'!$C$116:$K$129</definedName>
    <definedName name="_xlnm._FilterDatabase" localSheetId="20" hidden="1">'76 - Rozvaděč - montáže -...'!$C$116:$K$129</definedName>
    <definedName name="_xlnm._FilterDatabase" localSheetId="21" hidden="1">'77 - Výchozí revize elekt...'!$C$117:$K$127</definedName>
    <definedName name="_xlnm._FilterDatabase" localSheetId="22" hidden="1">'9 - Vedlejší náklady'!$C$125:$K$145</definedName>
    <definedName name="_xlnm.Print_Area" localSheetId="1">'1 - SO 01 stavební úpravy...'!$C$4:$J$76,'1 - SO 01 stavební úpravy...'!$C$82:$J$116,'1 - SO 01 stavební úpravy...'!$C$122:$K$473</definedName>
    <definedName name="_xlnm.Print_Area" localSheetId="2">'2 - SO 02 stavební úpravy...'!$C$4:$J$76,'2 - SO 02 stavební úpravy...'!$C$82:$J$119,'2 - SO 02 stavební úpravy...'!$C$125:$K$662</definedName>
    <definedName name="_xlnm.Print_Area" localSheetId="3">'31 - ZT- SO 01'!$C$4:$J$76,'31 - ZT- SO 01'!$C$82:$J$102,'31 - ZT- SO 01'!$C$108:$K$172</definedName>
    <definedName name="_xlnm.Print_Area" localSheetId="4">'32 - ZT- SO 02'!$C$4:$J$76,'32 - ZT- SO 02'!$C$82:$J$104,'32 - ZT- SO 02'!$C$110:$K$246</definedName>
    <definedName name="_xlnm.Print_Area" localSheetId="5">'41 - UT- SO 01'!$C$4:$J$76,'41 - UT- SO 01'!$C$82:$J$104,'41 - UT- SO 01'!$C$110:$K$151</definedName>
    <definedName name="_xlnm.Print_Area" localSheetId="6">'42 - UT- SO 02'!$C$4:$J$76,'42 - UT- SO 02'!$C$82:$J$107,'42 - UT- SO 02'!$C$113:$K$234</definedName>
    <definedName name="_xlnm.Print_Area" localSheetId="7">'5 - VZT - SO 02'!$C$4:$J$76,'5 - VZT - SO 02'!$C$82:$J$104,'5 - VZT - SO 02'!$C$110:$K$183</definedName>
    <definedName name="_xlnm.Print_Area" localSheetId="8">'61 - Silnoproud - demontá...'!$C$4:$J$76,'61 - Silnoproud - demontá...'!$C$82:$J$98,'61 - Silnoproud - demontá...'!$C$104:$K$124</definedName>
    <definedName name="_xlnm.Print_Area" localSheetId="9">'62 - Silnoproud - materiá...'!$C$4:$J$76,'62 - Silnoproud - materiá...'!$C$82:$J$98,'62 - Silnoproud - materiá...'!$C$104:$K$142</definedName>
    <definedName name="_xlnm.Print_Area" localSheetId="10">'63 - Silnoproud - montáže...'!$C$4:$J$76,'63 - Silnoproud - montáže...'!$C$82:$J$98,'63 - Silnoproud - montáže...'!$C$104:$K$137</definedName>
    <definedName name="_xlnm.Print_Area" localSheetId="11">'64 - Rozvaděč - demontáže...'!$C$4:$J$76,'64 - Rozvaděč - demontáže...'!$C$82:$J$98,'64 - Rozvaděč - demontáže...'!$C$104:$K$124</definedName>
    <definedName name="_xlnm.Print_Area" localSheetId="12">'65 - Rozvaděč - materiál ...'!$C$4:$J$76,'65 - Rozvaděč - materiál ...'!$C$82:$J$98,'65 - Rozvaděč - materiál ...'!$C$104:$K$131</definedName>
    <definedName name="_xlnm.Print_Area" localSheetId="13">'66 - Rozvaděč - montáže -...'!$C$4:$J$76,'66 - Rozvaděč - montáže -...'!$C$82:$J$98,'66 - Rozvaděč - montáže -...'!$C$104:$K$129</definedName>
    <definedName name="_xlnm.Print_Area" localSheetId="14">'67 - Výchozí revize elekt...'!$C$4:$J$76,'67 - Výchozí revize elekt...'!$C$82:$J$99,'67 - Výchozí revize elekt...'!$C$105:$K$127</definedName>
    <definedName name="_xlnm.Print_Area" localSheetId="15">'71 - Silnoproud - demontá...'!$C$4:$J$76,'71 - Silnoproud - demontá...'!$C$82:$J$98,'71 - Silnoproud - demontá...'!$C$104:$K$124</definedName>
    <definedName name="_xlnm.Print_Area" localSheetId="16">'72 - Silnoproud - materiá...'!$C$4:$J$76,'72 - Silnoproud - materiá...'!$C$82:$J$98,'72 - Silnoproud - materiá...'!$C$104:$K$144</definedName>
    <definedName name="_xlnm.Print_Area" localSheetId="17">'73 - Silnoproud - montáže...'!$C$4:$J$76,'73 - Silnoproud - montáže...'!$C$82:$J$98,'73 - Silnoproud - montáže...'!$C$104:$K$137</definedName>
    <definedName name="_xlnm.Print_Area" localSheetId="18">'74 - Rozvaděč - demontáže...'!$C$4:$J$76,'74 - Rozvaděč - demontáže...'!$C$82:$J$98,'74 - Rozvaděč - demontáže...'!$C$104:$K$124</definedName>
    <definedName name="_xlnm.Print_Area" localSheetId="19">'75 - Rozvaděč - materiál ...'!$C$4:$J$76,'75 - Rozvaděč - materiál ...'!$C$82:$J$98,'75 - Rozvaděč - materiál ...'!$C$104:$K$129</definedName>
    <definedName name="_xlnm.Print_Area" localSheetId="20">'76 - Rozvaděč - montáže -...'!$C$4:$J$76,'76 - Rozvaděč - montáže -...'!$C$82:$J$98,'76 - Rozvaděč - montáže -...'!$C$104:$K$129</definedName>
    <definedName name="_xlnm.Print_Area" localSheetId="21">'77 - Výchozí revize elekt...'!$C$4:$J$76,'77 - Výchozí revize elekt...'!$C$82:$J$99,'77 - Výchozí revize elekt...'!$C$105:$K$127</definedName>
    <definedName name="_xlnm.Print_Area" localSheetId="22">'9 - Vedlejší náklady'!$C$4:$J$76,'9 - Vedlejší náklady'!$C$82:$J$107,'9 - Vedlejší náklady'!$C$113:$K$145</definedName>
    <definedName name="_xlnm.Print_Area" localSheetId="0">'Rekapitulace stavby'!$D$4:$AO$76,'Rekapitulace stavby'!$C$82:$AQ$117</definedName>
    <definedName name="_xlnm.Print_Area" localSheetId="23">'Seznam figur'!$C$4:$G$264</definedName>
    <definedName name="_xlnm.Print_Titles" localSheetId="0">'Rekapitulace stavby'!$92:$92</definedName>
    <definedName name="_xlnm.Print_Titles" localSheetId="1">'1 - SO 01 stavební úpravy...'!$134:$134</definedName>
    <definedName name="_xlnm.Print_Titles" localSheetId="2">'2 - SO 02 stavební úpravy...'!$137:$137</definedName>
    <definedName name="_xlnm.Print_Titles" localSheetId="3">'31 - ZT- SO 01'!$120:$120</definedName>
    <definedName name="_xlnm.Print_Titles" localSheetId="4">'32 - ZT- SO 02'!$122:$122</definedName>
    <definedName name="_xlnm.Print_Titles" localSheetId="5">'41 - UT- SO 01'!$122:$122</definedName>
    <definedName name="_xlnm.Print_Titles" localSheetId="6">'42 - UT- SO 02'!$125:$125</definedName>
    <definedName name="_xlnm.Print_Titles" localSheetId="7">'5 - VZT - SO 02'!$122:$122</definedName>
    <definedName name="_xlnm.Print_Titles" localSheetId="8">'61 - Silnoproud - demontá...'!$116:$116</definedName>
    <definedName name="_xlnm.Print_Titles" localSheetId="9">'62 - Silnoproud - materiá...'!$116:$116</definedName>
    <definedName name="_xlnm.Print_Titles" localSheetId="10">'63 - Silnoproud - montáže...'!$116:$116</definedName>
    <definedName name="_xlnm.Print_Titles" localSheetId="11">'64 - Rozvaděč - demontáže...'!$116:$116</definedName>
    <definedName name="_xlnm.Print_Titles" localSheetId="12">'65 - Rozvaděč - materiál ...'!$116:$116</definedName>
    <definedName name="_xlnm.Print_Titles" localSheetId="13">'66 - Rozvaděč - montáže -...'!$116:$116</definedName>
    <definedName name="_xlnm.Print_Titles" localSheetId="14">'67 - Výchozí revize elekt...'!$117:$117</definedName>
    <definedName name="_xlnm.Print_Titles" localSheetId="15">'71 - Silnoproud - demontá...'!$116:$116</definedName>
    <definedName name="_xlnm.Print_Titles" localSheetId="16">'72 - Silnoproud - materiá...'!$116:$116</definedName>
    <definedName name="_xlnm.Print_Titles" localSheetId="17">'73 - Silnoproud - montáže...'!$116:$116</definedName>
    <definedName name="_xlnm.Print_Titles" localSheetId="18">'74 - Rozvaděč - demontáže...'!$116:$116</definedName>
    <definedName name="_xlnm.Print_Titles" localSheetId="19">'75 - Rozvaděč - materiál ...'!$116:$116</definedName>
    <definedName name="_xlnm.Print_Titles" localSheetId="20">'76 - Rozvaděč - montáže -...'!$116:$116</definedName>
    <definedName name="_xlnm.Print_Titles" localSheetId="21">'77 - Výchozí revize elekt...'!$117:$117</definedName>
    <definedName name="_xlnm.Print_Titles" localSheetId="22">'9 - Vedlejší náklady'!$125:$125</definedName>
    <definedName name="_xlnm.Print_Titles" localSheetId="23">'Seznam figur'!$9:$9</definedName>
  </definedNames>
  <calcPr calcId="191029"/>
  <extLst/>
</workbook>
</file>

<file path=xl/sharedStrings.xml><?xml version="1.0" encoding="utf-8"?>
<sst xmlns="http://schemas.openxmlformats.org/spreadsheetml/2006/main" count="21172" uniqueCount="2527">
  <si>
    <t>Export Komplet</t>
  </si>
  <si>
    <t/>
  </si>
  <si>
    <t>2.0</t>
  </si>
  <si>
    <t>False</t>
  </si>
  <si>
    <t>{9eaa8f4d-f86d-486d-8f16-460e24033db0}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</si>
  <si>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</si>
  <si>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</si>
  <si>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</si>
  <si>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</si>
  <si>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</si>
  <si>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</si>
  <si>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</si>
  <si>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</si>
  <si>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</si>
  <si>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</si>
  <si>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ATP7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</si>
  <si>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</si>
  <si>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</si>
  <si>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DD Lampertice</t>
  </si>
  <si>
    <t>KSO:</t>
  </si>
  <si>
    <t>CC-CZ:</t>
  </si>
  <si>
    <t>Místo:</t>
  </si>
  <si>
    <t>Lampertice</t>
  </si>
  <si>
    <t>Datum:</t>
  </si>
  <si>
    <t>11. 8. 2023</t>
  </si>
  <si>
    <t>Zadavatel:</t>
  </si>
  <si>
    <t>IČ:</t>
  </si>
  <si>
    <t>KHK Pivovarské nám. 1245, Hradec Králové</t>
  </si>
  <si>
    <t>DIČ:</t>
  </si>
  <si>
    <t>Uchazeč:</t>
  </si>
  <si>
    <t>Vyplň údaj</t>
  </si>
  <si>
    <t>Projektant:</t>
  </si>
  <si>
    <t>ing. Marek Pavlíček, Rooseveltova 2855, D.K.n.L.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</si>
  <si>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</si>
  <si>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</si>
  <si>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</si>
  <si>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</si>
  <si>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</si>
  <si>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</si>
  <si>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</si>
  <si>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</si>
  <si>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</si>
  <si>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</si>
  <si>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</si>
  <si>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</si>
  <si>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</si>
  <si>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</si>
  <si>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</si>
  <si>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</si>
  <si>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</si>
  <si>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</si>
  <si>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</si>
  <si>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</si>
  <si>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</si>
  <si>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</si>
  <si>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</si>
  <si>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</si>
  <si>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</si>
  <si>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</si>
  <si>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</si>
  <si>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</si>
  <si>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</si>
  <si>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</si>
  <si>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</si>
  <si>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</si>
  <si>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</si>
  <si>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</si>
  <si>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</si>
  <si>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</si>
  <si>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</si>
  <si>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</si>
  <si>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</si>
  <si>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</si>
  <si>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</si>
  <si>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</si>
  <si>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</si>
  <si>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</si>
  <si>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</si>
  <si>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</si>
  <si>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</si>
  <si>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</si>
  <si>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</si>
  <si>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 stavební úpravy č.p.204 - hlavní budova</t>
  </si>
  <si>
    <t>STA</t>
  </si>
  <si>
    <t>{173659de-0bdd-4491-87ec-b42dae5e1f25}</t>
  </si>
  <si>
    <t>2</t>
  </si>
  <si>
    <t>SO 02 stavební úpravy č.p.174 - prádelna</t>
  </si>
  <si>
    <t>{31faaaae-d7b5-44b1-b367-56161f9758ad}</t>
  </si>
  <si>
    <t>31</t>
  </si>
  <si>
    <t>ZT- SO 01</t>
  </si>
  <si>
    <t>{b3231ca0-73f3-46b5-8ffd-00ea1711476c}</t>
  </si>
  <si>
    <t>32</t>
  </si>
  <si>
    <t>ZT- SO 02</t>
  </si>
  <si>
    <t>{7df6e4c5-b649-4fa3-870f-d668e3fe885c}</t>
  </si>
  <si>
    <t>41</t>
  </si>
  <si>
    <t>UT- SO 01</t>
  </si>
  <si>
    <t>{d2ee3dcd-4d2c-4422-9731-a565f2361373}</t>
  </si>
  <si>
    <t>42</t>
  </si>
  <si>
    <t>UT- SO 02</t>
  </si>
  <si>
    <t>{526a1b06-2e6a-4548-b2fa-f71faf0090ac}</t>
  </si>
  <si>
    <t>5</t>
  </si>
  <si>
    <t>VZT - SO 02</t>
  </si>
  <si>
    <t>{b0dc04b4-e73d-4d76-a8f9-69cd24f30c4a}</t>
  </si>
  <si>
    <t>61</t>
  </si>
  <si>
    <t>Silnoproud - demontáže - SO 01</t>
  </si>
  <si>
    <t>{e5dee3ea-945b-4fd3-9782-f5ccbbf314af}</t>
  </si>
  <si>
    <t>62</t>
  </si>
  <si>
    <t>Silnoproud - materiál - SO 01</t>
  </si>
  <si>
    <t>{27b24f0f-04cb-4be7-9be3-331853d9c8b2}</t>
  </si>
  <si>
    <t>63</t>
  </si>
  <si>
    <t>Silnoproud - montáže - SO 01</t>
  </si>
  <si>
    <t>{095f9fc6-020a-4d4d-bf53-fb0c3e7d75fd}</t>
  </si>
  <si>
    <t>64</t>
  </si>
  <si>
    <t>Rozvaděč - demontáže - SO 01</t>
  </si>
  <si>
    <t>{e18f0588-abdd-4a49-a089-d818e9180bd2}</t>
  </si>
  <si>
    <t>65</t>
  </si>
  <si>
    <t>Rozvaděč - materiál - SO 01</t>
  </si>
  <si>
    <t>{c0c703a2-adcc-4755-8cda-2b57e6076d9b}</t>
  </si>
  <si>
    <t>66</t>
  </si>
  <si>
    <t>Rozvaděč - montáže - SO 01</t>
  </si>
  <si>
    <t>{4d6eb1a2-d597-404e-b5d5-e2b3c46fdd8f}</t>
  </si>
  <si>
    <t>67</t>
  </si>
  <si>
    <t>Výchozí revize elektroinstalace - SO 01</t>
  </si>
  <si>
    <t>{08031c46-a9fd-4d86-a4fa-d1cd62f5f67b}</t>
  </si>
  <si>
    <t>71</t>
  </si>
  <si>
    <t>Silnoproud - demontáže - SO 02</t>
  </si>
  <si>
    <t>{0700f45d-309e-45c8-b781-3aa54bc95881}</t>
  </si>
  <si>
    <t>72</t>
  </si>
  <si>
    <t>Silnoproud - materiál - SO 02</t>
  </si>
  <si>
    <t>{c6dab10c-4b4d-4a11-b038-2aefebc78a1a}</t>
  </si>
  <si>
    <t>73</t>
  </si>
  <si>
    <t>Silnoproud - montáže - SO 02</t>
  </si>
  <si>
    <t>{162aa661-2a57-4adf-ac74-4257fcc6239a}</t>
  </si>
  <si>
    <t>74</t>
  </si>
  <si>
    <t>Rozvaděč - demontáže - SO 02</t>
  </si>
  <si>
    <t>{5e7789e8-65e0-4a6d-8148-7efe2d259124}</t>
  </si>
  <si>
    <t>75</t>
  </si>
  <si>
    <t>Rozvaděč - materiál - SO 02</t>
  </si>
  <si>
    <t>{828fb02c-5b42-4964-b794-56969ec27364}</t>
  </si>
  <si>
    <t>76</t>
  </si>
  <si>
    <t>Rozvaděč - montáže - SO 02</t>
  </si>
  <si>
    <t>{ede9c89a-590c-493d-b9aa-00cd1081ccac}</t>
  </si>
  <si>
    <t>77</t>
  </si>
  <si>
    <t>Výchozí revize elektroinstalace - SO 02</t>
  </si>
  <si>
    <t>{2e0a8269-3b79-40a4-8a4c-546ea266cdfe}</t>
  </si>
  <si>
    <t>9</t>
  </si>
  <si>
    <t>Vedlejší náklady</t>
  </si>
  <si>
    <t>{c147f28b-a721-4d48-b5ea-405f9b8a5bd6}</t>
  </si>
  <si>
    <t>fig11</t>
  </si>
  <si>
    <t>položení PVC</t>
  </si>
  <si>
    <t>143,13</t>
  </si>
  <si>
    <t>fig12</t>
  </si>
  <si>
    <t>konstrukce podlahy ve 3.n.p.</t>
  </si>
  <si>
    <t>81,08</t>
  </si>
  <si>
    <t>KRYCÍ LIST SOUPISU PRACÍ</t>
  </si>
  <si>
    <t>fig1</t>
  </si>
  <si>
    <t>úprava vnitřních stěn</t>
  </si>
  <si>
    <t>62,217</t>
  </si>
  <si>
    <t>fig15</t>
  </si>
  <si>
    <t>vyčištění zasažených místností</t>
  </si>
  <si>
    <t>238,42</t>
  </si>
  <si>
    <t>fig5</t>
  </si>
  <si>
    <t>výkop pro kanalizaci</t>
  </si>
  <si>
    <t>1,74</t>
  </si>
  <si>
    <t>Objekt:</t>
  </si>
  <si>
    <t>1 - SO 01 stavební úpravy č.p.204 - hlavní budova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</si>
  <si>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</si>
  <si>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</si>
  <si>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</si>
  <si>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</si>
  <si>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</si>
  <si>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</si>
  <si>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</si>
  <si>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</si>
  <si>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</si>
  <si>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</si>
  <si>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</si>
  <si>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</si>
  <si>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</si>
  <si>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</si>
  <si>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</si>
  <si>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</si>
  <si>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</si>
  <si>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</si>
  <si>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</si>
  <si>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</si>
  <si>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</si>
  <si>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</si>
  <si>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</si>
  <si>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</si>
  <si>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</si>
  <si>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</si>
  <si>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</si>
  <si>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</si>
  <si>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</si>
  <si>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</si>
  <si>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</si>
  <si>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</si>
  <si>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</si>
  <si>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</si>
  <si>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</si>
  <si>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</si>
  <si>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</si>
  <si>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</si>
  <si>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</si>
  <si>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</si>
  <si>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</si>
  <si>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</si>
  <si>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132212131</t>
  </si>
  <si>
    <t>Hloubení nezapažených rýh šířky do 800 mm v soudržných horninách třídy těžitelnosti I skupiny 3 ručně</t>
  </si>
  <si>
    <t>m3</t>
  </si>
  <si>
    <t>CS ÚRS 2023 02</t>
  </si>
  <si>
    <t>4</t>
  </si>
  <si>
    <t>-228685220</t>
  </si>
  <si>
    <t>VV</t>
  </si>
  <si>
    <t>(1,9+1,0)*0,6*1,0                                 "ZTI"</t>
  </si>
  <si>
    <t>Mezisoučet</t>
  </si>
  <si>
    <t>3</t>
  </si>
  <si>
    <t>162211311</t>
  </si>
  <si>
    <t>Vodorovné přemístění výkopku z horniny třídy těžitelnosti I skupiny 1 až 3 stavebním kolečkem do 10 m</t>
  </si>
  <si>
    <t>-634088253</t>
  </si>
  <si>
    <t>162211319</t>
  </si>
  <si>
    <t>Příplatek k vodorovnému přemístění výkopku z horniny třídy těžitelnosti I skupiny 1 až 3 stavebním kolečkem za každých dalších 10 m</t>
  </si>
  <si>
    <t>881920636</t>
  </si>
  <si>
    <t>162751117</t>
  </si>
  <si>
    <t>Vodorovné přemístění přes 9 000 do 10000 m výkopku/sypaniny z horniny třídy těžitelnosti I skupiny 1 až 3</t>
  </si>
  <si>
    <t>-1129852907</t>
  </si>
  <si>
    <t>171201231</t>
  </si>
  <si>
    <t>Poplatek za uložení zeminy a kamení na recyklační skládce (skládkovné) kód odpadu 17 05 04</t>
  </si>
  <si>
    <t>t</t>
  </si>
  <si>
    <t>-982711789</t>
  </si>
  <si>
    <t>fig5*1,800</t>
  </si>
  <si>
    <t>6</t>
  </si>
  <si>
    <t>174111102</t>
  </si>
  <si>
    <t>Zásyp v uzavřených prostorech sypaninou se zhutněním ručně</t>
  </si>
  <si>
    <t>-400653642</t>
  </si>
  <si>
    <t>7</t>
  </si>
  <si>
    <t>M</t>
  </si>
  <si>
    <t>58337344</t>
  </si>
  <si>
    <t>štěrkopísek frakce 0/32</t>
  </si>
  <si>
    <t>8</t>
  </si>
  <si>
    <t>846815174</t>
  </si>
  <si>
    <t>fig5*1,900</t>
  </si>
  <si>
    <t>Svislé a kompletní konstrukce</t>
  </si>
  <si>
    <t>310236251</t>
  </si>
  <si>
    <t>Zazdívka otvorů pl přes 0,0225 do 0,09 m2 ve zdivu nadzákladovém cihlami pálenými tl přes 300 do 450 mm</t>
  </si>
  <si>
    <t>kus</t>
  </si>
  <si>
    <t>1252801602</t>
  </si>
  <si>
    <t>1                                               "1.n.p."</t>
  </si>
  <si>
    <t>317944323</t>
  </si>
  <si>
    <t>Válcované nosníky č.14 až 22 dodatečně osazované do připravených otvorů</t>
  </si>
  <si>
    <t>-1783653277</t>
  </si>
  <si>
    <t>5,5*21,9*0,001                                "I 180"</t>
  </si>
  <si>
    <t>10</t>
  </si>
  <si>
    <t>340231015</t>
  </si>
  <si>
    <t>Zazdívka otvorů v příčkách nebo stěnách pl přes 1 do 4 m2 cihlami děrovanými tl 80 mm</t>
  </si>
  <si>
    <t>m2</t>
  </si>
  <si>
    <t>911100990</t>
  </si>
  <si>
    <t>1,2*2,45</t>
  </si>
  <si>
    <t>1,2*2,45-0,9*1,97</t>
  </si>
  <si>
    <t>Mezisoučet                                 "1.n.p."</t>
  </si>
  <si>
    <t>Vodorovné konstrukce</t>
  </si>
  <si>
    <t>11</t>
  </si>
  <si>
    <t>451572111</t>
  </si>
  <si>
    <t>Lože pod potrubí otevřený výkop z kameniva drobného těženého</t>
  </si>
  <si>
    <t>1079633446</t>
  </si>
  <si>
    <t>(1,9+1,0)*0,6*0,1                                 "ZTI"</t>
  </si>
  <si>
    <t>Úpravy povrchů, podlahy a osazování výplní</t>
  </si>
  <si>
    <t>12</t>
  </si>
  <si>
    <t>612131101</t>
  </si>
  <si>
    <t>Cementový postřik vnitřních stěn nanášený celoplošně ručně</t>
  </si>
  <si>
    <t>449397755</t>
  </si>
  <si>
    <t>1,2*2,45*2+(1,2+2*2,45)*0,4</t>
  </si>
  <si>
    <t>(1,2*2,45-0,9*1,97)*2+(1,2+2*2,45)*0,4</t>
  </si>
  <si>
    <t>Mezisoučet                                        "1.n.p."</t>
  </si>
  <si>
    <t>1,0</t>
  </si>
  <si>
    <t>Mezisoučet                                      "2.n.p."</t>
  </si>
  <si>
    <t>(1,25+0,50)*2*2,25                               "komín"</t>
  </si>
  <si>
    <t>(3,67+21,8+1,2+0,35*5)*2*1,2        "původní obklad ze dřevovláknitých desek"</t>
  </si>
  <si>
    <t>-(1,2+1,3+9,0)*1,2</t>
  </si>
  <si>
    <t>-(0,7*2+0,8*4+0,9*8)*1,2</t>
  </si>
  <si>
    <t>Mezisoučet                                        "3.n.p."</t>
  </si>
  <si>
    <t>Součet</t>
  </si>
  <si>
    <t>13</t>
  </si>
  <si>
    <t>612135101</t>
  </si>
  <si>
    <t>Hrubá výplň rýh ve stěnách maltou jakékoli šířky rýhy</t>
  </si>
  <si>
    <t>-2087469532</t>
  </si>
  <si>
    <t>50,0*0,05                 "EL"</t>
  </si>
  <si>
    <t xml:space="preserve">50,0*0,10                 "ZTI"    </t>
  </si>
  <si>
    <t>50,0*0,15                 "ZTI"</t>
  </si>
  <si>
    <t>14</t>
  </si>
  <si>
    <t>612321141</t>
  </si>
  <si>
    <t>Vápenocementová omítka štuková dvouvrstvá vnitřních stěn nanášená ručně</t>
  </si>
  <si>
    <t>-1891929081</t>
  </si>
  <si>
    <t>612321191</t>
  </si>
  <si>
    <t>Příplatek k vápenocementové omítce vnitřních stěn za každých dalších 5 mm tloušťky ručně</t>
  </si>
  <si>
    <t>1948937142</t>
  </si>
  <si>
    <t>16</t>
  </si>
  <si>
    <t>631312141</t>
  </si>
  <si>
    <t>Doplnění rýh v dosavadních mazaninách betonem prostým</t>
  </si>
  <si>
    <t>182566941</t>
  </si>
  <si>
    <t>(1,9+0,5)*0,3*0,2                                 "1.n.p."</t>
  </si>
  <si>
    <t>17</t>
  </si>
  <si>
    <t>642944121</t>
  </si>
  <si>
    <t>Osazování ocelových zárubní dodatečné pl do 2,5 m2</t>
  </si>
  <si>
    <t>805756250</t>
  </si>
  <si>
    <t>1                                           "1"</t>
  </si>
  <si>
    <t>18</t>
  </si>
  <si>
    <t>55331558</t>
  </si>
  <si>
    <t>zárubeň jednokřídlá ocelová pro zdění s protipožární úpravou tl stěny 75-100mm rozměru 900/1970, 2100mm</t>
  </si>
  <si>
    <t>-1779300141</t>
  </si>
  <si>
    <t>Ostatní konstrukce a práce, bourání</t>
  </si>
  <si>
    <t>19</t>
  </si>
  <si>
    <t>949101111</t>
  </si>
  <si>
    <t>Lešení pomocné pro objekty pozemních staveb s lešeňovou podlahou v do 1,9 m zatížení do 150 kg/m2</t>
  </si>
  <si>
    <t>1502314861</t>
  </si>
  <si>
    <t>20</t>
  </si>
  <si>
    <t>952901111</t>
  </si>
  <si>
    <t>Vyčištění budov bytové a občanské výstavby při výšce podlaží do 4 m</t>
  </si>
  <si>
    <t>-548991823</t>
  </si>
  <si>
    <t>31,22+7,1*1,9+4,0*2,0+3,1*5,6                             "120,127,122,121"</t>
  </si>
  <si>
    <t xml:space="preserve">15,54+10,85+7,0*1,9+2,0*2,0+3,4*1,3+3,1*5,6         "224,225,203,201"     </t>
  </si>
  <si>
    <t>85,52+3,1*5,6                              "303,301"</t>
  </si>
  <si>
    <t>953966121</t>
  </si>
  <si>
    <t>Montáž ochranného madla a svodidla na stěnu pomocí hmoždinek včetně rohových a ukončovacích systémových profilů, antibakteriální úprava.</t>
  </si>
  <si>
    <t>m</t>
  </si>
  <si>
    <t>-1938824365</t>
  </si>
  <si>
    <t>9,0                                      "O1,O2"</t>
  </si>
  <si>
    <t>22</t>
  </si>
  <si>
    <t>55343051</t>
  </si>
  <si>
    <t>madlo a svodidlo ochranné, Al profil v 140mm, š 105mm, korpus vinyl, hladká povrch. úprava, tl 3mm, Bs2d0, antibakteriální spojky</t>
  </si>
  <si>
    <t>959208881</t>
  </si>
  <si>
    <t>23</t>
  </si>
  <si>
    <t>953966122</t>
  </si>
  <si>
    <t>Montáž ochranného rohového profilu na stěnu pomocí hmoždinek včetně ukončovacích systémových profilů, antibakteriální úprava.</t>
  </si>
  <si>
    <t>-1070943965</t>
  </si>
  <si>
    <t>1,5*(2+4+42)                                              "O3"</t>
  </si>
  <si>
    <t>24</t>
  </si>
  <si>
    <t>55343053</t>
  </si>
  <si>
    <t>profil ochranný rohový z antibakteriální vinyl tl 2,5mm uchycený na al konstrukci, š křídla 60mm, do v 2m, úhel 90°, Bs2d0</t>
  </si>
  <si>
    <t>1948362495</t>
  </si>
  <si>
    <t>25</t>
  </si>
  <si>
    <t>962031133</t>
  </si>
  <si>
    <t>Bourání příček z cihel pálených na MVC tl do 150 mm</t>
  </si>
  <si>
    <t>158701368</t>
  </si>
  <si>
    <t>5,05*(3,2+0,4+3,2)         "1. a 2. n.p."</t>
  </si>
  <si>
    <t>26</t>
  </si>
  <si>
    <t>962032314</t>
  </si>
  <si>
    <t>Bourání pilířů cihelných z dutých nebo plných cihel pálených i nepálených na jakoukoli maltu</t>
  </si>
  <si>
    <t>-1583673965</t>
  </si>
  <si>
    <t>0,74*0,5*2,5                                  "3.n.p."</t>
  </si>
  <si>
    <t>27</t>
  </si>
  <si>
    <t>962032631</t>
  </si>
  <si>
    <t>Bourání zdiva komínového nad střechou z cihel na MV nebo MVC</t>
  </si>
  <si>
    <t>-1951448602</t>
  </si>
  <si>
    <t>(0,12+1,14)*0,5*4,3                            "3.n.p."</t>
  </si>
  <si>
    <t>28</t>
  </si>
  <si>
    <t>968062354</t>
  </si>
  <si>
    <t>Vybourání dřevěných rámů oken dvojitých včetně křídel pl do 1 m2</t>
  </si>
  <si>
    <t>-1257846565</t>
  </si>
  <si>
    <t>0,9*0,42*6                                 "3.n.p."</t>
  </si>
  <si>
    <t>29</t>
  </si>
  <si>
    <t>968062455</t>
  </si>
  <si>
    <t>Vybourání dřevěných dveřních zárubní pl do 2 m2</t>
  </si>
  <si>
    <t>1109040742</t>
  </si>
  <si>
    <t>0,9*(1,4+1,0)/2*2                       "3.n.p."</t>
  </si>
  <si>
    <t>30</t>
  </si>
  <si>
    <t>968072455</t>
  </si>
  <si>
    <t>Vybourání kovových dveřních zárubní pl do 2 m2</t>
  </si>
  <si>
    <t>1910478023</t>
  </si>
  <si>
    <t>0,9*1,97*2                      "1.n.p."</t>
  </si>
  <si>
    <t>0,8*1,97*2                       "3.n.p."</t>
  </si>
  <si>
    <t>971026461</t>
  </si>
  <si>
    <t>Vybourání otvorů ve zdivu kamenném pl do 0,25 m2 na MC tl do 600 mm</t>
  </si>
  <si>
    <t>-206157516</t>
  </si>
  <si>
    <t>1                                              "ZTI"</t>
  </si>
  <si>
    <t>971026481</t>
  </si>
  <si>
    <t>Vybourání otvorů ve zdivu kamenném pl do 0,25 m2 na MC tl do 900 mm</t>
  </si>
  <si>
    <t>-371853696</t>
  </si>
  <si>
    <t>33</t>
  </si>
  <si>
    <t>971033231</t>
  </si>
  <si>
    <t>Vybourání otvorů ve zdivu cihelném pl do 0,0225 m2 na MVC nebo MV tl do 150 mm</t>
  </si>
  <si>
    <t>-640203535</t>
  </si>
  <si>
    <t>2                                             "UT"</t>
  </si>
  <si>
    <t>34</t>
  </si>
  <si>
    <t>971033331</t>
  </si>
  <si>
    <t>Vybourání otvorů ve zdivu cihelném pl do 0,09 m2 na MVC nebo MV tl do 150 mm</t>
  </si>
  <si>
    <t>-771758791</t>
  </si>
  <si>
    <t>35</t>
  </si>
  <si>
    <t>971033351</t>
  </si>
  <si>
    <t>Vybourání otvorů ve zdivu cihelném pl do 0,09 m2 na MVC nebo MV tl do 450 mm</t>
  </si>
  <si>
    <t>-1270965564</t>
  </si>
  <si>
    <t>2                                                    "ZTI"</t>
  </si>
  <si>
    <t>36</t>
  </si>
  <si>
    <t>971033521</t>
  </si>
  <si>
    <t>Vybourání otvorů ve zdivu cihelném pl do 1 m2 na MVC nebo MV tl do 100 mm</t>
  </si>
  <si>
    <t>-1344450975</t>
  </si>
  <si>
    <t>(1,2*2,45-0,9*1,97)*2                     "1.n.p."</t>
  </si>
  <si>
    <t>37</t>
  </si>
  <si>
    <t>971042361</t>
  </si>
  <si>
    <t>Vybourání otvorů v betonových příčkách a zdech pl do 0,09 m2 tl do 600 mm</t>
  </si>
  <si>
    <t>353471484</t>
  </si>
  <si>
    <t>1                                          "ZTI"</t>
  </si>
  <si>
    <t>38</t>
  </si>
  <si>
    <t>971042461</t>
  </si>
  <si>
    <t>Vybourání otvorů v betonových příčkách a zdech pl do 0,25 m2 tl do 600 mm</t>
  </si>
  <si>
    <t>881505396</t>
  </si>
  <si>
    <t>1                                           "ZTI"</t>
  </si>
  <si>
    <t>39</t>
  </si>
  <si>
    <t>972054241</t>
  </si>
  <si>
    <t>Vybourání otvorů v ŽB stropech nebo klenbách pl do 0,09 m2 tl do 150 mm</t>
  </si>
  <si>
    <t>-1473161491</t>
  </si>
  <si>
    <t>2                                          "ZTI"</t>
  </si>
  <si>
    <t>40</t>
  </si>
  <si>
    <t>972054341</t>
  </si>
  <si>
    <t>Vybourání otvorů v ŽB stropech nebo klenbách pl do 0,25 m2 tl do 150 mm</t>
  </si>
  <si>
    <t>404022536</t>
  </si>
  <si>
    <t>974031153</t>
  </si>
  <si>
    <t>Vysekání rýh ve zdivu cihelném hl do 100 mm š do 100 mm</t>
  </si>
  <si>
    <t>283053603</t>
  </si>
  <si>
    <t>3,0                                      "ZTI"</t>
  </si>
  <si>
    <t>974031155</t>
  </si>
  <si>
    <t>Vysekání rýh ve zdivu cihelném hl do 100 mm š do 200 mm</t>
  </si>
  <si>
    <t>-1772053034</t>
  </si>
  <si>
    <t>8,0                                         "ZTI"</t>
  </si>
  <si>
    <t>43</t>
  </si>
  <si>
    <t>974031165</t>
  </si>
  <si>
    <t>Vysekání rýh ve zdivu cihelném hl do 150 mm š do 200 mm</t>
  </si>
  <si>
    <t>-589502944</t>
  </si>
  <si>
    <t>44</t>
  </si>
  <si>
    <t>974042577</t>
  </si>
  <si>
    <t>Vysekání rýh v dlažbě betonové nebo jiné monolitické hl do 200 mm š do 300 mm</t>
  </si>
  <si>
    <t>-1029685727</t>
  </si>
  <si>
    <t>1,9+1,0                                 "ZTI"</t>
  </si>
  <si>
    <t>45</t>
  </si>
  <si>
    <t>978012191</t>
  </si>
  <si>
    <t>Otlučení (osekání) vnitřní vápenné nebo vápenocementové omítky stropů rákosových v rozsahu přes 50 do 100 %</t>
  </si>
  <si>
    <t>702529905</t>
  </si>
  <si>
    <t>3,2*(2,2+0,65+2,45)</t>
  </si>
  <si>
    <t>1,2*0,6/2                     "svislá stěna mezi střešními rovinami"</t>
  </si>
  <si>
    <t>(5,95+0,12)*(1,4+1,15)</t>
  </si>
  <si>
    <t>46</t>
  </si>
  <si>
    <t>978059541</t>
  </si>
  <si>
    <t>Odsekání a odebrání obkladů stěn z vnitřních obkládaček plochy přes 1 m2</t>
  </si>
  <si>
    <t>799472760</t>
  </si>
  <si>
    <t>(0,9+0,9)*1,5                             "1.n.p."</t>
  </si>
  <si>
    <t>997</t>
  </si>
  <si>
    <t>Přesun sutě</t>
  </si>
  <si>
    <t>47</t>
  </si>
  <si>
    <t>997013213</t>
  </si>
  <si>
    <t>Vnitrostaveništní doprava suti a vybouraných hmot pro budovy v přes 9 do 12 m ručně</t>
  </si>
  <si>
    <t>232749560</t>
  </si>
  <si>
    <t>48</t>
  </si>
  <si>
    <t>997013501</t>
  </si>
  <si>
    <t>Odvoz suti a vybouraných hmot na skládku nebo meziskládku do 1 km se složením</t>
  </si>
  <si>
    <t>1576002749</t>
  </si>
  <si>
    <t>49</t>
  </si>
  <si>
    <t>997013509</t>
  </si>
  <si>
    <t>Příplatek k odvozu suti a vybouraných hmot na skládku ZKD 1 km přes 1 km</t>
  </si>
  <si>
    <t>-126924619</t>
  </si>
  <si>
    <t>27,363*9 'Přepočtené koeficientem množství</t>
  </si>
  <si>
    <t>50</t>
  </si>
  <si>
    <t>997013811</t>
  </si>
  <si>
    <t>Poplatek za uložení na skládce (skládkovné) stavebního odpadu dřevěného kód odpadu 17 02 01</t>
  </si>
  <si>
    <t>147976735</t>
  </si>
  <si>
    <t>51</t>
  </si>
  <si>
    <t>997013869</t>
  </si>
  <si>
    <t>Poplatek za uložení stavebního odpadu na recyklační skládce (skládkovné) ze směsí betonu, cihel a keramických výrobků kód odpadu 17 01 07</t>
  </si>
  <si>
    <t>340472061</t>
  </si>
  <si>
    <t>998</t>
  </si>
  <si>
    <t>Přesun hmot</t>
  </si>
  <si>
    <t>52</t>
  </si>
  <si>
    <t>998018002</t>
  </si>
  <si>
    <t>Přesun hmot ruční pro budovy v přes 6 do 12 m</t>
  </si>
  <si>
    <t>919795588</t>
  </si>
  <si>
    <t>PSV</t>
  </si>
  <si>
    <t>Práce a dodávky PSV</t>
  </si>
  <si>
    <t>762</t>
  </si>
  <si>
    <t>Konstrukce tesařské</t>
  </si>
  <si>
    <t>53</t>
  </si>
  <si>
    <t>762083121</t>
  </si>
  <si>
    <t>Impregnace řeziva proti dřevokaznému hmyzu, houbám a plísním máčením třída ohrožení 1 a 2</t>
  </si>
  <si>
    <t>-1927354059</t>
  </si>
  <si>
    <t>fig12*2*0,05*0,08</t>
  </si>
  <si>
    <t>54</t>
  </si>
  <si>
    <t>762511296</t>
  </si>
  <si>
    <t>Podlahové kce podkladové dvouvrstvé z desek OSB tl 2x18 mm broušených na pero a drážku šroubovaných</t>
  </si>
  <si>
    <t>-1824025855</t>
  </si>
  <si>
    <t>85,52-4,44</t>
  </si>
  <si>
    <t>Mezisoučet                              "3.n.p."</t>
  </si>
  <si>
    <t>55</t>
  </si>
  <si>
    <t>762511897</t>
  </si>
  <si>
    <t>Demontáž kce podkladové dvouvrstvé z desek dřevoštěpkových tl přes 2x15 mm na pero a drážku šroubovaných</t>
  </si>
  <si>
    <t>-1745016578</t>
  </si>
  <si>
    <t>13,71+13,15</t>
  </si>
  <si>
    <t>54,13</t>
  </si>
  <si>
    <t>Mezisoučet                                  "3.n.p."</t>
  </si>
  <si>
    <t>56</t>
  </si>
  <si>
    <t>762512261</t>
  </si>
  <si>
    <t>Montáž podlahové kce podkladového roštu</t>
  </si>
  <si>
    <t>-1392406042</t>
  </si>
  <si>
    <t>fig12*2</t>
  </si>
  <si>
    <t>57</t>
  </si>
  <si>
    <t>60514112</t>
  </si>
  <si>
    <t>řezivo jehličnaté lať surová dl 4m</t>
  </si>
  <si>
    <t>-628769046</t>
  </si>
  <si>
    <t>fig12*2*0,05*0,08*1,1</t>
  </si>
  <si>
    <t>58</t>
  </si>
  <si>
    <t>762512811</t>
  </si>
  <si>
    <t>Demontáž kce podkladového roštu</t>
  </si>
  <si>
    <t>44169502</t>
  </si>
  <si>
    <t>59</t>
  </si>
  <si>
    <t>762841812</t>
  </si>
  <si>
    <t>Demontáž podbíjení obkladů stropů a střech sklonu do 60° z hrubých prken s omítkou</t>
  </si>
  <si>
    <t>1261226015</t>
  </si>
  <si>
    <t>3,2*(2,2+0,65+2,5)</t>
  </si>
  <si>
    <t>1,2*0,65/2                     "svislá stěna mezi střešními rovinami"</t>
  </si>
  <si>
    <t>60</t>
  </si>
  <si>
    <t>998762102</t>
  </si>
  <si>
    <t>Přesun hmot tonážní pro kce tesařské v objektech v přes 6 do 12 m</t>
  </si>
  <si>
    <t>1227898065</t>
  </si>
  <si>
    <t>998762181</t>
  </si>
  <si>
    <t>Příplatek k přesunu hmot tonážní 762 prováděný bez použití mechanizace</t>
  </si>
  <si>
    <t>-1287010262</t>
  </si>
  <si>
    <t>763</t>
  </si>
  <si>
    <t>Konstrukce suché výstavby</t>
  </si>
  <si>
    <t>763111811</t>
  </si>
  <si>
    <t>Demontáž SDK příčky s jednoduchou ocelovou nosnou konstrukcí opláštění jednoduché</t>
  </si>
  <si>
    <t>978052650</t>
  </si>
  <si>
    <t>3,06*2,25</t>
  </si>
  <si>
    <t>1,64*2,25</t>
  </si>
  <si>
    <t>1,98*2,25</t>
  </si>
  <si>
    <t>0,96*2,25</t>
  </si>
  <si>
    <t>763112351</t>
  </si>
  <si>
    <t>SDK příčka mezibytová tl 155 mm zdvojený profil CW+UW 50 desky 2x akustická 12,5 s dvojitou izolací EI 90 Rw do 66 dB</t>
  </si>
  <si>
    <t>-468451978</t>
  </si>
  <si>
    <t>5,05*3,3                            "2.n.p."</t>
  </si>
  <si>
    <t>763121411</t>
  </si>
  <si>
    <t>SDK stěna předsazená tl 62,5 mm profil CW+UW 50 deska 1xA 12,5 bez izolace EI 15</t>
  </si>
  <si>
    <t>-1098416609</t>
  </si>
  <si>
    <t>(5,95+0,12)*1,6</t>
  </si>
  <si>
    <t>(0,15+1,83)*(1,6+0,68)/2</t>
  </si>
  <si>
    <t>1,83*(0,68+1,6)/2</t>
  </si>
  <si>
    <t>2,5*2,25</t>
  </si>
  <si>
    <t>2,3*0,65</t>
  </si>
  <si>
    <t>1,2*0,65/2</t>
  </si>
  <si>
    <t>763131531</t>
  </si>
  <si>
    <t>SDK podhled deska 1xDF 12,5 bez izolace jednovrstvá spodní kce profil CD+UD EI 15</t>
  </si>
  <si>
    <t>854138708</t>
  </si>
  <si>
    <t>763131533</t>
  </si>
  <si>
    <t>SDK podhled deska 1xDF 15 s izolací jednovrstvá spodní kce profil CD+UD EI 30</t>
  </si>
  <si>
    <t>22536280</t>
  </si>
  <si>
    <t>6,1*5,05                                    "1.n.p."</t>
  </si>
  <si>
    <t>763164715</t>
  </si>
  <si>
    <t>SDK obklad kcí uzavřeného tvaru š do 0,8 m desky 1xDF 12,5</t>
  </si>
  <si>
    <t>907736791</t>
  </si>
  <si>
    <t>2,25                                            "3.n.p."</t>
  </si>
  <si>
    <t>68</t>
  </si>
  <si>
    <t>763164811</t>
  </si>
  <si>
    <t>Demontáž SDK obkladu dřevěných kcí opláštění jednoduché</t>
  </si>
  <si>
    <t>1268252548</t>
  </si>
  <si>
    <t>(0,2+0,2)*2*2,25                    "3.n.p."</t>
  </si>
  <si>
    <t>69</t>
  </si>
  <si>
    <t>763172417</t>
  </si>
  <si>
    <t>Montáž dvířek revizních protipožárních SDK kcí vel. 800 x 800 mm pro příčky a předsazené stěny</t>
  </si>
  <si>
    <t>-891312028</t>
  </si>
  <si>
    <t>2                                                "O4"</t>
  </si>
  <si>
    <t>70</t>
  </si>
  <si>
    <t>59030765</t>
  </si>
  <si>
    <t>dvířka revizní protipožární pro stěny a podhledy EI 60 800x800 mm</t>
  </si>
  <si>
    <t>876142802</t>
  </si>
  <si>
    <t>763182411</t>
  </si>
  <si>
    <t>SDK opláštění obvodu střešního okna hl do 0,5 m</t>
  </si>
  <si>
    <t>-1905388285</t>
  </si>
  <si>
    <t>(0,78+1,18)*2*3                          "okno 2"</t>
  </si>
  <si>
    <t>998763302</t>
  </si>
  <si>
    <t>Přesun hmot tonážní pro sádrokartonové konstrukce v objektech v přes 6 do 12 m</t>
  </si>
  <si>
    <t>-1705142764</t>
  </si>
  <si>
    <t>998763381</t>
  </si>
  <si>
    <t>Příplatek k přesunu hmot tonážní 763 SDK prováděný bez použití mechanizace</t>
  </si>
  <si>
    <t>-1453483813</t>
  </si>
  <si>
    <t>766</t>
  </si>
  <si>
    <t>Konstrukce truhlářské</t>
  </si>
  <si>
    <t>766211812</t>
  </si>
  <si>
    <t>Demontáž schodišťového madla upevněného na stěnovou konstrukci</t>
  </si>
  <si>
    <t>1606410452</t>
  </si>
  <si>
    <t>1,8+3,0+1,2+1,8+3,2+1,3                       "3.n.p."</t>
  </si>
  <si>
    <t>766411811</t>
  </si>
  <si>
    <t>Demontáž truhlářského obložení stěn z panelů plochy do 1,5 m2</t>
  </si>
  <si>
    <t>2016395113</t>
  </si>
  <si>
    <t>(3,67+21,8+1,2+0,35*5)*2*1,2</t>
  </si>
  <si>
    <t>-(1,2+1,3)*1,2</t>
  </si>
  <si>
    <t>-(0,7*2+0,8*6+0,9*8)*1,2</t>
  </si>
  <si>
    <t>766411822</t>
  </si>
  <si>
    <t>Demontáž truhlářského obložení stěn podkladových roštů</t>
  </si>
  <si>
    <t>-1323659793</t>
  </si>
  <si>
    <t>766622215</t>
  </si>
  <si>
    <t>Montáž plastových oken plochy do 1 m2 otevíravých s rámem do dřevěné konstrukce</t>
  </si>
  <si>
    <t>332641922</t>
  </si>
  <si>
    <t>6                                    "okno 1"</t>
  </si>
  <si>
    <t>78</t>
  </si>
  <si>
    <t>61140049</t>
  </si>
  <si>
    <t>okno plastové otevíravé/sklopné dvojsklo do plochy 1m2</t>
  </si>
  <si>
    <t>71077121</t>
  </si>
  <si>
    <t>6*0,9*0,42                                    "okno 1"</t>
  </si>
  <si>
    <t>79</t>
  </si>
  <si>
    <t>766660022</t>
  </si>
  <si>
    <t>Montáž dveřních křídel otvíravých jednokřídlových š přes 0,8 m požárních do ocelové zárubně</t>
  </si>
  <si>
    <t>505884767</t>
  </si>
  <si>
    <t>80</t>
  </si>
  <si>
    <t>61165314</t>
  </si>
  <si>
    <t>dveře jednokřídlé dřevotřískové protipožární EI (EW) 30 D3 povrch laminátový plné 900x1970-2100mm</t>
  </si>
  <si>
    <t>807640565</t>
  </si>
  <si>
    <t>81</t>
  </si>
  <si>
    <t>766660713</t>
  </si>
  <si>
    <t>Montáž okopového plechu dveřních křídel</t>
  </si>
  <si>
    <t>146748502</t>
  </si>
  <si>
    <t>82</t>
  </si>
  <si>
    <t>54915213</t>
  </si>
  <si>
    <t>plech okopový nerez 915x250x0,6mm</t>
  </si>
  <si>
    <t>-827490072</t>
  </si>
  <si>
    <t>83</t>
  </si>
  <si>
    <t>766660717</t>
  </si>
  <si>
    <t>Montáž samozavírače na ocelovou zárubeň a dveřní křídlo</t>
  </si>
  <si>
    <t>2061673418</t>
  </si>
  <si>
    <t>84</t>
  </si>
  <si>
    <t>54917250</t>
  </si>
  <si>
    <t>samozavírač dveří hydraulický</t>
  </si>
  <si>
    <t>-744774310</t>
  </si>
  <si>
    <t>85</t>
  </si>
  <si>
    <t>766660728</t>
  </si>
  <si>
    <t>Montáž dveřního interiérového kování - zámku</t>
  </si>
  <si>
    <t>-1632049092</t>
  </si>
  <si>
    <t>86</t>
  </si>
  <si>
    <t>54924003</t>
  </si>
  <si>
    <t>zámek zadlabací mezipokojový pravý pro WC kování 72x55mm</t>
  </si>
  <si>
    <t>764928666</t>
  </si>
  <si>
    <t>87</t>
  </si>
  <si>
    <t>766660729</t>
  </si>
  <si>
    <t>Montáž dveřního interiérového kování - štítku s klikou</t>
  </si>
  <si>
    <t>-505434075</t>
  </si>
  <si>
    <t>88</t>
  </si>
  <si>
    <t>54914123</t>
  </si>
  <si>
    <t>kování rozetové klika/klika</t>
  </si>
  <si>
    <t>-1845325981</t>
  </si>
  <si>
    <t>89</t>
  </si>
  <si>
    <t>766671004</t>
  </si>
  <si>
    <t>Montáž střešního okna do krytiny ploché 78 x 118 cm</t>
  </si>
  <si>
    <t>-320549055</t>
  </si>
  <si>
    <t>3                                         "okno 2"</t>
  </si>
  <si>
    <t>90</t>
  </si>
  <si>
    <t>61124498</t>
  </si>
  <si>
    <t>okno střešní dřevěné kyvné, izolační trojsklo 78x118cm, Uw=1,1W/m2K Al oplechování</t>
  </si>
  <si>
    <t>-1222021587</t>
  </si>
  <si>
    <t>91</t>
  </si>
  <si>
    <t>61124163</t>
  </si>
  <si>
    <t>lemování střešních oken 78x118cm</t>
  </si>
  <si>
    <t>310672008</t>
  </si>
  <si>
    <t>92</t>
  </si>
  <si>
    <t>766674810</t>
  </si>
  <si>
    <t>Demontáž střešního okna hladká krytina do 30°</t>
  </si>
  <si>
    <t>1605111807</t>
  </si>
  <si>
    <t>93</t>
  </si>
  <si>
    <t>766811115</t>
  </si>
  <si>
    <t>Montáž korpusu kuchyňských skříněk spodních na nožičky š do 600 mm</t>
  </si>
  <si>
    <t>-381061432</t>
  </si>
  <si>
    <t>94</t>
  </si>
  <si>
    <t>766811116</t>
  </si>
  <si>
    <t>Montáž korpusu kuchyňských skříněk spodních na nožičky š přes 600 do 1200 mm</t>
  </si>
  <si>
    <t>-942718893</t>
  </si>
  <si>
    <t>95</t>
  </si>
  <si>
    <t>766811151</t>
  </si>
  <si>
    <t>Montáž korpusu kuchyňských skříněk horních na stěnu š do 600 mm</t>
  </si>
  <si>
    <t>-1251840910</t>
  </si>
  <si>
    <t>96</t>
  </si>
  <si>
    <t>766811152</t>
  </si>
  <si>
    <t>Montáž korpusu kuchyňských skříněk horních na stěnu š přes 600 do 1200 mm</t>
  </si>
  <si>
    <t>464076259</t>
  </si>
  <si>
    <t>97</t>
  </si>
  <si>
    <t>615101061</t>
  </si>
  <si>
    <t>kuchyňská linka -  O5</t>
  </si>
  <si>
    <t>-1537622240</t>
  </si>
  <si>
    <t>98</t>
  </si>
  <si>
    <t>766811212</t>
  </si>
  <si>
    <t>Montáž kuchyňské pracovní desky bez výřezu dl přes 1000 do 2000 mm</t>
  </si>
  <si>
    <t>-646636261</t>
  </si>
  <si>
    <t>99</t>
  </si>
  <si>
    <t>766811221</t>
  </si>
  <si>
    <t>Příplatek k montáži kuchyňské pracovní desky za vyřezání otvoru</t>
  </si>
  <si>
    <t>-1457968358</t>
  </si>
  <si>
    <t>100</t>
  </si>
  <si>
    <t>766811223</t>
  </si>
  <si>
    <t>Příplatek k montáži kuchyňské pracovní desky za usazení dřezu</t>
  </si>
  <si>
    <t>1856841478</t>
  </si>
  <si>
    <t>101</t>
  </si>
  <si>
    <t>766812820</t>
  </si>
  <si>
    <t>Demontáž kuchyňských linek dřevěných nebo kovových dl do 1,5 m</t>
  </si>
  <si>
    <t>576056482</t>
  </si>
  <si>
    <t>1                                            "1.n.p."</t>
  </si>
  <si>
    <t>102</t>
  </si>
  <si>
    <t>998766102</t>
  </si>
  <si>
    <t>Přesun hmot tonážní pro kce truhlářské v objektech v přes 6 do 12 m</t>
  </si>
  <si>
    <t>-1573079234</t>
  </si>
  <si>
    <t>103</t>
  </si>
  <si>
    <t>998766181</t>
  </si>
  <si>
    <t>Příplatek k přesunu hmot tonážní 766 prováděný bez použití mechanizace</t>
  </si>
  <si>
    <t>1983355166</t>
  </si>
  <si>
    <t>767</t>
  </si>
  <si>
    <t>Konstrukce zámečnické</t>
  </si>
  <si>
    <t>104</t>
  </si>
  <si>
    <t>767810811</t>
  </si>
  <si>
    <t>Demontáž mřížek větracích ocelových čtyřhranných nebo kruhových</t>
  </si>
  <si>
    <t>1077654606</t>
  </si>
  <si>
    <t>2                                              "1.n.p."</t>
  </si>
  <si>
    <t>775</t>
  </si>
  <si>
    <t>Podlahy skládané</t>
  </si>
  <si>
    <t>105</t>
  </si>
  <si>
    <t>775411820</t>
  </si>
  <si>
    <t>Demontáž soklíků nebo lišt dřevěných připevňovaných vruty do suti</t>
  </si>
  <si>
    <t>358371995</t>
  </si>
  <si>
    <t>106</t>
  </si>
  <si>
    <t>775541811</t>
  </si>
  <si>
    <t>Demontáž podlah plovoucích lepených do suti</t>
  </si>
  <si>
    <t>-721380269</t>
  </si>
  <si>
    <t xml:space="preserve">54,13                            </t>
  </si>
  <si>
    <t>776</t>
  </si>
  <si>
    <t>Podlahy povlakové</t>
  </si>
  <si>
    <t>107</t>
  </si>
  <si>
    <t>776111115</t>
  </si>
  <si>
    <t>Broušení podkladu povlakových podlah před litím stěrky</t>
  </si>
  <si>
    <t>469523275</t>
  </si>
  <si>
    <t>31,22                                    "120"</t>
  </si>
  <si>
    <t>15,54+10,85                       "224,225"</t>
  </si>
  <si>
    <t>4,44                                     "303"</t>
  </si>
  <si>
    <t>108</t>
  </si>
  <si>
    <t>776111311</t>
  </si>
  <si>
    <t>Vysátí podkladu povlakových podlah</t>
  </si>
  <si>
    <t>1468418282</t>
  </si>
  <si>
    <t>109</t>
  </si>
  <si>
    <t>776121112</t>
  </si>
  <si>
    <t>Vodou ředitelná penetrace savého podkladu povlakových podlah</t>
  </si>
  <si>
    <t>-1521101463</t>
  </si>
  <si>
    <t>110</t>
  </si>
  <si>
    <t>776141111</t>
  </si>
  <si>
    <t>Stěrka podlahová nivelační pro vyrovnání podkladu povlakových podlah pevnosti 20 MPa tl do 3 mm</t>
  </si>
  <si>
    <t>1563250579</t>
  </si>
  <si>
    <t>111</t>
  </si>
  <si>
    <t>776201811</t>
  </si>
  <si>
    <t>Demontáž lepených povlakových podlah bez podložky ručně</t>
  </si>
  <si>
    <t>1801943685</t>
  </si>
  <si>
    <t>15,32+15,66                            "1.n.p."</t>
  </si>
  <si>
    <t>10,85+15,57                            "2.n.p."</t>
  </si>
  <si>
    <t xml:space="preserve">13,71+13,15+4,44                 "3.n.p."   </t>
  </si>
  <si>
    <t>112</t>
  </si>
  <si>
    <t>776221111</t>
  </si>
  <si>
    <t>Lepení pásů z PVC standardním lepidlem</t>
  </si>
  <si>
    <t>366410531</t>
  </si>
  <si>
    <t>85,52                                     "303"</t>
  </si>
  <si>
    <t>113</t>
  </si>
  <si>
    <t>28411121</t>
  </si>
  <si>
    <t>PVC vinyl protiskluzný s povrchovou úpravou Sparclean tl 2mm, nášlapná vrstva 0,85mm, hořlavost Bfl-s1, smykové tření µ 0,6, třída zátěže 34/43, protiskluznost R10 B</t>
  </si>
  <si>
    <t>-677632151</t>
  </si>
  <si>
    <t>fig11*1,1</t>
  </si>
  <si>
    <t>114</t>
  </si>
  <si>
    <t>776223112</t>
  </si>
  <si>
    <t>Spoj povlakových podlahovin z PVC svařováním za studena</t>
  </si>
  <si>
    <t>-1338524196</t>
  </si>
  <si>
    <t>115</t>
  </si>
  <si>
    <t>776410811</t>
  </si>
  <si>
    <t>Odstranění soklíků a lišt pryžových nebo plastových</t>
  </si>
  <si>
    <t>-2008676482</t>
  </si>
  <si>
    <t>116</t>
  </si>
  <si>
    <t>776411111</t>
  </si>
  <si>
    <t>Montáž obvodových soklíků výšky do 80 mm</t>
  </si>
  <si>
    <t>-1862731237</t>
  </si>
  <si>
    <t>117</t>
  </si>
  <si>
    <t>28411009</t>
  </si>
  <si>
    <t>lišta soklová PVC 18x80mm</t>
  </si>
  <si>
    <t>724280318</t>
  </si>
  <si>
    <t>fig11*1,05</t>
  </si>
  <si>
    <t>118</t>
  </si>
  <si>
    <t>998776102</t>
  </si>
  <si>
    <t>Přesun hmot tonážní pro podlahy povlakové v objektech v přes 6 do 12 m</t>
  </si>
  <si>
    <t>-1051980447</t>
  </si>
  <si>
    <t>119</t>
  </si>
  <si>
    <t>998776181</t>
  </si>
  <si>
    <t>Příplatek k přesunu hmot tonážní 776 prováděný bez použití mechanizace</t>
  </si>
  <si>
    <t>1784362348</t>
  </si>
  <si>
    <t>783</t>
  </si>
  <si>
    <t>Dokončovací práce - nátěry</t>
  </si>
  <si>
    <t>120</t>
  </si>
  <si>
    <t>783314101</t>
  </si>
  <si>
    <t>Základní jednonásobný syntetický nátěr zámečnických konstrukcí</t>
  </si>
  <si>
    <t>-181130980</t>
  </si>
  <si>
    <t>(0,9+2*1,97)*1*0,25</t>
  </si>
  <si>
    <t>Mezisoučet                               "zárubně"</t>
  </si>
  <si>
    <t>121</t>
  </si>
  <si>
    <t>783315101</t>
  </si>
  <si>
    <t>Mezinátěr jednonásobný syntetický standardní zámečnických konstrukcí</t>
  </si>
  <si>
    <t>-1102057874</t>
  </si>
  <si>
    <t>122</t>
  </si>
  <si>
    <t>783317101</t>
  </si>
  <si>
    <t>Krycí jednonásobný syntetický standardní nátěr zámečnických konstrukcí</t>
  </si>
  <si>
    <t>-669148171</t>
  </si>
  <si>
    <t>784</t>
  </si>
  <si>
    <t>Dokončovací práce - malby a tapety</t>
  </si>
  <si>
    <t>123</t>
  </si>
  <si>
    <t>784181101</t>
  </si>
  <si>
    <t>Základní akrylátová jednonásobná bezbarvá penetrace podkladu v místnostech v do 3,80 m</t>
  </si>
  <si>
    <t>910317149</t>
  </si>
  <si>
    <t>(6,1+5,05)*2*3,0                              "120"</t>
  </si>
  <si>
    <t>(2,995+5,05)*2*3,2                         "224"</t>
  </si>
  <si>
    <t>(2,95+3,65)*2*3,2                         "225"</t>
  </si>
  <si>
    <t>(2,25+1,30)*2*3,2                         "203 část"</t>
  </si>
  <si>
    <t>(2,6+9,27+12,25+6,1+2,0+1,2)*2*2,25          "303"</t>
  </si>
  <si>
    <t>Mezisoučet                                      "stěny"</t>
  </si>
  <si>
    <t>31,22+15,54+10,85+2,25*1,3        "120,224,225,203 část"</t>
  </si>
  <si>
    <t>Mezisoučet                                       "stropy"</t>
  </si>
  <si>
    <t>124</t>
  </si>
  <si>
    <t>784211101</t>
  </si>
  <si>
    <t>Dvojnásobné bílé malby ze směsí za mokra výborně oděruvzdorných v místnostech v do 3,80 m</t>
  </si>
  <si>
    <t>337730002</t>
  </si>
  <si>
    <t>(6,1+5,05)*2*1,5                              "120"</t>
  </si>
  <si>
    <t>(2,995+5,05)*2*1,5                         "224"</t>
  </si>
  <si>
    <t>(2,95+3,65)*2*1,5                         "225"</t>
  </si>
  <si>
    <t>(2,25+1,30)*2*1,5                         "203 část"</t>
  </si>
  <si>
    <t>(2,6+9,27+12,25+6,1+2,0+1,2)*2*1,5          "303"</t>
  </si>
  <si>
    <t>125</t>
  </si>
  <si>
    <t>784221101</t>
  </si>
  <si>
    <t>Dvojnásobné bílé malby ze směsí za sucha dobře otěruvzdorných v místnostech do 3,80 m</t>
  </si>
  <si>
    <t>242573894</t>
  </si>
  <si>
    <t>(6,1+5,05)*2*(3,0-1,5)                              "120"</t>
  </si>
  <si>
    <t>(2,995+5,05)*2*(3,2-1,5)                         "224"</t>
  </si>
  <si>
    <t>(2,95+3,65)*2*(3,2-1,5)                         "225"</t>
  </si>
  <si>
    <t>(2,25+1,30)*2*(3,2-1,5)                         "203 část"</t>
  </si>
  <si>
    <t>(2,6+9,27+12,25+6,1+2,0+1,2)*2*(2,25-1,5)          "303"</t>
  </si>
  <si>
    <t>786</t>
  </si>
  <si>
    <t>Dokončovací práce - čalounické úpravy</t>
  </si>
  <si>
    <t>126</t>
  </si>
  <si>
    <t>786611200</t>
  </si>
  <si>
    <t>Montáž zastiňujících rolet s háčky do střešních oken</t>
  </si>
  <si>
    <t>-95004157</t>
  </si>
  <si>
    <t>127</t>
  </si>
  <si>
    <t>61124042</t>
  </si>
  <si>
    <t>roleta vnitřní střešních oken rozměru do 78x118cm</t>
  </si>
  <si>
    <t>44526966</t>
  </si>
  <si>
    <t>128</t>
  </si>
  <si>
    <t>786624111</t>
  </si>
  <si>
    <t>Montáž lamelové žaluzie do oken zdvojených dřevěných otevíravých, sklápěcích a vyklápěcích</t>
  </si>
  <si>
    <t>1564556942</t>
  </si>
  <si>
    <t>129</t>
  </si>
  <si>
    <t>55346200</t>
  </si>
  <si>
    <t>žaluzie horizontální interiérové</t>
  </si>
  <si>
    <t>-731676626</t>
  </si>
  <si>
    <t>0,9*0,5*2</t>
  </si>
  <si>
    <t>130</t>
  </si>
  <si>
    <t>998786102</t>
  </si>
  <si>
    <t>Přesun hmot tonážní pro stínění a čalounické úpravy v objektech v přes 6 do 12 m</t>
  </si>
  <si>
    <t>-1652898696</t>
  </si>
  <si>
    <t>131</t>
  </si>
  <si>
    <t>998786181</t>
  </si>
  <si>
    <t>Příplatek k přesunu hmot tonážní 786 prováděný bez použití mechanizace</t>
  </si>
  <si>
    <t>-709311810</t>
  </si>
  <si>
    <t>HZS</t>
  </si>
  <si>
    <t>Hodinové zúčtovací sazby</t>
  </si>
  <si>
    <t>132</t>
  </si>
  <si>
    <t>HZS1291</t>
  </si>
  <si>
    <t>Hodinová zúčtovací sazba pomocný stavební dělník</t>
  </si>
  <si>
    <t>hod</t>
  </si>
  <si>
    <t>512</t>
  </si>
  <si>
    <t>1510186843</t>
  </si>
  <si>
    <t>50                                "vyklízení stávajícího vybavení"</t>
  </si>
  <si>
    <t>133</t>
  </si>
  <si>
    <t>HZS2491</t>
  </si>
  <si>
    <t>Hodinová zúčtovací sazba dělník zednických výpomocí</t>
  </si>
  <si>
    <t>-1926518148</t>
  </si>
  <si>
    <t>50                                             "přípomoce pro profese"</t>
  </si>
  <si>
    <t>hloubení rýh pro kanalizaci</t>
  </si>
  <si>
    <t>18,6</t>
  </si>
  <si>
    <t>fig8</t>
  </si>
  <si>
    <t>příčka porobeton tl. 75 mm</t>
  </si>
  <si>
    <t>37,881</t>
  </si>
  <si>
    <t>fig9</t>
  </si>
  <si>
    <t>přizdívka porobeton tl. 75 mm</t>
  </si>
  <si>
    <t>3,96</t>
  </si>
  <si>
    <t>omítky stěn</t>
  </si>
  <si>
    <t>243,202</t>
  </si>
  <si>
    <t>fig13</t>
  </si>
  <si>
    <t>omítka stěn pod obklady</t>
  </si>
  <si>
    <t>54,072</t>
  </si>
  <si>
    <t>fig14</t>
  </si>
  <si>
    <t>omítka stěn štuková</t>
  </si>
  <si>
    <t>189,13</t>
  </si>
  <si>
    <t>podkladní beton</t>
  </si>
  <si>
    <t>48,029</t>
  </si>
  <si>
    <t>2 - SO 02 stavební úpravy č.p.174 - prádelna</t>
  </si>
  <si>
    <t>fig6</t>
  </si>
  <si>
    <t>betonová mazanina</t>
  </si>
  <si>
    <t>47,28</t>
  </si>
  <si>
    <t>fig16</t>
  </si>
  <si>
    <t>omítka stěn sanační</t>
  </si>
  <si>
    <t>22,81</t>
  </si>
  <si>
    <t>fig2</t>
  </si>
  <si>
    <t>jáma pro TČ</t>
  </si>
  <si>
    <t>2,808</t>
  </si>
  <si>
    <t>fig21</t>
  </si>
  <si>
    <t>keramická dlažba</t>
  </si>
  <si>
    <t>15,44</t>
  </si>
  <si>
    <t>fig22</t>
  </si>
  <si>
    <t>sokl keramický</t>
  </si>
  <si>
    <t>9,82</t>
  </si>
  <si>
    <t>fig23</t>
  </si>
  <si>
    <t>PVC</t>
  </si>
  <si>
    <t>61,44</t>
  </si>
  <si>
    <t>fig24</t>
  </si>
  <si>
    <t>sokl PVC</t>
  </si>
  <si>
    <t>63,07</t>
  </si>
  <si>
    <t>fig25</t>
  </si>
  <si>
    <t>keramický obklad</t>
  </si>
  <si>
    <t>fig26</t>
  </si>
  <si>
    <t>rohové profily</t>
  </si>
  <si>
    <t>fig27</t>
  </si>
  <si>
    <t>ukončovací profily</t>
  </si>
  <si>
    <t>fig31</t>
  </si>
  <si>
    <t>nátěry zárubní</t>
  </si>
  <si>
    <t>16,465</t>
  </si>
  <si>
    <t>fig7</t>
  </si>
  <si>
    <t>izolace proti vlhkosti svislá</t>
  </si>
  <si>
    <t>22,73</t>
  </si>
  <si>
    <t xml:space="preserve">    2 - Zakládání</t>
  </si>
  <si>
    <t xml:space="preserve">    5 - Komunikace pozemní</t>
  </si>
  <si>
    <t xml:space="preserve">    711 - Izolace proti vodě, vlhkosti a plynům</t>
  </si>
  <si>
    <t xml:space="preserve">    713 - Izolace tepelné</t>
  </si>
  <si>
    <t xml:space="preserve">    771 - Podlahy z dlaždic</t>
  </si>
  <si>
    <t xml:space="preserve">    781 - Dokončovací práce - obklady</t>
  </si>
  <si>
    <t xml:space="preserve">    787 - Dokončovací práce - zasklívání</t>
  </si>
  <si>
    <t>113106123</t>
  </si>
  <si>
    <t>Rozebrání dlažeb ze zámkových dlaždic komunikací pro pěší ručně</t>
  </si>
  <si>
    <t>-34079463</t>
  </si>
  <si>
    <t>3,0*1,0</t>
  </si>
  <si>
    <t>131213701</t>
  </si>
  <si>
    <t>Hloubení nezapažených jam v soudržných horninách třídy těžitelnosti I skupiny 3 ručně</t>
  </si>
  <si>
    <t>-791655828</t>
  </si>
  <si>
    <t>1,8*1,3*1,2              "jáma pro TČ"</t>
  </si>
  <si>
    <t>-85146927</t>
  </si>
  <si>
    <t>25,0*0,6*1,0                                                         "v objektu"</t>
  </si>
  <si>
    <t>3,0*0,8*1,5                                                        "před objektem"</t>
  </si>
  <si>
    <t>151101101</t>
  </si>
  <si>
    <t>Zřízení příložného pažení a rozepření stěn rýh hl do 2 m</t>
  </si>
  <si>
    <t>714950212</t>
  </si>
  <si>
    <t>3,0*1,5*2                     "vnější kanalizace"</t>
  </si>
  <si>
    <t>151101111</t>
  </si>
  <si>
    <t>Odstranění příložného pažení a rozepření stěn rýh hl do 2 m</t>
  </si>
  <si>
    <t>-705752475</t>
  </si>
  <si>
    <t>710077499</t>
  </si>
  <si>
    <t>-2066326500</t>
  </si>
  <si>
    <t>-508838086</t>
  </si>
  <si>
    <t>1025551628</t>
  </si>
  <si>
    <t>fig1*1,800</t>
  </si>
  <si>
    <t>fig2*1,800</t>
  </si>
  <si>
    <t>-1332571179</t>
  </si>
  <si>
    <t>58337331</t>
  </si>
  <si>
    <t>štěrkopísek frakce 0/22</t>
  </si>
  <si>
    <t>1540391269</t>
  </si>
  <si>
    <t>fig1*1,900</t>
  </si>
  <si>
    <t>Zakládání</t>
  </si>
  <si>
    <t>271532211</t>
  </si>
  <si>
    <t>Podsyp pod základové konstrukce se zhutněním z hrubého kameniva frakce 32 až 63 mm</t>
  </si>
  <si>
    <t>1944599222</t>
  </si>
  <si>
    <t>1,8*1,3*0,5              "jáma pro TČ"</t>
  </si>
  <si>
    <t>271532213</t>
  </si>
  <si>
    <t>Podsyp pod základové konstrukce se zhutněním z hrubého kameniva frakce 8 až 16 mm</t>
  </si>
  <si>
    <t>351796903</t>
  </si>
  <si>
    <t>1,8*1,3*0,7              "jáma pro TČ"</t>
  </si>
  <si>
    <t>273313611</t>
  </si>
  <si>
    <t>Základové desky z betonu tř. C 16/20</t>
  </si>
  <si>
    <t>-54911240</t>
  </si>
  <si>
    <t>6,96*4,125                                         "110,111"</t>
  </si>
  <si>
    <t>(2,01+0,075+1,95+0,075)*2,955   "107,108,109"</t>
  </si>
  <si>
    <t>5,07*1,415                                "101 část,106"</t>
  </si>
  <si>
    <t>fig5*0,10</t>
  </si>
  <si>
    <t>273321411</t>
  </si>
  <si>
    <t>Základové desky ze ŽB bez zvýšených nároků na prostředí tř. C 20/25</t>
  </si>
  <si>
    <t>1917606262</t>
  </si>
  <si>
    <t>1,2*2,5*0,15                                     "venkovní schodiště"</t>
  </si>
  <si>
    <t>273362021</t>
  </si>
  <si>
    <t>Výztuž základových desek svařovanými sítěmi Kari</t>
  </si>
  <si>
    <t>-2098590819</t>
  </si>
  <si>
    <t>fig5*3,03*0,001*1,40       "6/150 x 6/150"</t>
  </si>
  <si>
    <t>1,2*2,5*3,03*0,001*1,40                "6/150 x 6/150 venkovní schodiště"</t>
  </si>
  <si>
    <t>274313611</t>
  </si>
  <si>
    <t>Základové pásy z betonu tř. C 16/20</t>
  </si>
  <si>
    <t>763265932</t>
  </si>
  <si>
    <t>(1,0+1,0)*0,4*0,5            "základy pod TČ"</t>
  </si>
  <si>
    <t>279113132</t>
  </si>
  <si>
    <t>Základová zeď tl přes 150 do 200 mm z tvárnic ztraceného bednění včetně výplně z betonu tř. C 16/20</t>
  </si>
  <si>
    <t>-1275867239</t>
  </si>
  <si>
    <t>(0,5+0,5)*2,0                "základy pod TČ"</t>
  </si>
  <si>
    <t>279361821</t>
  </si>
  <si>
    <t>Výztuž základových zdí nosných betonářskou ocelí 10 505</t>
  </si>
  <si>
    <t>-1242132087</t>
  </si>
  <si>
    <t>(0,5+0,5)*2,0*(8+8)*0,89*0,001*1,2      "základy pod TČ - 8 + 8 x R10"</t>
  </si>
  <si>
    <t>1818792585</t>
  </si>
  <si>
    <t>310239211</t>
  </si>
  <si>
    <t>Zazdívka otvorů pl přes 1 do 4 m2 ve zdivu nadzákladovém cihlami pálenými na MVC</t>
  </si>
  <si>
    <t>-1850093830</t>
  </si>
  <si>
    <t>1,5*1,5*0,45</t>
  </si>
  <si>
    <t>342272215</t>
  </si>
  <si>
    <t>Příčka z pórobetonových hladkých tvárnic na tenkovrstvou maltu tl 75 mm</t>
  </si>
  <si>
    <t>-1621634292</t>
  </si>
  <si>
    <t>(4,035+0,075+1,2+1,415)*2,66</t>
  </si>
  <si>
    <t>-0,8*2,0*1</t>
  </si>
  <si>
    <t>(2,955+2,955+1,1+1,9)*2,76</t>
  </si>
  <si>
    <t>-0,7*2,0*1</t>
  </si>
  <si>
    <t>342291111</t>
  </si>
  <si>
    <t>Ukotvení příček montážní polyuretanovou pěnou tl příčky do 100 mm</t>
  </si>
  <si>
    <t>144735811</t>
  </si>
  <si>
    <t>(4,035+0,075+1,2+1,415)</t>
  </si>
  <si>
    <t>(2,955+2,955+1,1+1,9)</t>
  </si>
  <si>
    <t>346244352</t>
  </si>
  <si>
    <t>Obezdívka koupelnových van ploch rovných tl 50 mm z pórobetonových přesných tvárnic</t>
  </si>
  <si>
    <t>575766500</t>
  </si>
  <si>
    <t>0,9*1,5                                "obezdívka WC"</t>
  </si>
  <si>
    <t>346272226</t>
  </si>
  <si>
    <t>Přizdívka z pórobetonových tvárnic tl 75 mm</t>
  </si>
  <si>
    <t>1249826009</t>
  </si>
  <si>
    <t>0,45*2,3*2</t>
  </si>
  <si>
    <t>0,45*2,1*2</t>
  </si>
  <si>
    <t>434311115</t>
  </si>
  <si>
    <t>Schodišťové stupně dusané na terén z betonu tř. C 20/25 bez potěru</t>
  </si>
  <si>
    <t>-280064239</t>
  </si>
  <si>
    <t>1,2*6</t>
  </si>
  <si>
    <t>434351141</t>
  </si>
  <si>
    <t>Zřízení bednění stupňů přímočarých schodišť</t>
  </si>
  <si>
    <t>-462573309</t>
  </si>
  <si>
    <t>1,2*6*0,5</t>
  </si>
  <si>
    <t>434351142</t>
  </si>
  <si>
    <t>Odstranění bednění stupňů přímočarých schodišť</t>
  </si>
  <si>
    <t>488536394</t>
  </si>
  <si>
    <t>-429220250</t>
  </si>
  <si>
    <t>(4,0+2,7+3,8+2,5+1,5+3,5)*0,6*0,1                 "v objektu"</t>
  </si>
  <si>
    <t>2,5*0,6*0,1                                                        "před objektem"</t>
  </si>
  <si>
    <t>Komunikace pozemní</t>
  </si>
  <si>
    <t>596211110</t>
  </si>
  <si>
    <t>Kladení zámkové dlažby komunikací pro pěší ručně tl 60 mm skupiny A pl do 50 m2</t>
  </si>
  <si>
    <t>1771392032</t>
  </si>
  <si>
    <t>592450181</t>
  </si>
  <si>
    <t>dlažba tvar obdélník betonová 200x100x60mm přírodní - použitá</t>
  </si>
  <si>
    <t>1662547363</t>
  </si>
  <si>
    <t>611325421</t>
  </si>
  <si>
    <t>Oprava vnitřní vápenocementové štukové omítky stropů v rozsahu plochy do 10 %</t>
  </si>
  <si>
    <t>-614367515</t>
  </si>
  <si>
    <t>6,03+3,87+1,79+23,56+4,84+14,17              "107-112"</t>
  </si>
  <si>
    <t>17,68+4,94+3,67+1,63+3,67                       "101,106,114,115,116"</t>
  </si>
  <si>
    <t>14597851</t>
  </si>
  <si>
    <t>(6,96+4,125)*2*2,5                                   "110,111"</t>
  </si>
  <si>
    <t>-1,8*1,6*2</t>
  </si>
  <si>
    <t>-0,9*2,0*2</t>
  </si>
  <si>
    <t xml:space="preserve">(8,69+2,955)*2*2,76                             "107,108,109,112"  </t>
  </si>
  <si>
    <t>-1,5*1,6*1</t>
  </si>
  <si>
    <t>-0,9*2,0*1</t>
  </si>
  <si>
    <t>(5,07+7,5)*2*2,5                                             "101"</t>
  </si>
  <si>
    <t>-1,2*1,6</t>
  </si>
  <si>
    <t>-1,1*2,1</t>
  </si>
  <si>
    <t>-(0,6*2,0*2+0,8*2,0*1+0,9*2,0*2)</t>
  </si>
  <si>
    <t>(1,7+4,125)*2*2,5                                     "114,115,116"</t>
  </si>
  <si>
    <t>-fig16                                                          "sanační omítka"</t>
  </si>
  <si>
    <t>fig8*2</t>
  </si>
  <si>
    <t>fig9*1</t>
  </si>
  <si>
    <t>612131151</t>
  </si>
  <si>
    <t>Sanační postřik vnitřních stěn nanášený celoplošně ručně</t>
  </si>
  <si>
    <t>-1352514355</t>
  </si>
  <si>
    <t>(4,58+2,995+4,58)*2,0</t>
  </si>
  <si>
    <t>-1,5*1,0*1</t>
  </si>
  <si>
    <t>765839159</t>
  </si>
  <si>
    <t>100,0*0,05                 "EL"</t>
  </si>
  <si>
    <t xml:space="preserve">100,0*0,10                 "ZTI"    </t>
  </si>
  <si>
    <t>100,0*0,15                 "ZTI"</t>
  </si>
  <si>
    <t>612321121</t>
  </si>
  <si>
    <t>Vápenocementová omítka hladká jednovrstvá vnitřních stěn nanášená ručně</t>
  </si>
  <si>
    <t>408219580</t>
  </si>
  <si>
    <t>(0,85+1,1+2,955)*2*2,4-0,7*2,0-0,8*2,0         "108"</t>
  </si>
  <si>
    <t>(0,95+1,9)*2*2,0-0,7*2,0                                    "109"</t>
  </si>
  <si>
    <t>(4,035+1,2)*2*2,4-0,8*2,0                                  "111"</t>
  </si>
  <si>
    <t>1926908911</t>
  </si>
  <si>
    <t>-fig13</t>
  </si>
  <si>
    <t>54481257</t>
  </si>
  <si>
    <t>612325131</t>
  </si>
  <si>
    <t>Omítka sanační jádrová vnitřních stěn nanášená ručně</t>
  </si>
  <si>
    <t>163309853</t>
  </si>
  <si>
    <t>612325191</t>
  </si>
  <si>
    <t>Příplatek k sanační jádrové omítce vnitřních stěn za každých dalších 5 mm tloušťky přes 15 mm ručně</t>
  </si>
  <si>
    <t>1725162646</t>
  </si>
  <si>
    <t>612328131</t>
  </si>
  <si>
    <t>Potažení vnitřních stěn sanačním štukem tloušťky do 3 mm</t>
  </si>
  <si>
    <t>-1249746521</t>
  </si>
  <si>
    <t>622151011</t>
  </si>
  <si>
    <t>Penetrační silikátový nátěr vnějších pastovitých tenkovrstvých omítek stěn</t>
  </si>
  <si>
    <t>1829220811</t>
  </si>
  <si>
    <t>1,5*1,5</t>
  </si>
  <si>
    <t>622211031</t>
  </si>
  <si>
    <t>Montáž kontaktního zateplení vnějších stěn lepením a mechanickým kotvením polystyrénových desek do betonu a zdiva tl přes 120 do 160 mm</t>
  </si>
  <si>
    <t>-587250183</t>
  </si>
  <si>
    <t>28375984</t>
  </si>
  <si>
    <t>deska EPS 100 fasádní λ=0,037 tl 150mm</t>
  </si>
  <si>
    <t>1390753549</t>
  </si>
  <si>
    <t>1,5*1,5*1,05</t>
  </si>
  <si>
    <t>622521012</t>
  </si>
  <si>
    <t>Tenkovrstvá silikátová zatíraná omítka zrnitost 1,5 mm vnějších stěn</t>
  </si>
  <si>
    <t>2142990114</t>
  </si>
  <si>
    <t>631311115</t>
  </si>
  <si>
    <t>Mazanina tl přes 50 do 80 mm z betonu prostého bez zvýšených nároků na prostředí tř. C 20/25</t>
  </si>
  <si>
    <t>-1098220271</t>
  </si>
  <si>
    <t>4,94                                "106"</t>
  </si>
  <si>
    <t>1,5*1,5                          "101 část"</t>
  </si>
  <si>
    <t>6,03+3,87+1,79           "107,108,109"</t>
  </si>
  <si>
    <t>23,56+4,84                    "110,111"</t>
  </si>
  <si>
    <t>fig6*0,080</t>
  </si>
  <si>
    <t>631319011</t>
  </si>
  <si>
    <t>Příplatek k mazanině tl přes 50 do 80 mm za přehlazení povrchu</t>
  </si>
  <si>
    <t>1790159973</t>
  </si>
  <si>
    <t>631319171</t>
  </si>
  <si>
    <t>Příplatek k mazanině tl přes 50 do 80 mm za stržení povrchu spodní vrstvy před vložením výztuže</t>
  </si>
  <si>
    <t>-351437801</t>
  </si>
  <si>
    <t>631362021</t>
  </si>
  <si>
    <t>Výztuž mazanin svařovanými sítěmi Kari</t>
  </si>
  <si>
    <t>1288193647</t>
  </si>
  <si>
    <t>fig6*3,03*0,001*1,30                        "6/150 x 6/150"</t>
  </si>
  <si>
    <t>547257406</t>
  </si>
  <si>
    <t>1                                     "1"</t>
  </si>
  <si>
    <t>2                                     "5"</t>
  </si>
  <si>
    <t>2                                     "6"</t>
  </si>
  <si>
    <t>55331481</t>
  </si>
  <si>
    <t>zárubeň jednokřídlá ocelová pro zdění tl stěny 75-100mm rozměru 700/1970, 2100mm</t>
  </si>
  <si>
    <t>-1820423715</t>
  </si>
  <si>
    <t>55331457</t>
  </si>
  <si>
    <t>zárubeň jednokřídlá ocelová obložková šroubovací tl stěny 75-100mm rozměru 800/1970, 2100mm</t>
  </si>
  <si>
    <t>101543690</t>
  </si>
  <si>
    <t>55331556</t>
  </si>
  <si>
    <t>zárubeň jednokřídlá ocelová pro zdění s protipožární úpravou tl stěny 75-100mm rozměru 700/1970, 2100mm</t>
  </si>
  <si>
    <t>-859365071</t>
  </si>
  <si>
    <t>-707287267</t>
  </si>
  <si>
    <t>17,68+1,46+1,46+1,49+10,88+4,94+6,03+3,87+1,79+23,56+4,84+14,17+2,07+3,67+1,63+3,67</t>
  </si>
  <si>
    <t>-337857989</t>
  </si>
  <si>
    <t>15,44*8,75</t>
  </si>
  <si>
    <t>953942421</t>
  </si>
  <si>
    <t>Osazování ocelových rámů do 1000x1000 mm</t>
  </si>
  <si>
    <t>-322736227</t>
  </si>
  <si>
    <t>1                                                 "O2"</t>
  </si>
  <si>
    <t>562306021</t>
  </si>
  <si>
    <t>poklop šachtový z PU+rám HDPE, 12,5t 500x500x55mm - O2</t>
  </si>
  <si>
    <t>15853141</t>
  </si>
  <si>
    <t>962084121</t>
  </si>
  <si>
    <t>Bourání příček deskových sádrových typu rabicka tl do 50 mm</t>
  </si>
  <si>
    <t>1487505471</t>
  </si>
  <si>
    <t>(1,5+1,5)*2,5                            "prádelna"</t>
  </si>
  <si>
    <t xml:space="preserve">(1,4+1,5+0,4)*2,6                     "chodba" </t>
  </si>
  <si>
    <t>963042819</t>
  </si>
  <si>
    <t>Bourání schodišťových stupňů betonových zhotovených na místě</t>
  </si>
  <si>
    <t>1532077205</t>
  </si>
  <si>
    <t>1,2*6                                                     "venkovní schodiště"</t>
  </si>
  <si>
    <t>965042241</t>
  </si>
  <si>
    <t>Bourání podkladů pod dlažby nebo mazanin betonových nebo z litého asfaltu tl přes 100 mm pl přes 4 m2</t>
  </si>
  <si>
    <t>330272105</t>
  </si>
  <si>
    <t>28,76*0,20                                         "prádelna"</t>
  </si>
  <si>
    <t xml:space="preserve">1,0*3,0*0,15                                      "prádelna - pod pračkami" </t>
  </si>
  <si>
    <t>26,31/2*0,20                                     "sušárna"</t>
  </si>
  <si>
    <t>7,33*0,20                                            "tech. místnost"</t>
  </si>
  <si>
    <t>965081213</t>
  </si>
  <si>
    <t>Bourání podlah z dlaždic keramických nebo xylolitových tl do 10 mm plochy přes 1 m2</t>
  </si>
  <si>
    <t>-645812365</t>
  </si>
  <si>
    <t>28,76                                         "prádelna"</t>
  </si>
  <si>
    <t>965082923</t>
  </si>
  <si>
    <t>Odstranění násypů pod podlahami tl do 100 mm pl přes 2 m2</t>
  </si>
  <si>
    <t>967016338</t>
  </si>
  <si>
    <t>28,76*0,10                                         "prádelna"</t>
  </si>
  <si>
    <t>26,31/2*0,10                                     "sušárna"</t>
  </si>
  <si>
    <t>7,33*0,10                                            "tech. místnost"</t>
  </si>
  <si>
    <t>967031732</t>
  </si>
  <si>
    <t>Přisekání plošné zdiva z cihel pálených na MV nebo MVC tl do 100 mm</t>
  </si>
  <si>
    <t>-1920710842</t>
  </si>
  <si>
    <t>(1,15+2*2,1)*0,45</t>
  </si>
  <si>
    <t>968062376</t>
  </si>
  <si>
    <t>Vybourání dřevěných rámů oken zdvojených včetně křídel pl do 4 m2</t>
  </si>
  <si>
    <t>473217011</t>
  </si>
  <si>
    <t>1,5*1,5*1</t>
  </si>
  <si>
    <t>-1688140642</t>
  </si>
  <si>
    <t>0,8*1,97*1</t>
  </si>
  <si>
    <t>0,9*1,97*4</t>
  </si>
  <si>
    <t>1,15*2,1*1</t>
  </si>
  <si>
    <t>-120731516</t>
  </si>
  <si>
    <t>1                                       "ZTI"</t>
  </si>
  <si>
    <t>971026471</t>
  </si>
  <si>
    <t>Vybourání otvorů ve zdivu kamenném pl do 0,25 m2 na MC tl do 750 mm</t>
  </si>
  <si>
    <t>469311780</t>
  </si>
  <si>
    <t>2                                       "ZTI"</t>
  </si>
  <si>
    <t>971033251</t>
  </si>
  <si>
    <t>Vybourání otvorů ve zdivu cihelném pl do 0,0225 m2 na MVC nebo MV tl do 450 mm</t>
  </si>
  <si>
    <t>-578151774</t>
  </si>
  <si>
    <t>-1844809307</t>
  </si>
  <si>
    <t>971033451</t>
  </si>
  <si>
    <t>Vybourání otvorů ve zdivu cihelném pl do 0,25 m2 na MVC nebo MV tl do 450 mm</t>
  </si>
  <si>
    <t>-316781030</t>
  </si>
  <si>
    <t>1427869900</t>
  </si>
  <si>
    <t>3                                          "ZTI"</t>
  </si>
  <si>
    <t>972054141</t>
  </si>
  <si>
    <t>Vybourání otvorů v ŽB stropech nebo klenbách pl do 0,0225 m2 tl do 150 mm</t>
  </si>
  <si>
    <t>1230764586</t>
  </si>
  <si>
    <t>2                                                "ZTI"</t>
  </si>
  <si>
    <t>-624843915</t>
  </si>
  <si>
    <t>-591720665</t>
  </si>
  <si>
    <t>973031344</t>
  </si>
  <si>
    <t>Vysekání kapes ve zdivu cihelném na MV nebo MVC pl do 0,25 m2 hl do 150 mm</t>
  </si>
  <si>
    <t>-1096675074</t>
  </si>
  <si>
    <t>1                                      "EL"</t>
  </si>
  <si>
    <t>91451703</t>
  </si>
  <si>
    <t>12,0                                            "ZTI"</t>
  </si>
  <si>
    <t>974031154</t>
  </si>
  <si>
    <t>Vysekání rýh ve zdivu cihelném hl do 100 mm š do 150 mm</t>
  </si>
  <si>
    <t>-1392562273</t>
  </si>
  <si>
    <t>10,0                                                      "UT"</t>
  </si>
  <si>
    <t>1635559816</t>
  </si>
  <si>
    <t>5,0                                                  "ZTI"</t>
  </si>
  <si>
    <t>974031157</t>
  </si>
  <si>
    <t>Vysekání rýh ve zdivu cihelném hl do 100 mm š do 300 mm</t>
  </si>
  <si>
    <t>-326189110</t>
  </si>
  <si>
    <t>5,0                                                     "ZTI"</t>
  </si>
  <si>
    <t>974031164</t>
  </si>
  <si>
    <t>Vysekání rýh ve zdivu cihelném hl do 150 mm š do 150 mm</t>
  </si>
  <si>
    <t>-698968144</t>
  </si>
  <si>
    <t>10,0                                             "ZTI"</t>
  </si>
  <si>
    <t>978013191</t>
  </si>
  <si>
    <t>Otlučení (osekání) vnitřní vápenné nebo vápenocementové omítky stěn v rozsahu přes 50 do 100 %</t>
  </si>
  <si>
    <t>-1042716730</t>
  </si>
  <si>
    <t>(6,96+4,125)*2*2,5                                   "prádelna"</t>
  </si>
  <si>
    <t>(8,69+2,955)*2*2,76                                "sušárna"</t>
  </si>
  <si>
    <t>-985130267</t>
  </si>
  <si>
    <t>(6,96+4,125)*2*2,0                                   "prádelna"</t>
  </si>
  <si>
    <t>979054451</t>
  </si>
  <si>
    <t>Očištění vybouraných zámkových dlaždic s původním spárováním z kameniva těženého</t>
  </si>
  <si>
    <t>-1607473498</t>
  </si>
  <si>
    <t>997013211</t>
  </si>
  <si>
    <t>Vnitrostaveništní doprava suti a vybouraných hmot pro budovy v do 6 m ručně</t>
  </si>
  <si>
    <t>1850752997</t>
  </si>
  <si>
    <t>1923081024</t>
  </si>
  <si>
    <t>-776671034</t>
  </si>
  <si>
    <t>48,666*9 'Přepočtené koeficientem množství</t>
  </si>
  <si>
    <t>997013813</t>
  </si>
  <si>
    <t>Poplatek za uložení na skládce (skládkovné) stavebního odpadu z plastických hmot kód odpadu 17 02 03</t>
  </si>
  <si>
    <t>-872873765</t>
  </si>
  <si>
    <t>1130434489</t>
  </si>
  <si>
    <t>998018001</t>
  </si>
  <si>
    <t>Přesun hmot ruční pro budovy v do 6 m</t>
  </si>
  <si>
    <t>-1599409658</t>
  </si>
  <si>
    <t>711</t>
  </si>
  <si>
    <t>Izolace proti vodě, vlhkosti a plynům</t>
  </si>
  <si>
    <t>711111001</t>
  </si>
  <si>
    <t>Provedení izolace proti zemní vlhkosti vodorovné za studena nátěrem penetračním</t>
  </si>
  <si>
    <t>1183224603</t>
  </si>
  <si>
    <t>711112001</t>
  </si>
  <si>
    <t>Provedení izolace proti zemní vlhkosti svislé za studena nátěrem penetračním</t>
  </si>
  <si>
    <t>1271235904</t>
  </si>
  <si>
    <t>(6,96+4,125)*2*0,5</t>
  </si>
  <si>
    <t>(8,69+2,955)*2*0,5</t>
  </si>
  <si>
    <t>11163150</t>
  </si>
  <si>
    <t>lak penetrační asfaltový</t>
  </si>
  <si>
    <t>1517999494</t>
  </si>
  <si>
    <t>fig5*0,00035</t>
  </si>
  <si>
    <t>fig7*0,00035</t>
  </si>
  <si>
    <t>711141559</t>
  </si>
  <si>
    <t>Provedení izolace proti zemní vlhkosti pásy přitavením vodorovné NAIP</t>
  </si>
  <si>
    <t>-865118972</t>
  </si>
  <si>
    <t>711142559</t>
  </si>
  <si>
    <t>Provedení izolace proti zemní vlhkosti pásy přitavením svislé NAIP</t>
  </si>
  <si>
    <t>-1645970827</t>
  </si>
  <si>
    <t>62853004</t>
  </si>
  <si>
    <t>pás asfaltový natavitelný modifikovaný SBS s vložkou ze skleněné tkaniny a spalitelnou PE fólií nebo jemnozrnným minerálním posypem na horním povrchu tl 4,0mm</t>
  </si>
  <si>
    <t>1901129344</t>
  </si>
  <si>
    <t>fig5*1,20</t>
  </si>
  <si>
    <t>fig7*1,20</t>
  </si>
  <si>
    <t>998711101</t>
  </si>
  <si>
    <t>Přesun hmot tonážní pro izolace proti vodě, vlhkosti a plynům v objektech v do 6 m</t>
  </si>
  <si>
    <t>645288388</t>
  </si>
  <si>
    <t>998711181</t>
  </si>
  <si>
    <t>Příplatek k přesunu hmot tonážní 711 prováděný bez použití mechanizace</t>
  </si>
  <si>
    <t>1016283960</t>
  </si>
  <si>
    <t>713</t>
  </si>
  <si>
    <t>Izolace tepelné</t>
  </si>
  <si>
    <t>713121111</t>
  </si>
  <si>
    <t>Montáž izolace tepelné podlah volně kladenými rohožemi, pásy, dílci, deskami 1 vrstva</t>
  </si>
  <si>
    <t>1044641595</t>
  </si>
  <si>
    <t>28375914</t>
  </si>
  <si>
    <t>deska EPS 150 pro konstrukce s vysokým zatížením λ=0,035 tl 100mm</t>
  </si>
  <si>
    <t>-1062604899</t>
  </si>
  <si>
    <t>fig6*1,05</t>
  </si>
  <si>
    <t>713121311</t>
  </si>
  <si>
    <t>Montáž izolace tepelné podlah izolačním zásypem volně sypaným tl vrstvy do 50 mm</t>
  </si>
  <si>
    <t>124483851</t>
  </si>
  <si>
    <t>58151322</t>
  </si>
  <si>
    <t>písek sklářský sušený PR 13 frakce 0,1/0,5 PAP</t>
  </si>
  <si>
    <t>-782379711</t>
  </si>
  <si>
    <t>fig6*0,005*2,000</t>
  </si>
  <si>
    <t>713191132</t>
  </si>
  <si>
    <t>Montáž izolace tepelné podlah, stropů vrchem nebo střech překrytí separační fólií z PE</t>
  </si>
  <si>
    <t>855408127</t>
  </si>
  <si>
    <t>28323053</t>
  </si>
  <si>
    <t>fólie PE (500 kg/m3) separační podlahová oddělující tepelnou izolaci tl 0,6mm</t>
  </si>
  <si>
    <t>1587517803</t>
  </si>
  <si>
    <t>fig6*1,15</t>
  </si>
  <si>
    <t>998713101</t>
  </si>
  <si>
    <t>Přesun hmot tonážní pro izolace tepelné v objektech v do 6 m</t>
  </si>
  <si>
    <t>-862241770</t>
  </si>
  <si>
    <t>998713181</t>
  </si>
  <si>
    <t>Příplatek k přesunu hmot tonážní 713 prováděný bez použití mechanizace</t>
  </si>
  <si>
    <t>-746210149</t>
  </si>
  <si>
    <t>766660001</t>
  </si>
  <si>
    <t>Montáž dveřních křídel otvíravých jednokřídlových š do 0,8 m do ocelové zárubně</t>
  </si>
  <si>
    <t>492046203</t>
  </si>
  <si>
    <t>1                                      "1"</t>
  </si>
  <si>
    <t>1                                      "2"</t>
  </si>
  <si>
    <t>61162085</t>
  </si>
  <si>
    <t>dveře jednokřídlé dřevotřískové povrch laminátový plné 700x1970-2100mm</t>
  </si>
  <si>
    <t>-902592980</t>
  </si>
  <si>
    <t>61162086</t>
  </si>
  <si>
    <t>dveře jednokřídlé dřevotřískové povrch laminátový plné 800x1970-2100mm</t>
  </si>
  <si>
    <t>523461546</t>
  </si>
  <si>
    <t>766660002</t>
  </si>
  <si>
    <t>Montáž dveřních křídel otvíravých jednokřídlových š přes 0,8 m do ocelové zárubně</t>
  </si>
  <si>
    <t>-588166461</t>
  </si>
  <si>
    <t>2                                      "3"</t>
  </si>
  <si>
    <t>1                                      "4"</t>
  </si>
  <si>
    <t>61162087</t>
  </si>
  <si>
    <t>dveře jednokřídlé dřevotřískové povrch laminátový plné 900x1970-2100mm</t>
  </si>
  <si>
    <t>-1871212118</t>
  </si>
  <si>
    <t>766660021</t>
  </si>
  <si>
    <t>Montáž dveřních křídel otvíravých jednokřídlových š do 0,8 m požárních do ocelové zárubně</t>
  </si>
  <si>
    <t>-1842014378</t>
  </si>
  <si>
    <t>2                                                   "6"</t>
  </si>
  <si>
    <t>61161025</t>
  </si>
  <si>
    <t>dveře jednokřídlé dřevotřískové protipožární EI (EW) 30 D3 povrch lakovaný plné 700x1970-2100mm</t>
  </si>
  <si>
    <t>-529194110</t>
  </si>
  <si>
    <t>766660351</t>
  </si>
  <si>
    <t>Montáž posuvných dveří jednokřídlových průchozí v do 2,5 m a š do 800 mm do pojezdu na stěnu</t>
  </si>
  <si>
    <t>1075996906</t>
  </si>
  <si>
    <t>2                                           "5"</t>
  </si>
  <si>
    <t>-1102742179</t>
  </si>
  <si>
    <t>766660411</t>
  </si>
  <si>
    <t>Montáž vchodových dveří jednokřídlových bez nadsvětlíku do zdiva</t>
  </si>
  <si>
    <t>1727065568</t>
  </si>
  <si>
    <t>1                                           "7"</t>
  </si>
  <si>
    <t>611732021</t>
  </si>
  <si>
    <t>dveře jednokřídlé dřevěné plné včetně zárubně s PO EW 15-C2 - ozn. 7</t>
  </si>
  <si>
    <t>-1848621163</t>
  </si>
  <si>
    <t>1,15*2,1*1                                           "7"</t>
  </si>
  <si>
    <t>-743390178</t>
  </si>
  <si>
    <t>-2013673253</t>
  </si>
  <si>
    <t>766660720</t>
  </si>
  <si>
    <t>Osazení větrací mřížky s vyříznutím otvoru</t>
  </si>
  <si>
    <t>444724249</t>
  </si>
  <si>
    <t>1                                                  "1"</t>
  </si>
  <si>
    <t>1                                                  "4"</t>
  </si>
  <si>
    <t>2                                                  "5"</t>
  </si>
  <si>
    <t>42972106</t>
  </si>
  <si>
    <t>mřížka větrací do dřeva kovová 80x400mm</t>
  </si>
  <si>
    <t>-749574373</t>
  </si>
  <si>
    <t>-1293751786</t>
  </si>
  <si>
    <t>2                                      "6"</t>
  </si>
  <si>
    <t>1396774783</t>
  </si>
  <si>
    <t>1431566801</t>
  </si>
  <si>
    <t>2095755136</t>
  </si>
  <si>
    <t>766660730</t>
  </si>
  <si>
    <t>Montáž dveřního interiérového kování - WC kliky se zámkem</t>
  </si>
  <si>
    <t>-601579724</t>
  </si>
  <si>
    <t>54914128</t>
  </si>
  <si>
    <t>kování rozetové spodní pro WC</t>
  </si>
  <si>
    <t>1689638421</t>
  </si>
  <si>
    <t>766660731</t>
  </si>
  <si>
    <t>Montáž dveřního bezpečnostního kování - zámku</t>
  </si>
  <si>
    <t>1814407774</t>
  </si>
  <si>
    <t>1                                                "8"</t>
  </si>
  <si>
    <t>54926000</t>
  </si>
  <si>
    <t>zámek zadlabací hluboký s panikovou funkcí rozteč 72x55mm</t>
  </si>
  <si>
    <t>1894410410</t>
  </si>
  <si>
    <t>766660734</t>
  </si>
  <si>
    <t>Montáž dveřního bezpečnostního kování - panikového</t>
  </si>
  <si>
    <t>1558679278</t>
  </si>
  <si>
    <t>54914136</t>
  </si>
  <si>
    <t>kování panikové madlo/klika</t>
  </si>
  <si>
    <t>502586333</t>
  </si>
  <si>
    <t>766694126</t>
  </si>
  <si>
    <t>Montáž parapetních desek dřevěných nebo plastových š přes 30 cm</t>
  </si>
  <si>
    <t>-908622429</t>
  </si>
  <si>
    <t>1,8*2                                                "O3"</t>
  </si>
  <si>
    <t>61140082</t>
  </si>
  <si>
    <t>parapet plastový vnitřní – š 400mm, barva bílá</t>
  </si>
  <si>
    <t>-1710918277</t>
  </si>
  <si>
    <t>766821122</t>
  </si>
  <si>
    <t>Montáž korpusu vestavěné skříně šatní dvoukřídlové</t>
  </si>
  <si>
    <t>-1873972493</t>
  </si>
  <si>
    <t>18                                                 "O1"</t>
  </si>
  <si>
    <t>134</t>
  </si>
  <si>
    <t>557111141</t>
  </si>
  <si>
    <t>skříň na šaty 2 x1800x400x500mm včetně integrované předsazené lavice - O1</t>
  </si>
  <si>
    <t>-253367681</t>
  </si>
  <si>
    <t>135</t>
  </si>
  <si>
    <t>998766101</t>
  </si>
  <si>
    <t>Přesun hmot tonážní pro kce truhlářské v objektech v do 6 m</t>
  </si>
  <si>
    <t>168669438</t>
  </si>
  <si>
    <t>136</t>
  </si>
  <si>
    <t>2070775128</t>
  </si>
  <si>
    <t>137</t>
  </si>
  <si>
    <t>767810112</t>
  </si>
  <si>
    <t>Montáž mřížek větracích čtyřhranných průřezu přes 0,01 do 0,04 m2</t>
  </si>
  <si>
    <t>-892843152</t>
  </si>
  <si>
    <t>2                                                  "O4"</t>
  </si>
  <si>
    <t>138</t>
  </si>
  <si>
    <t>55341427</t>
  </si>
  <si>
    <t>mřížka větrací nerezová se síťovinou 150x150mm</t>
  </si>
  <si>
    <t>1426490367</t>
  </si>
  <si>
    <t>139</t>
  </si>
  <si>
    <t>998767101</t>
  </si>
  <si>
    <t>Přesun hmot tonážní pro zámečnické konstrukce v objektech v do 6 m</t>
  </si>
  <si>
    <t>1929489701</t>
  </si>
  <si>
    <t>140</t>
  </si>
  <si>
    <t>998767181</t>
  </si>
  <si>
    <t>Příplatek k přesunu hmot tonážní 767 prováděný bez použití mechanizace</t>
  </si>
  <si>
    <t>1651381053</t>
  </si>
  <si>
    <t>771</t>
  </si>
  <si>
    <t>Podlahy z dlaždic</t>
  </si>
  <si>
    <t>141</t>
  </si>
  <si>
    <t>771121011</t>
  </si>
  <si>
    <t>Nátěr penetrační na podlahu</t>
  </si>
  <si>
    <t>6775629</t>
  </si>
  <si>
    <t>142</t>
  </si>
  <si>
    <t>771474213</t>
  </si>
  <si>
    <t>Montáž soklů z dlaždic keramických rovných lepených cementovým flexibilním rychletuhnoucím lepidlem v přes 90 do 120 mm</t>
  </si>
  <si>
    <t>770739341</t>
  </si>
  <si>
    <t>(3,495+1,415)*2</t>
  </si>
  <si>
    <t>143</t>
  </si>
  <si>
    <t>771574416</t>
  </si>
  <si>
    <t>Montáž podlah keramických hladkých lepených cementovým flexibilním lepidlem přes 9 do 12 ks/m2</t>
  </si>
  <si>
    <t>-1737860029</t>
  </si>
  <si>
    <t>4,94+3,87+1,79+4,84             "106,108,109,111"</t>
  </si>
  <si>
    <t>144</t>
  </si>
  <si>
    <t>59761160</t>
  </si>
  <si>
    <t>dlažba keramická slinutá mrazuvzdorná do interiéru i exteriéru povrch hladký/matný tl do 10mm přes 9 do 12ks/m2</t>
  </si>
  <si>
    <t>-1368207049</t>
  </si>
  <si>
    <t>fig21*1,1</t>
  </si>
  <si>
    <t>fig22*0,1*1,1</t>
  </si>
  <si>
    <t>145</t>
  </si>
  <si>
    <t>771591112</t>
  </si>
  <si>
    <t>Izolace pod dlažbu nátěrem nebo stěrkou ve dvou vrstvách</t>
  </si>
  <si>
    <t>1046499534</t>
  </si>
  <si>
    <t>3,87+1,79+4,84             "108,109,111"</t>
  </si>
  <si>
    <t>146</t>
  </si>
  <si>
    <t>998771101</t>
  </si>
  <si>
    <t>Přesun hmot tonážní pro podlahy z dlaždic v objektech v do 6 m</t>
  </si>
  <si>
    <t>-930602254</t>
  </si>
  <si>
    <t>147</t>
  </si>
  <si>
    <t>998771181</t>
  </si>
  <si>
    <t>Příplatek k přesunu hmot tonážní 771 prováděný bez použití mechanizace</t>
  </si>
  <si>
    <t>191004018</t>
  </si>
  <si>
    <t>148</t>
  </si>
  <si>
    <t>-1824165048</t>
  </si>
  <si>
    <t>149</t>
  </si>
  <si>
    <t>-1354325325</t>
  </si>
  <si>
    <t>150</t>
  </si>
  <si>
    <t>461434484</t>
  </si>
  <si>
    <t>151</t>
  </si>
  <si>
    <t>-114787178</t>
  </si>
  <si>
    <t>152</t>
  </si>
  <si>
    <t>2057470512</t>
  </si>
  <si>
    <t>15,4                          "chodba"</t>
  </si>
  <si>
    <t>26,31                         "sušárna"</t>
  </si>
  <si>
    <t>153</t>
  </si>
  <si>
    <t>2132398911</t>
  </si>
  <si>
    <t>17,68+6,03+23,56+14,17              "101,107,110,112"</t>
  </si>
  <si>
    <t>154</t>
  </si>
  <si>
    <t>-1367694888</t>
  </si>
  <si>
    <t>fig23*1,1</t>
  </si>
  <si>
    <t>155</t>
  </si>
  <si>
    <t>-572726348</t>
  </si>
  <si>
    <t>156</t>
  </si>
  <si>
    <t>1023729471</t>
  </si>
  <si>
    <t>(5,07+7,55)*2 -0,6*2-0,8*1-0,9*3                  "101"</t>
  </si>
  <si>
    <t>(2,01+2,955)*2-0,8-0,9                             "107"</t>
  </si>
  <si>
    <t>(6,96+4,125+0,45)*2-0,9*2-1,02                              "110"</t>
  </si>
  <si>
    <t>(4,58+2,955)*2-1,02                               "112"</t>
  </si>
  <si>
    <t>157</t>
  </si>
  <si>
    <t>93774333</t>
  </si>
  <si>
    <t>fig24*1,05</t>
  </si>
  <si>
    <t>158</t>
  </si>
  <si>
    <t>998776101</t>
  </si>
  <si>
    <t>Přesun hmot tonážní pro podlahy povlakové v objektech v do 6 m</t>
  </si>
  <si>
    <t>-1270589710</t>
  </si>
  <si>
    <t>159</t>
  </si>
  <si>
    <t>942302995</t>
  </si>
  <si>
    <t>781</t>
  </si>
  <si>
    <t>Dokončovací práce - obklady</t>
  </si>
  <si>
    <t>160</t>
  </si>
  <si>
    <t>781121011</t>
  </si>
  <si>
    <t>Nátěr penetrační na stěnu</t>
  </si>
  <si>
    <t>-318940988</t>
  </si>
  <si>
    <t>161</t>
  </si>
  <si>
    <t>781131112</t>
  </si>
  <si>
    <t>Izolace pod obklad nátěrem nebo stěrkou ve dvou vrstvách</t>
  </si>
  <si>
    <t>706821210</t>
  </si>
  <si>
    <t>(0,95+1,9)*2*0,2-0,7*0,2                                    "109"</t>
  </si>
  <si>
    <t>162</t>
  </si>
  <si>
    <t>781474112</t>
  </si>
  <si>
    <t>Montáž obkladů vnitřních keramických hladkých přes 9 do 12 ks/m2 lepených flexibilním lepidlem</t>
  </si>
  <si>
    <t>518358364</t>
  </si>
  <si>
    <t>163</t>
  </si>
  <si>
    <t>59761026</t>
  </si>
  <si>
    <t>obklad keramický hladký do 12ks/m2</t>
  </si>
  <si>
    <t>-402192006</t>
  </si>
  <si>
    <t>fig25*1,1</t>
  </si>
  <si>
    <t>164</t>
  </si>
  <si>
    <t>781492211</t>
  </si>
  <si>
    <t>Montáž profilů rohových lepených flexibilním cementovým lepidlem</t>
  </si>
  <si>
    <t>1673136005</t>
  </si>
  <si>
    <t>2*2,4                               "108"</t>
  </si>
  <si>
    <t>1*1,0                               "109"</t>
  </si>
  <si>
    <t>2*2,4                               "111"</t>
  </si>
  <si>
    <t>0,4</t>
  </si>
  <si>
    <t>165</t>
  </si>
  <si>
    <t>28342001</t>
  </si>
  <si>
    <t>lišta ukončovací z PVC 8mm</t>
  </si>
  <si>
    <t>-379907609</t>
  </si>
  <si>
    <t>fig26*1,05</t>
  </si>
  <si>
    <t>166</t>
  </si>
  <si>
    <t>781492251</t>
  </si>
  <si>
    <t>Montáž profilů ukončovacích lepených flexibilním cementovým lepidlem</t>
  </si>
  <si>
    <t>-1635904158</t>
  </si>
  <si>
    <t>(0,85+1,1+2,955)*2                       "108"</t>
  </si>
  <si>
    <t>(0,95+1,9)*2                                    "109"</t>
  </si>
  <si>
    <t>(4,035+1,2)*2                                  "111"</t>
  </si>
  <si>
    <t>0,02</t>
  </si>
  <si>
    <t>167</t>
  </si>
  <si>
    <t>281093185</t>
  </si>
  <si>
    <t>fig27*1,05</t>
  </si>
  <si>
    <t>168</t>
  </si>
  <si>
    <t>998781101</t>
  </si>
  <si>
    <t>Přesun hmot tonážní pro obklady keramické v objektech v do 6 m</t>
  </si>
  <si>
    <t>136539566</t>
  </si>
  <si>
    <t>169</t>
  </si>
  <si>
    <t>998781181</t>
  </si>
  <si>
    <t>Příplatek k přesunu hmot tonážní 781 prováděný bez použití mechanizace</t>
  </si>
  <si>
    <t>2014736569</t>
  </si>
  <si>
    <t>170</t>
  </si>
  <si>
    <t>1470235020</t>
  </si>
  <si>
    <t>((0,6+2*1,97)*3+(0,7+2*1,97)*3+(0,8+2*1,97)*4+(0,9+2*1,97)*4)*0,25</t>
  </si>
  <si>
    <t>171</t>
  </si>
  <si>
    <t>-372393006</t>
  </si>
  <si>
    <t>172</t>
  </si>
  <si>
    <t>-660414706</t>
  </si>
  <si>
    <t>173</t>
  </si>
  <si>
    <t>1278826287</t>
  </si>
  <si>
    <t>(5,07+7,55)*2*2,5                 "101"</t>
  </si>
  <si>
    <t>(3,495+1,415)*2*2,5             "106"</t>
  </si>
  <si>
    <t>(2,01+2,955)*2*2,6                "107"</t>
  </si>
  <si>
    <t>(1,95+2,955)*2*(2,6-2,4)      "108"</t>
  </si>
  <si>
    <t xml:space="preserve">(0,95+1,9)*2*(2,6-2,0)           "109" </t>
  </si>
  <si>
    <t>(6,96+4,125)*2*2,5                  "110"</t>
  </si>
  <si>
    <t>(4,035+1,2)*2*(2,5-2,4)          "111"</t>
  </si>
  <si>
    <t xml:space="preserve">(4,58+2,955)*2*2,76                "112" </t>
  </si>
  <si>
    <t>Mezisoučet                                 "stěny"</t>
  </si>
  <si>
    <t>17,68+4,94+6,03+3,87+1,79+23,56+4,84+14,17    "101,106-112"</t>
  </si>
  <si>
    <t>Mezisoučet                                 "stropy"</t>
  </si>
  <si>
    <t>174</t>
  </si>
  <si>
    <t>-1062574189</t>
  </si>
  <si>
    <t>(5,07+7,55)*2*1,5                 "101"</t>
  </si>
  <si>
    <t>(2,01+2,955)*2*2,0                "107"</t>
  </si>
  <si>
    <t>(6,96+4,125)*2*2,0                  "110"</t>
  </si>
  <si>
    <t xml:space="preserve">(4,58+2,955)*2*2,0                "112" </t>
  </si>
  <si>
    <t>3,87+1,79+4,84    "108,109,111"</t>
  </si>
  <si>
    <t>175</t>
  </si>
  <si>
    <t>1969247205</t>
  </si>
  <si>
    <t>(5,07+7,55)*2*(2,5-1,5)                 "101"</t>
  </si>
  <si>
    <t>(2,01+2,955)*2*(2,6-2,0)                "107"</t>
  </si>
  <si>
    <t>(6,96+4,125)*2*(2,5-2,0)                  "110"</t>
  </si>
  <si>
    <t xml:space="preserve">(4,58+2,955)*2*(2,76-2,0)                "112" </t>
  </si>
  <si>
    <t>17,68+4,94+6,03+23,56+14,17    "101,106,107,110,112"</t>
  </si>
  <si>
    <t>787</t>
  </si>
  <si>
    <t>Dokončovací práce - zasklívání</t>
  </si>
  <si>
    <t>176</t>
  </si>
  <si>
    <t>787300801</t>
  </si>
  <si>
    <t>Vysklívání střešních konstrukcí a světlíků tmelených</t>
  </si>
  <si>
    <t>1031638569</t>
  </si>
  <si>
    <t>177</t>
  </si>
  <si>
    <t>787892322</t>
  </si>
  <si>
    <t>Zasklívání podhledů s podtmelením sklem bezpečnostním tl přes 6 do 8 mm</t>
  </si>
  <si>
    <t>-665588565</t>
  </si>
  <si>
    <t>178</t>
  </si>
  <si>
    <t>998787101</t>
  </si>
  <si>
    <t>Přesun hmot tonážní pro zasklívání v objektech v do 6 m</t>
  </si>
  <si>
    <t>-1566336738</t>
  </si>
  <si>
    <t>179</t>
  </si>
  <si>
    <t>632670059</t>
  </si>
  <si>
    <t>100                                "vyklízení stávajícího vybavení"</t>
  </si>
  <si>
    <t>180</t>
  </si>
  <si>
    <t>1711990940</t>
  </si>
  <si>
    <t>100                                             "přípomoce pro profese"</t>
  </si>
  <si>
    <t>31 - ZT- SO 01</t>
  </si>
  <si>
    <t xml:space="preserve"> </t>
  </si>
  <si>
    <t xml:space="preserve">    72 - Zdravotechnika</t>
  </si>
  <si>
    <t xml:space="preserve">      D1 - 1. Kanalizace splašková - vnitřní</t>
  </si>
  <si>
    <t xml:space="preserve">      D2 - 2. Vodovod - vnitřní</t>
  </si>
  <si>
    <t xml:space="preserve">      D3 - 3. Zařizovací předměty</t>
  </si>
  <si>
    <t>Zdravotechnika</t>
  </si>
  <si>
    <t>D1</t>
  </si>
  <si>
    <t>1. Kanalizace splašková - vnitřní</t>
  </si>
  <si>
    <t>721 17-4005</t>
  </si>
  <si>
    <t>potrubí z plast. trub, HT systém, polypr. PPs, svodné, DN 100</t>
  </si>
  <si>
    <t>721 17-4024</t>
  </si>
  <si>
    <t>potrubí z plast. trub, HT systém, polypr. PPs, odpadní, DN 75</t>
  </si>
  <si>
    <t>721 17-4042</t>
  </si>
  <si>
    <t>potrubí z plast. trub, HT systém, polypr. PPs, připojovací, DN 40</t>
  </si>
  <si>
    <t>721 17-4043</t>
  </si>
  <si>
    <t>potrubí z plast. trub, HT systém, polypr. PPs, připojovací, DN 50</t>
  </si>
  <si>
    <t>721 19-4104</t>
  </si>
  <si>
    <t>zřízení přípojek na potrubí, vyvedení a upevnění odpadních výpustek, DN 40</t>
  </si>
  <si>
    <t>ks</t>
  </si>
  <si>
    <t>721 19-4105</t>
  </si>
  <si>
    <t>zřízení přípojek na potrubí, vyvedení a upevnění odpadních výpustek, DN 50</t>
  </si>
  <si>
    <t>721 29-0111</t>
  </si>
  <si>
    <t>zkouška těsnosti kanalizace, vodou do DN 125</t>
  </si>
  <si>
    <t>721 29-0123</t>
  </si>
  <si>
    <t>zkouška těsnosti kanalizace kouřem, do DN 300</t>
  </si>
  <si>
    <t>D2</t>
  </si>
  <si>
    <t>2. Vodovod - vnitřní</t>
  </si>
  <si>
    <t>Pol1</t>
  </si>
  <si>
    <t>potrubí polypropylenové PP-RCT s čedičovým_skelným_... vláknem, S 3,2 (dříve značeno PN 16), D20x2,8</t>
  </si>
  <si>
    <t>Pol2</t>
  </si>
  <si>
    <t>fitinky PP-RCT včt. DG přechodek a mosazných nebo bronzových přechodek, včt. podpůrných žlabů mezi objímku a trubku, cca 125 % ceny potrubí</t>
  </si>
  <si>
    <t>soubor</t>
  </si>
  <si>
    <t>722 17-6112</t>
  </si>
  <si>
    <t>montáž potr. z plast. hmot, svařov. polyfúzně, D20 mm</t>
  </si>
  <si>
    <t>722 22-0111</t>
  </si>
  <si>
    <t>nástěnky pro výtokový ventil G 1/2"</t>
  </si>
  <si>
    <t>Pol3</t>
  </si>
  <si>
    <t>návlek. tep. izolace z polyetylénu, Λ =&lt; 0,040 W/m.K (při 40 °C), Ø22x20</t>
  </si>
  <si>
    <t>Pol4</t>
  </si>
  <si>
    <t>spony pro polyetylénovou izolaci, sáček 100 ks</t>
  </si>
  <si>
    <t>Pol5</t>
  </si>
  <si>
    <t>lepící páska (spojení konců izolací) pro polyetylénovou izolaci, 15m x 50 x 3 mm, šedá</t>
  </si>
  <si>
    <t>713 46-3121</t>
  </si>
  <si>
    <t>montáž izolace tepelné potrubí potrubními pouzdry bez úpravy uchycenými sponami 1x</t>
  </si>
  <si>
    <t>713 46-3125</t>
  </si>
  <si>
    <t>montáž izolace tepelné ohybů potrubními pouzdry bez úpravy uchycenými sponami 1x</t>
  </si>
  <si>
    <t>Kaiflex ST</t>
  </si>
  <si>
    <t>návlek. tep. izolace z kaučkukové izolace (pouzdra), Λ = 0,034 W/m.K, μ ≥ 10000, Ø22x19 mm</t>
  </si>
  <si>
    <t>Kaiflex</t>
  </si>
  <si>
    <t>lepidlo pro kaučukovou tepelnou izolaci, včt. příslušenství (štětec, činidlo, čistidlo, atd.), balení 0,5 l, pro spoje izolací</t>
  </si>
  <si>
    <t>713 46-3131</t>
  </si>
  <si>
    <t>montáž izolace tepelné potrubí potrubními pouzdry bez úpravy slepenými 1x tl izolace do 25 mm</t>
  </si>
  <si>
    <t>713 46-3135</t>
  </si>
  <si>
    <t>montáž izolace tepelné ohybů potrubními pouzdry bez úpravy slepenými 1x tl izolace do 25 mm</t>
  </si>
  <si>
    <t>722 29-0226</t>
  </si>
  <si>
    <t>zkoušky těsnosti vodovod. potrubí, závitového, do DN 50</t>
  </si>
  <si>
    <t>722 29-0234</t>
  </si>
  <si>
    <t>proplach a desinfekce vodovod. potrubí,  do DN 80</t>
  </si>
  <si>
    <t>Pol6</t>
  </si>
  <si>
    <t>demontáž stáv. zařízení rozvodů vody v místnostech č. 119 a č.120, včt. zařízení s tím související (potrubí do DN 20  cca do 10 bm , armatury závitové do DN 20 (3/4") cca do 10 ks, PE izolace, atd.), včt. ekologické likvidace</t>
  </si>
  <si>
    <t>D3</t>
  </si>
  <si>
    <t>3. Zařizovací předměty</t>
  </si>
  <si>
    <t>Pol7</t>
  </si>
  <si>
    <t>umyvadlo 60 cm, standardní, keramické, s otvorem pro bateri, s přepadem, bílé</t>
  </si>
  <si>
    <t>Pol8</t>
  </si>
  <si>
    <t>kryt na sifon (polosloup) keramický, s instalační sadou, bílý</t>
  </si>
  <si>
    <t>Pol9</t>
  </si>
  <si>
    <t>umyvadlová výpusť Click-Clack, stále otevřená, velká krytka 5/4", pro umyvadla s přepadem</t>
  </si>
  <si>
    <t>Pol10</t>
  </si>
  <si>
    <t>baterie umyvadlová, páková, stojanková, směšovací, bez otvírání odpadu, chromovaná</t>
  </si>
  <si>
    <t>Pol11</t>
  </si>
  <si>
    <t>rohový ventil 1/2 x 3/8" pro napojení stojánkové baterie, chrom</t>
  </si>
  <si>
    <t>725 21-9102</t>
  </si>
  <si>
    <t>montáž umyvadel, na šrouby do zdiva</t>
  </si>
  <si>
    <t>725 81-9401</t>
  </si>
  <si>
    <t>montáž ventilů ostatních typů, rohových, s připojovací trubičkou</t>
  </si>
  <si>
    <t>725 82-9131</t>
  </si>
  <si>
    <t>montáž umyvadlových baterií, stojánkových, G 1/2"</t>
  </si>
  <si>
    <t>725 85-9101</t>
  </si>
  <si>
    <t>montáž ventilů odpadních do DN 32 pro zařizovací předměty</t>
  </si>
  <si>
    <t>725 86-9101</t>
  </si>
  <si>
    <t>montáž zápachových uzávěrek, umyvadlových, DN 40</t>
  </si>
  <si>
    <t>Pol12</t>
  </si>
  <si>
    <t>dřez granitový, s odkapávačem a otvorem pro baterii (součást dodávky kuchyň. linky)</t>
  </si>
  <si>
    <t>Pol13</t>
  </si>
  <si>
    <t>baterie dřezová, páková, stojánková, směšovací, s horním otáčivým ústím, kartuče 35 mm, chrom</t>
  </si>
  <si>
    <t>Pol14</t>
  </si>
  <si>
    <t>rohový ventil 1/2" x 3/8" pro napojení stojánkové baterie, chrom</t>
  </si>
  <si>
    <t>Pol15</t>
  </si>
  <si>
    <t>rohový ventil kombi 1/2" x 3/8"x3/4" pro napojení stojánkové baterie a pračky nebo myčky, chrom</t>
  </si>
  <si>
    <t>Pol16</t>
  </si>
  <si>
    <t>dřezová zápachová uzávěrka 6/4“ pro úsporu místa s přípojkou pro spotřebiče se zpětným uzávěrem (myčka), pro kuchyňské linky a nábytkové podstavby, s kulovým kloubem na odtoku, zápachová uzávěrka 70 mm.</t>
  </si>
  <si>
    <t>Pol17</t>
  </si>
  <si>
    <t>odpadní ventil, připojovací závit 6/4”</t>
  </si>
  <si>
    <t>725 31-9111</t>
  </si>
  <si>
    <t>montáž dřezů, ostatních typů</t>
  </si>
  <si>
    <t>725 82-9111</t>
  </si>
  <si>
    <t>montáž dřezových baterií, stojánkových, G 1/2"</t>
  </si>
  <si>
    <t>725 86-9204</t>
  </si>
  <si>
    <t>montáž zápachových uzávěrek, dřezových, jednodílných, DN 50</t>
  </si>
  <si>
    <t>725 98-0122</t>
  </si>
  <si>
    <t>dvířka 15/20, revizní, plastová, včt. rámečku</t>
  </si>
  <si>
    <t>Pol18</t>
  </si>
  <si>
    <t>demontáž stáv. zařízovacích předmětů  v místnostech č. 119 a č.120, včt. zařízení s tím související  (1x keramické umyvadlo, 1x nerezový dřez)</t>
  </si>
  <si>
    <t>32 - ZT- SO 02</t>
  </si>
  <si>
    <t xml:space="preserve">      D1 - 1. Kanalizace splašková - venkovní</t>
  </si>
  <si>
    <t xml:space="preserve">      D2 - 2. Kanalizace splašková - vnitřní</t>
  </si>
  <si>
    <t xml:space="preserve">      D3 - 3. Vodovod - vnitřní</t>
  </si>
  <si>
    <t xml:space="preserve">      D4 - 4. Zařizovací předměty</t>
  </si>
  <si>
    <t xml:space="preserve">      D5 - 5. Ostatní</t>
  </si>
  <si>
    <t>1. Kanalizace splašková - venkovní</t>
  </si>
  <si>
    <t>721 17-3403</t>
  </si>
  <si>
    <t>potrubí z plast. trub, z PVC, KG syst. SN 4, svodné, DN 160</t>
  </si>
  <si>
    <t>Pol19</t>
  </si>
  <si>
    <t>dodávka+montáž: sestava splaškové kanal. šachty PE (polyethylen) nebo PP (polypropylen), Ø 400, teleskopická, plný litinový poklop 40 t, H do 2,5 m (3x nátok DN 160, 1x výtok DN 160)</t>
  </si>
  <si>
    <t>Pol20</t>
  </si>
  <si>
    <t>dodávka+montáž: šedá výstražná fólie, síťovaná (perforovaná), nápis KANALIZACE, šíře 400 mm</t>
  </si>
  <si>
    <t>bm</t>
  </si>
  <si>
    <t>721 29-0112</t>
  </si>
  <si>
    <t>zkouška těsnosti kanalizace, vodou DN 150 nebo DN 200</t>
  </si>
  <si>
    <t>2. Kanalizace splašková - vnitřní</t>
  </si>
  <si>
    <t>721 17-4006</t>
  </si>
  <si>
    <t>potrubí z plast. trub, HT systém, polypr. PPs, svodné, DN 125</t>
  </si>
  <si>
    <t>721 17-4007</t>
  </si>
  <si>
    <t>potrubí z plast. trub, HT systém, polypr. PPs, svodné, DN 150</t>
  </si>
  <si>
    <t>721 17-4025</t>
  </si>
  <si>
    <t>potrubí z plast. trub, HT systém, polypr. PPs, odpadní, DN 100</t>
  </si>
  <si>
    <t>721 17-4041</t>
  </si>
  <si>
    <t>potrubí z plast. trub, HT systém, polypr. PPs, připojovací, DN 32</t>
  </si>
  <si>
    <t>721 17-4044</t>
  </si>
  <si>
    <t>potrubí z plast. trub, HT systém, polypr. PPs, připojovací, DN 75</t>
  </si>
  <si>
    <t>721 17-4045</t>
  </si>
  <si>
    <t>potrubí z plast. trub, HT systém, polypr. PPs, připojovací, DN 100</t>
  </si>
  <si>
    <t>721 17-4063</t>
  </si>
  <si>
    <t>potrubí z plast. trub, HT systém, polypr. PPs, větrací, DN 100</t>
  </si>
  <si>
    <t>721 19-4107</t>
  </si>
  <si>
    <t>zřízení přípojek na potrubí, vyvedení a upevnění odpadních výpustek, DN 70</t>
  </si>
  <si>
    <t>721 19-4109</t>
  </si>
  <si>
    <t>zřízení přípojek na potrubí, vyvedení a upevnění odpadních výpustek, DN 100</t>
  </si>
  <si>
    <t>Pol21</t>
  </si>
  <si>
    <t xml:space="preserve">dodávka+montáž: podlahová vpust se svislým odtokem, polyetylenová, s pevnou izolační přírubou, s kombinovaným vodním zápachovým uzávěrem a mechanickým plovákovým (zvonkovým) zápachovým uzávěrem, který v případě vyschnutí uzavře odtokový přepad, s mřížkou </t>
  </si>
  <si>
    <t>Pol22</t>
  </si>
  <si>
    <t>dodávka+montáž: prodlužovací nástavec  Ø110 mm pro podlahovou vpusť .... a nástavece podlahové vpustě</t>
  </si>
  <si>
    <t>Pol23</t>
  </si>
  <si>
    <t>dodávka+montáž: izolační souprava s textilní nakašírovanou flexibilní fólií, pro stěrkové kontaktní hydroizolace</t>
  </si>
  <si>
    <t>Pol24</t>
  </si>
  <si>
    <t>dodávka+montáž: kalich pro úkapy se zápachovou uzávěrkou a s přídavným uzávěrem (kuličkou) proti zápachu pro suchý stav</t>
  </si>
  <si>
    <t>3. Vodovod - vnitřní</t>
  </si>
  <si>
    <t>Pol25</t>
  </si>
  <si>
    <t>potrubí polypropylenové PP-RCT s čedičovým_skelným_... vláknem, S 3,2 (dříve značeno PN 16), D25x3,5</t>
  </si>
  <si>
    <t>Pol26</t>
  </si>
  <si>
    <t>potrubí polypropylenové PP-RCT s čedičovým_skelným_... vláknem, S 3,2 (dříve značeno PN 16), D32x4,4</t>
  </si>
  <si>
    <t>Pol27</t>
  </si>
  <si>
    <t>722 17-6113</t>
  </si>
  <si>
    <t>montáž potr. z plast. hmot, svařov. polyfúzně, D25 mm</t>
  </si>
  <si>
    <t>722 17-6114</t>
  </si>
  <si>
    <t>montáž potr. z plast. hmot, svařov. polyfúzně, D32 mm</t>
  </si>
  <si>
    <t>Pol28</t>
  </si>
  <si>
    <t>dodávka+montáž: kluzné uložení, závěsné provedení: 1x nosník 28/30 délky do 500 mm (zatížení 3 body do 0,346 kN=34,6 kg), 2x závitová tyč M10 délky do 500 mm, 2x zarážecí kotva M8, 2÷3x dvoušroubá objímka D20÷32 s tlumící vložkou, ostatní příslušenství (d</t>
  </si>
  <si>
    <t>722 19-0401</t>
  </si>
  <si>
    <t>zřízení přípojek na potrubí, vyvedení a upevnění výpustek, do DN 25</t>
  </si>
  <si>
    <t>722 21-2440</t>
  </si>
  <si>
    <t>orientační štítky na zeď</t>
  </si>
  <si>
    <t>722 22-0121</t>
  </si>
  <si>
    <t>nástěnky pro baterii G 1/2"</t>
  </si>
  <si>
    <t>pár</t>
  </si>
  <si>
    <t>Pol29</t>
  </si>
  <si>
    <t>návlek. tep. izolace z polyetylénu, Λ =&lt; 0,040 W/m.K (při 40 °C), Ø28x25</t>
  </si>
  <si>
    <t>Pol30</t>
  </si>
  <si>
    <t>návlek. tep. izolace z polyetylénu, Λ =&lt; 0,040 W/m.K (při 40 °C), Ø35x30</t>
  </si>
  <si>
    <t>Kaiflex ST.1</t>
  </si>
  <si>
    <t>návlek. tep. izolace z kaučkukové izolace (pouzdra), Λ = 0,034 W/m.K, μ ≥ 10000, Ø28x19 mm</t>
  </si>
  <si>
    <t>Kaiflex ST.2</t>
  </si>
  <si>
    <t>návlek. tep. izolace z kaučkukové izolace (pouzdra), Λ = 0,034 W/m.K, μ ≥ 10000, Ø35x19 mm</t>
  </si>
  <si>
    <t>Kaiflex ST.3</t>
  </si>
  <si>
    <t>kaučuková páska (spojení konců izolací nebo oprava přelepů), 3x50mm x 15m</t>
  </si>
  <si>
    <t>713 46-3132</t>
  </si>
  <si>
    <t>montáž izolace tepelné potrubí potrubními pouzdry bez úpravy slepenými 1x tl izolace přes 25 do 50 mm</t>
  </si>
  <si>
    <t>713 46-3136</t>
  </si>
  <si>
    <t>montáž izolace tepelné ohybů potrubními pouzdry bez úpravy slepenými 1x tl izolace přes 25 do 50 mm</t>
  </si>
  <si>
    <t>Pol31</t>
  </si>
  <si>
    <t>dodávka+montáž: elektronický příložný termostat pro cirkulační čerpdlo, 230 V, řídí_spíní cirkulační čerpadlo na základě teploty (43°C)</t>
  </si>
  <si>
    <t>Pol32</t>
  </si>
  <si>
    <t>cirkulační čerpadlo TV, elektronické, energeticky úsporné, digitální displey zadávaných parametrů, DN 15 (závit), 230 V, PN 10, Δp-c (konstatntní), M 0,02 l/s, H 10 kPa, včt. firemní typové izolace, včt. firemního mosazného šroubení</t>
  </si>
  <si>
    <t>Pol33</t>
  </si>
  <si>
    <t>tlaková expanzní nádoba s vakem, průtočná, atest pitná voda, 33 l, T do 70 °C, PN 10, včt. uzavírací armatury s vypouštěním zajišťující průtok exp. nádobou, G 3/4"</t>
  </si>
  <si>
    <t>Pol34</t>
  </si>
  <si>
    <t>uzavírací armatura s vypouštěním zajišťující průtok expanz. nádobou, G 3/4"</t>
  </si>
  <si>
    <t>Pol35</t>
  </si>
  <si>
    <t>domovní vodoměr na studenou vodu, průtok vodorovně, Qn 2,5, Kv 7,0,  DN 20 (závit), L 190 mm, PN 16, včt. připojovacího šroubení R 3/4" x G 1"</t>
  </si>
  <si>
    <t>Pol36</t>
  </si>
  <si>
    <t>vyvažovací ventil pro rozvody TV a CIR (odolný proti korozi odzinkování a vodnímu kameni), s vypouštěním, T 120°C, PN 25, DN 15 (G 1/2")</t>
  </si>
  <si>
    <t>Pol37</t>
  </si>
  <si>
    <t>typová firemní PUR izolace (pro vytápění i chlazení) pro vyvažovací ventil, DN 10÷20 (3/8"÷3/4")</t>
  </si>
  <si>
    <t>Pol38</t>
  </si>
  <si>
    <t>pojistný ventil, pružinový, G 3/4"x1", αw 0,580,  O.P. 800 kPa</t>
  </si>
  <si>
    <t>Pol39</t>
  </si>
  <si>
    <t>ventil uzavírací, sedlový, mosazný, měkkce těsnící sedlo, trvale hladký jemný chod ventilu v tukové komoře v rukojeti ventilu, T do 90 °C, PN 16, DN 15 (G 1/2")</t>
  </si>
  <si>
    <t>Pol40</t>
  </si>
  <si>
    <t>dtto, DN 25 (G 1")</t>
  </si>
  <si>
    <t>Pol41</t>
  </si>
  <si>
    <t>ventil uzavírací, sedlový, mosazný, měkkce těsnící sedlo, trvale hladký jemný chod ventilu v tukové komoře v rukojeti ventilu, T do 90 °C, PN 16, s vypouštění, DN 15 (G 1/2")</t>
  </si>
  <si>
    <t>Pol42</t>
  </si>
  <si>
    <t>dtto, DN 20 (G 3/4")</t>
  </si>
  <si>
    <t>Pol43</t>
  </si>
  <si>
    <t>Pol44</t>
  </si>
  <si>
    <t>ventil uzavírací s odvodněním, mosazný, měkkce těsnící sedlo, T do 90 °C, PN 10, G 1/2"</t>
  </si>
  <si>
    <t>Pol45</t>
  </si>
  <si>
    <t>filtr závitový, mosaz, nerezové síto, s integrovaným magnetem, PN 130 T 110 °C, G 1/2" (DN 15), Kv 3,5</t>
  </si>
  <si>
    <t>Pol46</t>
  </si>
  <si>
    <t>zpětná klapka svislá, závit., plast. uzav. díl s gumou NBR, PN 16, T 130 °C, G 1/2" (DN 15), Kv 4</t>
  </si>
  <si>
    <t>Pol47</t>
  </si>
  <si>
    <t>zpětná klapka vodorovná, závitová, gumové těsnění sedla, T 110 °C, PN 10, G 1" (DN 25), Kv 15,76</t>
  </si>
  <si>
    <t>Pol48</t>
  </si>
  <si>
    <t>přímé šroubení, mosaz, T 120 °C, PN 16, G 1/2" (DN 15)</t>
  </si>
  <si>
    <t>Pol49</t>
  </si>
  <si>
    <t>přímé šroubení, mosaz, T 120 °C, PN 16, G 1" (DN 25)</t>
  </si>
  <si>
    <t>Pol50</t>
  </si>
  <si>
    <t>vypouštěcí kulový kohout se sáčem a páčkou, T 90°C, PN 10, G 1/2" (had. vývod+zátka)</t>
  </si>
  <si>
    <t>Pol51</t>
  </si>
  <si>
    <t>teploměr kruhový, Ø 80 mm, 0÷120°C, včt. mosazné nebo nerezové jímky</t>
  </si>
  <si>
    <t>Pol52</t>
  </si>
  <si>
    <t>manometr 0÷1 MPa, typ 312, Ø 100 mm, TP 1,6</t>
  </si>
  <si>
    <t>Pol53</t>
  </si>
  <si>
    <t>těsnění k tlakoměr., ČSN 137540.1 hliník, rozměr M20, PN 630</t>
  </si>
  <si>
    <t>Pol54</t>
  </si>
  <si>
    <t>přípojka tlakoměrová přechodová, M20 x G1/2" (vnitřní x vnější závit), ČSN 13 7521.3 - nerez, PN 630</t>
  </si>
  <si>
    <t>722 22-9101</t>
  </si>
  <si>
    <t>montáž vodovodních armatur s jedním závitem, G 1/2"</t>
  </si>
  <si>
    <t>722 22-9102</t>
  </si>
  <si>
    <t>montáž vodovodních armatur s jedním závitem, G 3/4"</t>
  </si>
  <si>
    <t>722 23-9101</t>
  </si>
  <si>
    <t>montáž vodovodních armatur se dvěma závity, G 1/2"</t>
  </si>
  <si>
    <t>722 23-9102</t>
  </si>
  <si>
    <t>montáž vodovodních armatur se dvěma závity, G 3/4"</t>
  </si>
  <si>
    <t>722 23-9103</t>
  </si>
  <si>
    <t>montáž vodovodních armatur se dvěma závity, G 1"</t>
  </si>
  <si>
    <t>Pol55</t>
  </si>
  <si>
    <t>demontáž stáv. zařízení rozvodů vody v kotelně a strojovně + v prostoru bývalé prádelny, včt. zařízení s tím související (potrubí do DN 32  cca do 60 bm , armatury závitové do DN 32 (5/4") cca do 25 ks, PE izolace, atd.), včt. ekologické likvidace</t>
  </si>
  <si>
    <t>D4</t>
  </si>
  <si>
    <t>4. Zařizovací předměty</t>
  </si>
  <si>
    <t>Pol56</t>
  </si>
  <si>
    <t>wc závěsné s hlubokým splachováním bez oplachovacího kruhu (Rimless systém), bílé, včt. zpomalovacího sedátka</t>
  </si>
  <si>
    <t>Pol57</t>
  </si>
  <si>
    <t>splachovací zařízení pro závěsná wc s klasickým vyložením 51÷53 cm, pro předstěnovou instalaci (před zděnou nebo betonovou stěnu), se splachovací nádržkou pod omítku 1 nebo 2 množství splachování, rozsah nastavení splachování 4,5/6,0/,5 l, včt. sady podpě</t>
  </si>
  <si>
    <t>Pol58</t>
  </si>
  <si>
    <t>ovládácí deska s tlačítky pro dvě množství vody splachování, pro veřejné použití, bílá</t>
  </si>
  <si>
    <t>725 11-9125</t>
  </si>
  <si>
    <t>montáž klozetových mís, závěsných na nosné stěny</t>
  </si>
  <si>
    <t>726 11-1204</t>
  </si>
  <si>
    <t>montáž předstěn. instalač. systémů pro zazdění, klozetů</t>
  </si>
  <si>
    <t>182</t>
  </si>
  <si>
    <t>184</t>
  </si>
  <si>
    <t>186</t>
  </si>
  <si>
    <t>188</t>
  </si>
  <si>
    <t>190</t>
  </si>
  <si>
    <t>192</t>
  </si>
  <si>
    <t>194</t>
  </si>
  <si>
    <t>196</t>
  </si>
  <si>
    <t>198</t>
  </si>
  <si>
    <t>200</t>
  </si>
  <si>
    <t>202</t>
  </si>
  <si>
    <t>Pol59</t>
  </si>
  <si>
    <t>sprchové dveře posuvné s bezpečnostním sklem 6 mm, dvoudílné 90 cm</t>
  </si>
  <si>
    <t>204</t>
  </si>
  <si>
    <t>Pol60</t>
  </si>
  <si>
    <t>sprchové dveře posuvné s bezpečnostním sklem 6 mm, dvoudílné 100 cm</t>
  </si>
  <si>
    <t>206</t>
  </si>
  <si>
    <t>Pol61</t>
  </si>
  <si>
    <t>sprchový podlahový žlab s ležatým odtokem DN 50 s kombinovanou zápachovou uzávěrkou, včt. vrchního krytu (desing dle investora), L 75 cm</t>
  </si>
  <si>
    <t>208</t>
  </si>
  <si>
    <t>Pol62</t>
  </si>
  <si>
    <t>sprchový podlahový žlab s ležatým odtokem DN 50 s kombinovanou zápachovou uzávěrkou, včt. vrchního krytu (desing dle investora), L 105 cm</t>
  </si>
  <si>
    <t>210</t>
  </si>
  <si>
    <t>Pol63</t>
  </si>
  <si>
    <t>beterie sprchová nástěnná, termostatická, chromovaná</t>
  </si>
  <si>
    <t>212</t>
  </si>
  <si>
    <t>Pol64</t>
  </si>
  <si>
    <t>sprchový komplet, chromovaný - pohyblivý držák Ø25mm/62 cm, sprchová hadice 150 cm, sprchová růžice Ø100 mm, 3-polohová, mýdlenka</t>
  </si>
  <si>
    <t>214</t>
  </si>
  <si>
    <t>725 24-1901</t>
  </si>
  <si>
    <t>montáž sprchových vaniček a žlabů</t>
  </si>
  <si>
    <t>216</t>
  </si>
  <si>
    <t>725 24-4906</t>
  </si>
  <si>
    <t>montáž zástěny sprchové do niky</t>
  </si>
  <si>
    <t>218</t>
  </si>
  <si>
    <t>725 84-9411</t>
  </si>
  <si>
    <t>montáž baterií sprchových nástěnných, s nastavitelnou výškou sprchy</t>
  </si>
  <si>
    <t>220</t>
  </si>
  <si>
    <t>montáž zápachových uzávěrek sprchových DN 50</t>
  </si>
  <si>
    <t>222</t>
  </si>
  <si>
    <t>224</t>
  </si>
  <si>
    <t>Pol65</t>
  </si>
  <si>
    <t>demontáž stáv. zařízovacích předmětů v prostoru bývalé prádelny, včt. zařízení s tím související (1x keramické umyvadlo, 3x průmyslová pračka prádla, 3x průmyslová sušička prádla)</t>
  </si>
  <si>
    <t>226</t>
  </si>
  <si>
    <t>D5</t>
  </si>
  <si>
    <t>5. Ostatní</t>
  </si>
  <si>
    <t>Pol66</t>
  </si>
  <si>
    <t>provozní řád ZTI objektu (kanalizace, voda), vypracovaný kvalifikovanou sobou</t>
  </si>
  <si>
    <t>228</t>
  </si>
  <si>
    <t>Pol67</t>
  </si>
  <si>
    <t>odborné hydronické vyvážení cirkulace - seřízení průtoků, včt. vystavení protokolu</t>
  </si>
  <si>
    <t>230</t>
  </si>
  <si>
    <t>Pol68</t>
  </si>
  <si>
    <t>projektová dokumentace skutečného stavu ZTI</t>
  </si>
  <si>
    <t>232</t>
  </si>
  <si>
    <t>41 - UT- SO 01</t>
  </si>
  <si>
    <t xml:space="preserve">    73 - Ústřední vytápění                </t>
  </si>
  <si>
    <t xml:space="preserve">      D1 - 1. Potrubí </t>
  </si>
  <si>
    <t xml:space="preserve">      D2 - 2. Armatury </t>
  </si>
  <si>
    <t xml:space="preserve">      D3 - 3. Spotřebiče - otopná tělesa</t>
  </si>
  <si>
    <t xml:space="preserve">      D4 - 4. Nátěry</t>
  </si>
  <si>
    <t xml:space="preserve">Ústřední vytápění                </t>
  </si>
  <si>
    <t xml:space="preserve">1. Potrubí </t>
  </si>
  <si>
    <t>733 22-2102</t>
  </si>
  <si>
    <t>potr. z trub. Cu, polotvrdých, spoj. měkkým pájením, Ø 15/1</t>
  </si>
  <si>
    <t>733 22-2103</t>
  </si>
  <si>
    <t>potr. z trub. Cu, polotvrdých, spoj. měkkým pájením, Ø 18/1</t>
  </si>
  <si>
    <t>733 22-4222</t>
  </si>
  <si>
    <t>příplatek k cenám, za zhotovení přípojky z potr. Cu, Ø 15/1</t>
  </si>
  <si>
    <t>733 22-4223</t>
  </si>
  <si>
    <t>příplatek k cenám, za zhotovení přípojky z potr. Cu, Ø 18/1</t>
  </si>
  <si>
    <t>733 29-1101</t>
  </si>
  <si>
    <t>zkoušky těsnosti potr. z trubek Cu, Ø do 35 mm</t>
  </si>
  <si>
    <t>Pol69</t>
  </si>
  <si>
    <t>dodávka+montáž: demontáž stáv. ocel. potrubí DN 10÷25 (3/8"÷1"), včt. ekologické likvidace, do 20 bm</t>
  </si>
  <si>
    <t xml:space="preserve">2. Armatury </t>
  </si>
  <si>
    <t>Pol70</t>
  </si>
  <si>
    <t>rohové H šroubení pro tělesa Ventil Kompkat, uzavíratelné, poniklovaná mosaz, DN 15</t>
  </si>
  <si>
    <t>Pol71</t>
  </si>
  <si>
    <t>termostatická hlavice, kapalinová nebo paroplynová, připojení M30x1,5, standardní teplotní rozsah 6÷28 °C, s pojistným kroužkem proti zcizení a manipulaci</t>
  </si>
  <si>
    <t>Pol72</t>
  </si>
  <si>
    <t>svěrné šroubení pro Cu potrubí, poniklovaná mosaz, 15x1/2"</t>
  </si>
  <si>
    <t>Pol73</t>
  </si>
  <si>
    <t>opěrné pouzdro pro Cu potrubí 15x1</t>
  </si>
  <si>
    <t>734 20-9103</t>
  </si>
  <si>
    <t>montáž záv. armatur s jedním závitem, G 1/2" (DN 15)</t>
  </si>
  <si>
    <t>734 20-9105</t>
  </si>
  <si>
    <t>montáž záv. armatur s jedním závitem, G 1" (DN 25)</t>
  </si>
  <si>
    <t>734 20-9113</t>
  </si>
  <si>
    <t>montáž záv. armatur se dvěma závity, G 1/2" (DN 15)</t>
  </si>
  <si>
    <t>Pol74</t>
  </si>
  <si>
    <t>dodávka+montáž: demontáž stáv. radiátorových armatur do DN 20 (3/4"), do 10 ks</t>
  </si>
  <si>
    <t>3. Spotřebiče - otopná tělesa</t>
  </si>
  <si>
    <t>Pol75</t>
  </si>
  <si>
    <t>deskové otopné těleso Ventil Kompakt Levé, bílé, včt. standardního kotvení do SDK kcí, včt. odvzdušnění, VKL 22-5100</t>
  </si>
  <si>
    <t>735 15-9210</t>
  </si>
  <si>
    <t>montáž otop. těles panel., dvouřadých, L do 1140 mm</t>
  </si>
  <si>
    <t>Pol76</t>
  </si>
  <si>
    <t>dodávka+montáž: demontáž stáv. deskových otopných těles, dvouřadých a třířadých, délky do 1140 mm</t>
  </si>
  <si>
    <t>4. Nátěry</t>
  </si>
  <si>
    <t>Pol77</t>
  </si>
  <si>
    <t>nátěry potrubí, do DN 50, polomatný povrch, 1x základní nátěr pro Cu potrubí, 2x vrchní nátěr pro Cu potrubí (potrubí na povrchu mimo kotelnu_strojovnu)</t>
  </si>
  <si>
    <t>Pol78</t>
  </si>
  <si>
    <t>oprava nátěrů potrubí, do DN 50, polomatný povrch, potrubí ocelové do DN 50, 1x základní + 2x vrchní nátěr</t>
  </si>
  <si>
    <t>Pol79</t>
  </si>
  <si>
    <t>vypouštění a napouštění dvou stáv. stoupaček (č. 98 a č. 99) pro provádění úprav vytápění ve 3NP</t>
  </si>
  <si>
    <t>Pol80</t>
  </si>
  <si>
    <t>tlaková a topná zkouška stoupaček ř.98 a č.99 po provedených úpravách vytápění ve 3NP</t>
  </si>
  <si>
    <t>42 - UT- SO 02</t>
  </si>
  <si>
    <t xml:space="preserve">      D1 - 1. Zdroj tepla (kotelna)</t>
  </si>
  <si>
    <t xml:space="preserve">      D2 - 2. Strojovna </t>
  </si>
  <si>
    <t xml:space="preserve">      D3 - 3. Potrubí </t>
  </si>
  <si>
    <t xml:space="preserve">      D4 - 4. Armatury </t>
  </si>
  <si>
    <t xml:space="preserve">      D5 - 5. Spotřebiče - otopná tělesa</t>
  </si>
  <si>
    <t xml:space="preserve">      D6 - 6. Nátěry</t>
  </si>
  <si>
    <t xml:space="preserve">      D7 - 7. Izolace </t>
  </si>
  <si>
    <t xml:space="preserve">      D8 - 8. Ostatní</t>
  </si>
  <si>
    <t>1. Zdroj tepla (kotelna)</t>
  </si>
  <si>
    <t>Pol81</t>
  </si>
  <si>
    <t>tepelné čerpadlo (dále jen TČ) vzduch/voda - venkovní jednotka, monoblokové provedení, s plynulou regulací výkonu, chladivo R290, tepelný výkon dle ČSN EN 14 511: Q 3,67 kW při A2/W35 COP (TF) 4,33 , Q 7,23 kW při A-7/W35 COP (TF) 2,65, výkonový rozsah TČ</t>
  </si>
  <si>
    <t>Pol82</t>
  </si>
  <si>
    <t>elektrokotel (bivalentní zdroj TČ), průtokový, firemní (systémový) dle výrobce TČ, Q 1÷9 kW, 400 V, PN 3</t>
  </si>
  <si>
    <t>Pol83</t>
  </si>
  <si>
    <t>akumulační provozní vyrovnávací nádrž, systémová dle výrobce TČ, včt. firemní typové snímatelné tepelné izolace, rohová, V 300 L, PN 3</t>
  </si>
  <si>
    <t>Pol84</t>
  </si>
  <si>
    <t>firemní typové elektronické oběhové čerpadlo k TČ, ovládané a řízené reguátorem TČ, 230 V, PN 10</t>
  </si>
  <si>
    <t>Pol85</t>
  </si>
  <si>
    <t>firemní typový průtokoměr pro měření tepla z TČ přes tegulátor TČ, Qn 2,5</t>
  </si>
  <si>
    <t>Pol86</t>
  </si>
  <si>
    <t>firemní typový rozdělovací ventil 5/4" (DN 32), Kvs 8, PN 16 se servopohonem 230 V, 8 s</t>
  </si>
  <si>
    <t>Pol87</t>
  </si>
  <si>
    <t>firemní konzole pod TČ, žárově pozinkovaná, včt. kotvícího materiálu a montážní sady</t>
  </si>
  <si>
    <t>Pol88</t>
  </si>
  <si>
    <t>firemní typový ohřev odvodu kondenzátu TČ, L 1 m</t>
  </si>
  <si>
    <t>Pol89</t>
  </si>
  <si>
    <t>firemní flexibilní dopojení TČ pružnými hadicemi s nerezovým opletem, DN 25 (1" - závit), L do 1 m, 2 ks</t>
  </si>
  <si>
    <t>Pol90</t>
  </si>
  <si>
    <t>regulátor TČ, firemní, systémový dle výrobce TČ, řídí TČ, bivalentní zdroj - elektrokotel, ekvitermní provoz, vyčítá firemní dle výrobce TČ měřič tepla (průtokoměr), 230 V, 10 A</t>
  </si>
  <si>
    <t>Pol91</t>
  </si>
  <si>
    <t>montáž TČ - strojní část,  včt. drobného instalačního a kotvícího materiálu</t>
  </si>
  <si>
    <t>Pol92</t>
  </si>
  <si>
    <t>montáž TČ - firemní EL a MaR_firemní komponety_čidla_tzv. prodrátování_atd. = dodávka elektro, včt. elektroinstalačního materiálu (kabeláž, kabelové trasy a žlaby, chráničky, …)</t>
  </si>
  <si>
    <t>Pol93</t>
  </si>
  <si>
    <t>firemní schválení TČ do provozu</t>
  </si>
  <si>
    <t>Pol94</t>
  </si>
  <si>
    <t>firemní prodloužení kompletní odpovědnosti za vady kompresoru na 10 let</t>
  </si>
  <si>
    <t xml:space="preserve">2. Strojovna </t>
  </si>
  <si>
    <t>Pol95</t>
  </si>
  <si>
    <t>orientační štítky</t>
  </si>
  <si>
    <t>732 19-9100</t>
  </si>
  <si>
    <t>montáž orientačních štítků</t>
  </si>
  <si>
    <t>Pol96</t>
  </si>
  <si>
    <t>nepřímotopný ohřívák TV, smaltovaný, V 286 l, S 3,2 m2, PN 10/10, Tmax 90/90 °C, včt. firemní tepelné izolace a teploměru</t>
  </si>
  <si>
    <t>Pol97</t>
  </si>
  <si>
    <t>napájená anoda (titanová elektroda odolná proti opotřebení), bezúdržbová nepřetžitá ochrana, 230 V, 4 W, G 3/4" x 400 mm, pro zásobníky do 1.000 L</t>
  </si>
  <si>
    <t>732 21-9345</t>
  </si>
  <si>
    <t>montáž ohříváků vody, zásobníkových, stojatých, kombinovaných, PN 1,6/1,0, o obsahu 1000 l</t>
  </si>
  <si>
    <t>Pol98</t>
  </si>
  <si>
    <t>tlaková expanzní nádoba s vakem nebo membránou, 35 l, T 70 °C, PN 4</t>
  </si>
  <si>
    <t>Pol99</t>
  </si>
  <si>
    <t>kulový kohout se zajištěním a vypouštěním, pro tlakovou expanzní nádobu s vakem nebo membránou, G 3/4"</t>
  </si>
  <si>
    <t>732 33-9912</t>
  </si>
  <si>
    <t>montáž nádob expanzních tlakových, s membrábou, PN 10, o obsahu přes 33 do 100 l</t>
  </si>
  <si>
    <t>Pol100</t>
  </si>
  <si>
    <t>čerpadlo vytápění, mokroběžné, elektronické, energeticky úsporné, digitální displey zadávaných parametrů a ukazatelem průtoků, s průtokoměrem, DN 25 (závit), M 0,19 l/s, H 32 kPa (H_max 55 kPa při M), Δp-v, 230 V, PN 10, včt. firemní PUR tepelné izolace</t>
  </si>
  <si>
    <t>Pol101</t>
  </si>
  <si>
    <t>firemní litinové šroubení G1"x6/4" pro čerpadlo DN 25 (závit)</t>
  </si>
  <si>
    <t>732 42-9212</t>
  </si>
  <si>
    <t>montáž čerpadel (do potrubí), oběhových, mokroběžných, závitových, DN 25</t>
  </si>
  <si>
    <t xml:space="preserve">3. Potrubí </t>
  </si>
  <si>
    <t>733 22-2104</t>
  </si>
  <si>
    <t>potr. z trub. Cu, polotvrdých, spoj. měkkým pájením, Ø 22/1,5</t>
  </si>
  <si>
    <t>733 22-2105</t>
  </si>
  <si>
    <t>potr. z trub. Cu, polotvrdých, spoj. měkkým pájením, Ø 28/1,5</t>
  </si>
  <si>
    <t>733 22-4202</t>
  </si>
  <si>
    <t>příplatek k cenám, za potr. vedené v kotel. a strojov., Ø 15/1</t>
  </si>
  <si>
    <t>733 22-4203</t>
  </si>
  <si>
    <t>příplatek k cenám, za potr. vedené v kotel. a strojov., Ø 18/1</t>
  </si>
  <si>
    <t>733 22-4204</t>
  </si>
  <si>
    <t>příplatek k cenám, za potr. vedené v kotel. a strojov., Ø 22/1,5</t>
  </si>
  <si>
    <t>733 22-4205</t>
  </si>
  <si>
    <t>příplatek k cenám, za potr. vedené v kotel. a strojov., Ø 28/1,5</t>
  </si>
  <si>
    <t>733 22-4224</t>
  </si>
  <si>
    <t>příplatek k cenám, za zhotovení přípojky z potr. Cu, Ø 22/1</t>
  </si>
  <si>
    <t>733 22-4225</t>
  </si>
  <si>
    <t>příplatek k cenám, za zhotovení přípojky z potr. Cu, Ø 28/1,5</t>
  </si>
  <si>
    <t>Pol102</t>
  </si>
  <si>
    <t>dodávka+montáž: zpěnující protipožární tmel s požární odolností EI 60, balení 310 ml</t>
  </si>
  <si>
    <t xml:space="preserve">4. Armatury </t>
  </si>
  <si>
    <t>Pol103</t>
  </si>
  <si>
    <t>pojistný ventil, pružinový s oddělovací membránou, G 1/2"x3/4", αw 0,54,  O.P. 300 kPa</t>
  </si>
  <si>
    <t>Pol104</t>
  </si>
  <si>
    <t>vyvažovací ventil závitový, včt. nástavců pro měřící jehly, bez vypouštění, PN 20, T 120 °C, DN 20 (G 3/4")</t>
  </si>
  <si>
    <t>Pol105</t>
  </si>
  <si>
    <t>odlučovač vzduchu_mikrobublin s vestavěnou síťovinou (drátěné pletivo pro odvod bublin), G 1" (DN 25), Kv 17,2, T 110 °C, PN 10</t>
  </si>
  <si>
    <t>Pol106</t>
  </si>
  <si>
    <t>kulový kohout s filtrem (filtrball), 1"</t>
  </si>
  <si>
    <t>Pol107</t>
  </si>
  <si>
    <t>kulový kohout plnoprůtok., závit., s upravenou plochou vnitřní koule proti zanášení usazeninám, PN 35, T 185 °C, G 1" (DN 25)</t>
  </si>
  <si>
    <t>Pol108</t>
  </si>
  <si>
    <t>automat. odvzd. ventil, masaz, včt. zpětného ventilku, T 120 °C, PN 10, G 1/2" + kulový kohout G 1/2"</t>
  </si>
  <si>
    <t>Pol109</t>
  </si>
  <si>
    <t>manometr 0÷400 kPa, typ 312, Ø 100 mm, TP 1,6</t>
  </si>
  <si>
    <t>Pol110</t>
  </si>
  <si>
    <t>Pol111</t>
  </si>
  <si>
    <t>kohout tlakoměrový čepový ZKUŠEBNÍ, s nátrubkovou přípojkou, ČSN 137513.5 mosaz, rozměr M20x1,5, PN 25</t>
  </si>
  <si>
    <t>Pol112</t>
  </si>
  <si>
    <t>přípojka tlakoměrová přechodová, M20 x G1/2" (vnitřní x vnější závit), ČSN 13 7521.1 - uhlík. ocel, PN 630</t>
  </si>
  <si>
    <t>Pol113</t>
  </si>
  <si>
    <t>termomanometr axiální, Ø 80 mm, 0÷120°C, 0÷4 bar, 1/4"</t>
  </si>
  <si>
    <t>Pol114</t>
  </si>
  <si>
    <t>momanometr radiální, Ø 63 mm, 0÷4 bar, 1/4"</t>
  </si>
  <si>
    <t>Pol115</t>
  </si>
  <si>
    <t>zpětná klapka pro termomanometry a tlakoměry, 1/4"x1/2"</t>
  </si>
  <si>
    <t>Pol116</t>
  </si>
  <si>
    <t>jednobodová přímá armatura pro dvoutrubkovou otopnou soustavu, dvojregulační, poniklovaná mosaz, včt. injektoru, DN 15</t>
  </si>
  <si>
    <t>Pol117</t>
  </si>
  <si>
    <t>rohový ventil, radiátorový,dvojregulační, poniklovaná mosaz, se závitem M30x1,5, DN 15 (1/2")</t>
  </si>
  <si>
    <t>Pol118</t>
  </si>
  <si>
    <t>rohové šroubení radiátorové, pro klasická otopná tělesa, uzavíratelné, poniklovaná mosaz, DN 15 (1/2")</t>
  </si>
  <si>
    <t>Pol119</t>
  </si>
  <si>
    <t>ruční rýhovaná hlavice M30x1,5</t>
  </si>
  <si>
    <t>Pol120</t>
  </si>
  <si>
    <t>plastová stěnová krytka potrubí ze zdi k připojení otoných těles Žebříky jednobodovou armaturou, pro Cu potrubí D 15 mm</t>
  </si>
  <si>
    <t>Pol121</t>
  </si>
  <si>
    <t>plastová stěnová krytka potrubí ze zdi k připojení otoných těles Klasik, pro Cu potrubí D 15 mm</t>
  </si>
  <si>
    <t>734 20-9102</t>
  </si>
  <si>
    <t>montáž záv. armatur s jedním závitem, G 3/8" (DN 10)</t>
  </si>
  <si>
    <t>734 20-9104</t>
  </si>
  <si>
    <t>montáž záv. armatur s jedním závitem, G 3/4" (DN 20)</t>
  </si>
  <si>
    <t>734 20-9114</t>
  </si>
  <si>
    <t>montáž záv. armatur se dvěma závity, G 3/4" (DN 20)</t>
  </si>
  <si>
    <t>734 20-9115</t>
  </si>
  <si>
    <t>montáž záv. armatur se dvěma závity, G 1" (DN 25)</t>
  </si>
  <si>
    <t>734 20-9125</t>
  </si>
  <si>
    <t>montáž záv. armatur se třemi závity, G 1" (DN 25)</t>
  </si>
  <si>
    <t>5. Spotřebiče - otopná tělesa</t>
  </si>
  <si>
    <t>Pol122</t>
  </si>
  <si>
    <t>deskové otopné těleso Klasik, bílé, včt. standardních navrtávacích konzolí do zdi, včt. odvzdušnění, 21-9050</t>
  </si>
  <si>
    <t>Pol123</t>
  </si>
  <si>
    <t>trubkové topné těleso (žebřík), bílé, včt. standarních typovýchúchytů (4 sady), včt. odvzdušnění a zátek, TOT 1500.750</t>
  </si>
  <si>
    <t>Pol124</t>
  </si>
  <si>
    <t>trubkové topné těleso (žebřík), bílé, včt. standarních typovýchúchytů (4 sady), včt. odvzdušnění a zátek, TOT 1750.750</t>
  </si>
  <si>
    <t>735 16-4522</t>
  </si>
  <si>
    <t>montáž otop. těles trubkových na stěnu, výšky přes 1340 mm</t>
  </si>
  <si>
    <t>Pol125</t>
  </si>
  <si>
    <t>dodávka+montáž: posunutí stáv. desk. OT 33-6140 o cca 250 mm, včt. instalačního materiálu</t>
  </si>
  <si>
    <t>D6</t>
  </si>
  <si>
    <t>6. Nátěry</t>
  </si>
  <si>
    <t>D7</t>
  </si>
  <si>
    <t xml:space="preserve">7. Izolace </t>
  </si>
  <si>
    <t>Pol126</t>
  </si>
  <si>
    <t>návlek. tep. izolace z kaučkukové izolace (pouzdra), Λ = 0,034 W/m.K, μ ≥ 10000, UV stabilní, Ø28x32 mm</t>
  </si>
  <si>
    <t>Pol127</t>
  </si>
  <si>
    <t>návlek. tep. izol. z PE, Λ=0,040 W/m.K (při 40 °C), Ø15x20 mm</t>
  </si>
  <si>
    <t>Pol128</t>
  </si>
  <si>
    <t>návlek. tep. izol. z PE, Λ=0,040 W/m.K (při 40 °C), Ø18x20 mm</t>
  </si>
  <si>
    <t>Pol129</t>
  </si>
  <si>
    <t>návlek. tep. izol. z PE, Λ=0,040 W/m.K (při 40 °C), Ø22x20 mm</t>
  </si>
  <si>
    <t>Pol130</t>
  </si>
  <si>
    <t>návlek. tep. izol. z PE, Λ=0,040 W/m.K (při 40 °C), Ø28x25 mm</t>
  </si>
  <si>
    <t>D8</t>
  </si>
  <si>
    <t>8. Ostatní</t>
  </si>
  <si>
    <t>Pol131</t>
  </si>
  <si>
    <t>demontáž stávající elektroakumulační kotelny o objemu 750 L a příkonu 22,5 kW (3x7,5 kW), včt. všech strojních zaříení s tím související (potrubí do DN 50 cca 30 bm, armatury závitové do DN 50 cca 20 ks, teplené izolace potrubí do DN 50 cca 30 bm, teplené</t>
  </si>
  <si>
    <t>Pol132</t>
  </si>
  <si>
    <t>proplach vodní otopné soustavy o objemu cca 0,58 m3 + napouštění topné vody s dávkováním ochranné protikor. kapaliny, doba proplachu cca 4 hodin + doba napouštění cca 4 hod</t>
  </si>
  <si>
    <t>Pol133</t>
  </si>
  <si>
    <t>inhibitor - ochranná protikorozní kapalina pro nové i stávající topné systémy, dávkování 1:200 (objem OS cca 580 l)</t>
  </si>
  <si>
    <t>l</t>
  </si>
  <si>
    <t>Pol134</t>
  </si>
  <si>
    <t>odborné hydronické vyvážení větví  vytápění - seřízení průtoků, včt. vystavení protokolu</t>
  </si>
  <si>
    <t>Pol135</t>
  </si>
  <si>
    <t>tlaková a topná zkouška v délce 72 hodin, včt. zaregulování koncových spotřebičů (8 otopných těles)</t>
  </si>
  <si>
    <t>Pol136</t>
  </si>
  <si>
    <t>místní provozní předpis OS (otopné soustavy) dle ČSN EN 12171 (OS nevyžadující kvalifikovanou obsluhu)</t>
  </si>
  <si>
    <t>Pol137</t>
  </si>
  <si>
    <t>dokumetace skutečného stavu</t>
  </si>
  <si>
    <t>5 - VZT - SO 02</t>
  </si>
  <si>
    <t>M - Práce a dodávky M</t>
  </si>
  <si>
    <t xml:space="preserve">    24-M - Montáže vzduchotechnických zařízení</t>
  </si>
  <si>
    <t xml:space="preserve">      D1 - Zařízení č. 1: Větrání sprchy m.č.111</t>
  </si>
  <si>
    <t xml:space="preserve">      D2 - Zařízení č. 2: Větrání sprchy  m.č.108 </t>
  </si>
  <si>
    <t xml:space="preserve">      D3 - Zařízení č. 3: Větrání WC m.č.109</t>
  </si>
  <si>
    <t xml:space="preserve">      D4 - Zařízení č. 4,5,6: Větrání šatny m.č.107+110+112</t>
  </si>
  <si>
    <t xml:space="preserve">      D5 - Zařízení č. 7: Ostatní společné položky</t>
  </si>
  <si>
    <t>Práce a dodávky M</t>
  </si>
  <si>
    <t>24-M</t>
  </si>
  <si>
    <t>Montáže vzduchotechnických zařízení</t>
  </si>
  <si>
    <t>Zařízení č. 1: Větrání sprchy m.č.111</t>
  </si>
  <si>
    <t>Pol138</t>
  </si>
  <si>
    <t>Potrubní  ventilátor výkon 180 m3/hod, pr. 125, zpětná klapka těsná, 2x manžeta, doběhový spínač chodu</t>
  </si>
  <si>
    <t>Pol139</t>
  </si>
  <si>
    <t>Spiro potrubí včetně tvarovek pr. 125 (včetně průchodek)</t>
  </si>
  <si>
    <t>Pol140</t>
  </si>
  <si>
    <t>Žaluzie na fasádu 160x160 se sítem, napojovací nátrubek</t>
  </si>
  <si>
    <t>Pol141</t>
  </si>
  <si>
    <t>Utěsnění a oplechování prostupu fasádou</t>
  </si>
  <si>
    <t>sada</t>
  </si>
  <si>
    <t>Pol142</t>
  </si>
  <si>
    <t>Tepelná izolace kaučuková samolepící tl.20 mm</t>
  </si>
  <si>
    <t>Pol143</t>
  </si>
  <si>
    <t>Stěnová mřížka (ventil) pr. 150, napojovací nátrubek</t>
  </si>
  <si>
    <t>Pol167</t>
  </si>
  <si>
    <t>1704309890</t>
  </si>
  <si>
    <t>Pol168</t>
  </si>
  <si>
    <t>-1160159918</t>
  </si>
  <si>
    <t>Pol169</t>
  </si>
  <si>
    <t>-16015221</t>
  </si>
  <si>
    <t>Pol170</t>
  </si>
  <si>
    <t>-1283338244</t>
  </si>
  <si>
    <t>Pol171</t>
  </si>
  <si>
    <t>-85825279</t>
  </si>
  <si>
    <t>Pol172</t>
  </si>
  <si>
    <t>1207518520</t>
  </si>
  <si>
    <t xml:space="preserve">Zařízení č. 2: Větrání sprchy  m.č.108 </t>
  </si>
  <si>
    <t>Pol144</t>
  </si>
  <si>
    <t>Nástěnný ventilátor výkon 180 m3/hod, integrovaná zpětná klapka, doběhový spínač chodu</t>
  </si>
  <si>
    <t>Pol145</t>
  </si>
  <si>
    <t>Spiro potrubí včetně tvarovek pr. 160 (včetně průchodek)</t>
  </si>
  <si>
    <t>Pol146</t>
  </si>
  <si>
    <t>1948175123</t>
  </si>
  <si>
    <t>Pol173</t>
  </si>
  <si>
    <t>-1915734880</t>
  </si>
  <si>
    <t>Pol174</t>
  </si>
  <si>
    <t>277493829</t>
  </si>
  <si>
    <t>Pol175</t>
  </si>
  <si>
    <t>2087688100</t>
  </si>
  <si>
    <t>Zařízení č. 3: Větrání WC m.č.109</t>
  </si>
  <si>
    <t>Pol147</t>
  </si>
  <si>
    <t>Nástěnný ventilátor výkon 50 m3/hod, integrovaná zpětná klapka, doběhový spínač chodu</t>
  </si>
  <si>
    <t>Pol148</t>
  </si>
  <si>
    <t>Žaluzie na fasádu 125x125 se sítem, napojovací nátrubek</t>
  </si>
  <si>
    <t>563762207</t>
  </si>
  <si>
    <t>-1505257428</t>
  </si>
  <si>
    <t>1913328268</t>
  </si>
  <si>
    <t>Pol176</t>
  </si>
  <si>
    <t>1022342958</t>
  </si>
  <si>
    <t>Pol177</t>
  </si>
  <si>
    <t>2068963430</t>
  </si>
  <si>
    <t>Zařízení č. 4,5,6: Větrání šatny m.č.107+110+112</t>
  </si>
  <si>
    <t>Pol149</t>
  </si>
  <si>
    <t>Rekuperační nástěnná jednotka výkon cca 100 m3/hod, prodlužovací nástavec, žaluzie, krycí mřížka, drobná kabeláž, systém MaR</t>
  </si>
  <si>
    <t>Pol150</t>
  </si>
  <si>
    <t>Rekuperační nástěnná jednotka výkon cca 200 m3/hod, prodlužovací nástavec, žaluzie, krycí mřížka, drobná kabeláž, systém MaR</t>
  </si>
  <si>
    <t>Pol151</t>
  </si>
  <si>
    <t>Rekuperační nástěnná jednotka výkon cca 550 m3/hod, prodlužovací nástavec, žaluzie, krycí mřížka, drobná kabeláž, systém MaR</t>
  </si>
  <si>
    <t>Pol152</t>
  </si>
  <si>
    <t>Hranaté pozink potrubí, tvarovky, průchodky</t>
  </si>
  <si>
    <t>Pol153</t>
  </si>
  <si>
    <t>Pol178</t>
  </si>
  <si>
    <t>-1913771623</t>
  </si>
  <si>
    <t>Pol179</t>
  </si>
  <si>
    <t>-1912609412</t>
  </si>
  <si>
    <t>Pol180</t>
  </si>
  <si>
    <t>1623368385</t>
  </si>
  <si>
    <t>Pol181</t>
  </si>
  <si>
    <t>968508697</t>
  </si>
  <si>
    <t>Pol182</t>
  </si>
  <si>
    <t>103903275</t>
  </si>
  <si>
    <t>Zařízení č. 7: Ostatní společné položky</t>
  </si>
  <si>
    <t>Pol154</t>
  </si>
  <si>
    <t>Drobný a pomocný materiál</t>
  </si>
  <si>
    <t>Pol155</t>
  </si>
  <si>
    <t>Uzemnění zařízení</t>
  </si>
  <si>
    <t>Pol156</t>
  </si>
  <si>
    <t>Závěsy a konzole pro instalaci rozvodů VZT</t>
  </si>
  <si>
    <t>Pol157</t>
  </si>
  <si>
    <t>Lešení (plošina)</t>
  </si>
  <si>
    <t>Pol158</t>
  </si>
  <si>
    <t>Pol159</t>
  </si>
  <si>
    <t>Vyregulování a uvedení do provozu</t>
  </si>
  <si>
    <t>Pol160</t>
  </si>
  <si>
    <t>Provozní zkoušky</t>
  </si>
  <si>
    <t>Pol161</t>
  </si>
  <si>
    <t>Revize</t>
  </si>
  <si>
    <t>Pol162</t>
  </si>
  <si>
    <t>Zaškolení obsluhy, provozní řád</t>
  </si>
  <si>
    <t>Pol163</t>
  </si>
  <si>
    <t>Drobné stavební přípomoce</t>
  </si>
  <si>
    <t>Pol164</t>
  </si>
  <si>
    <t>Úklid pracoviště</t>
  </si>
  <si>
    <t>Pol165</t>
  </si>
  <si>
    <t>Realizační dokumentace zpracovaná s ohledem na požadavky dodavatelů vzešlých ve výběrovém řízení</t>
  </si>
  <si>
    <t>Pol166</t>
  </si>
  <si>
    <t>Zaměření stavby, technická příprava, dokumentace skutečného provedení</t>
  </si>
  <si>
    <t>61 - Silnoproud - demontáže - SO 01</t>
  </si>
  <si>
    <t>D1 - Silnoproudá instalace- demontážní práce</t>
  </si>
  <si>
    <t>Silnoproudá instalace- demontážní práce</t>
  </si>
  <si>
    <t>741123811</t>
  </si>
  <si>
    <t>Demontáž kabel Cu plný kulatý žíla 2x1,5 až 6 mm2, 3x1,5 až 10 mm2, 4x1,5 až 10 mm2, 5x1,5 až 6 mm2, 7x1,5 až 4 mm2, 12x1,5 mm2 uložený pevně</t>
  </si>
  <si>
    <t>741112801</t>
  </si>
  <si>
    <t>Demontáž elektroinstalačních lišt nástěnných vkládacích uložených pevně</t>
  </si>
  <si>
    <t>741311873</t>
  </si>
  <si>
    <t>Demontáž spínačů zapuštěných normálních do 10 A šroubových bez zachování funkčnosti do 2 svorek</t>
  </si>
  <si>
    <t>741315823</t>
  </si>
  <si>
    <t>Demontáž zásuvek domovních normálních do 16A zapuštěných šroubových bez zachování funkčnosti 2P+PE</t>
  </si>
  <si>
    <t>741374841</t>
  </si>
  <si>
    <t>Demontáž svítidla bytového se standardní paticí přisazeného do 0,09 m2 se zachováním funkčnosti</t>
  </si>
  <si>
    <t>741374823</t>
  </si>
  <si>
    <t>Demontáž osvětlovacího modulového systému zářivkového délky přes 1100 mm se zachováním funkčnosti</t>
  </si>
  <si>
    <t>62 - Silnoproud - materiál - SO 01</t>
  </si>
  <si>
    <t>D1 - Silnoproudá instalace - materiál</t>
  </si>
  <si>
    <t>Silnoproudá instalace - materiál</t>
  </si>
  <si>
    <t>34111090</t>
  </si>
  <si>
    <t>kabel instalační jádro Cu plné izolace PVC plášť PVC 450/750V (CYKY) 5x1,5mm2</t>
  </si>
  <si>
    <t>34111036</t>
  </si>
  <si>
    <t>kabel instalační jádro Cu plné izolace PVC plášť PVC 450/750V (CYKY) 3x2,5mm2</t>
  </si>
  <si>
    <t>34111030</t>
  </si>
  <si>
    <t>kabel instalační jádro Cu plné izolace PVC plášť PVC 450/750V (CYKY-J) 3x1,5mm2</t>
  </si>
  <si>
    <t>34111030.1</t>
  </si>
  <si>
    <t>kabel instalační jádro Cu plné izolace PVC plášť PVC 450/750V (CYKY-O) 3x1,5mm2</t>
  </si>
  <si>
    <t>56280112</t>
  </si>
  <si>
    <t>hmoždinky univerzální 8x50</t>
  </si>
  <si>
    <t>R</t>
  </si>
  <si>
    <t>Hmoždinka natloukací pro vázací pásek</t>
  </si>
  <si>
    <t>R.1</t>
  </si>
  <si>
    <t>Pásek vázací černý 360/4,8</t>
  </si>
  <si>
    <t>34571450</t>
  </si>
  <si>
    <t>krabice pod omítku PVC přístrojová kruhová D 70mm</t>
  </si>
  <si>
    <t>34539010</t>
  </si>
  <si>
    <t>přístroj spínače jednopólového, řazení 1, 1So bezšroubové svorky</t>
  </si>
  <si>
    <t>34539012</t>
  </si>
  <si>
    <t>přístroj přepínače sériového, řazení 5 bezšroubové svorky</t>
  </si>
  <si>
    <t>34539013</t>
  </si>
  <si>
    <t>přístroj přepínače střídavého, řazení 6, 6So bezšroubové svorky</t>
  </si>
  <si>
    <t>34539017</t>
  </si>
  <si>
    <t>přístroj přepínače střídavého dvojitého, řazení 6+6(6+1) bezšroubové svorky</t>
  </si>
  <si>
    <t>34539014</t>
  </si>
  <si>
    <t>přístroj přepínače křížového, řazení 7, 7So bezšroubové svorky</t>
  </si>
  <si>
    <t>34539049</t>
  </si>
  <si>
    <t>kryt spínače jednoduchý</t>
  </si>
  <si>
    <t>34539050</t>
  </si>
  <si>
    <t>kryt spínače dělený</t>
  </si>
  <si>
    <t>34555241</t>
  </si>
  <si>
    <t>přístroj zásuvky zápustné jednonásobné, krytka s clonkami, bezšroubové svorky</t>
  </si>
  <si>
    <t>34539059</t>
  </si>
  <si>
    <t>rámeček jednonásobný</t>
  </si>
  <si>
    <t>R.2</t>
  </si>
  <si>
    <t>Svítidlo - LED panel š_h_v - 595 x 595 x 32mm, 1x36W/4000K, 4320lm, Ra 80</t>
  </si>
  <si>
    <t>R.3</t>
  </si>
  <si>
    <t>Svítidlo - LED panel š_h_v - 595 x 595 x 32mm, 1x36W/4000K, 4320lm, Ra 80 + nouzový modul M1h</t>
  </si>
  <si>
    <t>R.4</t>
  </si>
  <si>
    <t>Montážní rámeček pro přisazenou montáž led panelu  š_h_v - 600,5 x 600,5 x 75mm</t>
  </si>
  <si>
    <t>R.5</t>
  </si>
  <si>
    <t>Svítidlo - LED panel š_h_v - 225 x 225 x 32mm, 1x18W/4000K, 1530lm, Ra 80</t>
  </si>
  <si>
    <t>R.6</t>
  </si>
  <si>
    <t>svítidlo - 2W, M3h, LiFePo, IP44</t>
  </si>
  <si>
    <t>R.7</t>
  </si>
  <si>
    <t>svorkovnice ekvipotenciální (MET)</t>
  </si>
  <si>
    <t>R.8</t>
  </si>
  <si>
    <t>Sádra stavební</t>
  </si>
  <si>
    <t>kg</t>
  </si>
  <si>
    <t>63 - Silnoproud - montáže - SO 01</t>
  </si>
  <si>
    <t>D1 - Silnoproudá instalace - montážní práce</t>
  </si>
  <si>
    <t>Silnoproudá instalace - montážní práce</t>
  </si>
  <si>
    <t>741122031</t>
  </si>
  <si>
    <t>Montáž kabel Cu bez ukončení uložený pod omítku plný kulatý 5x1,5 až 2,5 mm2 (např. CYKY)</t>
  </si>
  <si>
    <t>741122016</t>
  </si>
  <si>
    <t>Montáž kabel Cu bez ukončení uložený pod omítku plný kulatý 3x2,5 až 6 mm2 (např. CYKY)</t>
  </si>
  <si>
    <t>741122015</t>
  </si>
  <si>
    <t>Montáž kabel Cu bez ukončení uložený pod omítku plný kulatý 3x1,5 mm2 (např. CYKY)</t>
  </si>
  <si>
    <t>460932111</t>
  </si>
  <si>
    <t>Osazení hmoždinek pro elektroinstalace včetně vyvrtání otvoru ve stěnách cihelných průměru do 8 mm</t>
  </si>
  <si>
    <t>Montáž pásek vázací</t>
  </si>
  <si>
    <t>468081312</t>
  </si>
  <si>
    <t>Vybourání otvorů pro elektroinstalace ve zdivu cihelném pl do 0,0225 m2 tl přes 15 do 30 cm</t>
  </si>
  <si>
    <t>468101412</t>
  </si>
  <si>
    <t>Vysekání rýh pro montáž trubek a kabelů v cihelných zdech hl do 3 cm a š přes 3 do 5 cm</t>
  </si>
  <si>
    <t>468101212</t>
  </si>
  <si>
    <t>Vysekání rýh pro montáž trubek a kabelů ve stropech hl do 3 cm a š přes 3 do 5 cm</t>
  </si>
  <si>
    <t>468091311</t>
  </si>
  <si>
    <t>Vysekání kapes a výklenků ve zdivu cihelném pro krabice 7x7x5 cm</t>
  </si>
  <si>
    <t>741112001</t>
  </si>
  <si>
    <t>Montáž krabice zapuštěná plastová kruhová</t>
  </si>
  <si>
    <t>741310101</t>
  </si>
  <si>
    <t>Montáž spínač (polo)zapuštěný bezšroubové připojení 1-jednopólový se zapojením vodičů</t>
  </si>
  <si>
    <t>741310121</t>
  </si>
  <si>
    <t>Montáž přepínač (polo)zapuštěný bezšroubové připojení 5-seriový se zapojením vodičů</t>
  </si>
  <si>
    <t>741310122</t>
  </si>
  <si>
    <t>Montáž přepínač (polo)zapuštěný bezšroubové připojení 6-střídavý se zapojením vodičů</t>
  </si>
  <si>
    <t>741310125</t>
  </si>
  <si>
    <t>Montáž přepínač (polo)zapuštěný bezšroubové připojení 6+6-dvojitý střídavý se zapojením vodičů</t>
  </si>
  <si>
    <t>741310126</t>
  </si>
  <si>
    <t>Montáž přepínač (polo)zapuštěný bezšroubové připojení 7-křížový se zapojením vodičů</t>
  </si>
  <si>
    <t>741313001</t>
  </si>
  <si>
    <t>Montáž zásuvka (polo)zapuštěná bezšroubové připojení 2P+PE se zapojením vodičů</t>
  </si>
  <si>
    <t>741372062</t>
  </si>
  <si>
    <t>Montáž svítidlo LED interiérové přisazené stropní hranaté nebo kruhové přes 0,09 do 0,36 m2 se zapojením vodičů</t>
  </si>
  <si>
    <t>741372021</t>
  </si>
  <si>
    <t>Montáž svítidlo LED interiérové přisazené nástěnné hranaté nebo kruhové do 0,09 m2 se zapojením vodičů</t>
  </si>
  <si>
    <t>Montáž ekvipotenciální svorkovnice MET se zapojením vodičů</t>
  </si>
  <si>
    <t>64 - Rozvaděč - demontáže - SO 01</t>
  </si>
  <si>
    <t>D1 - Rozváděč - R-2 - demontážní práce</t>
  </si>
  <si>
    <t>Rozváděč - R-2 - demontážní práce</t>
  </si>
  <si>
    <t>741211813</t>
  </si>
  <si>
    <t>Demontáž rozvodnic kovových pod omítkou s krytím do IPx4 plochou do 0,8 m2</t>
  </si>
  <si>
    <t>741210831</t>
  </si>
  <si>
    <t>Demontáž rozvodnic plastových na povrchu s krytím do IPx4 plochou do 0,2 m2</t>
  </si>
  <si>
    <t>741322855</t>
  </si>
  <si>
    <t>Demontáž jistič třípólový nn do 25 A ze skříně</t>
  </si>
  <si>
    <t>741322815</t>
  </si>
  <si>
    <t>Demontáž jistič jednopólový nn do 25 A ze skříně</t>
  </si>
  <si>
    <t>741213843</t>
  </si>
  <si>
    <t>Demontáž kabelu silového z rozvodnice průřezu žil přes 4 do 10 mm2 se zachováním funkčnosti</t>
  </si>
  <si>
    <t>741213841</t>
  </si>
  <si>
    <t>Demontáž kabelu silového z rozvodnice průřezu žil do 4 mm2 se zachováním funkčnosti</t>
  </si>
  <si>
    <t>65 - Rozvaděč - materiál - SO 01</t>
  </si>
  <si>
    <t>D1 - Rozváděč - R-2 - materiál</t>
  </si>
  <si>
    <t>Rozváděč - R-2 - materiál</t>
  </si>
  <si>
    <t>rozvodnicová skříň 72 modulů v-š-h 672x572x143 mm, IP30</t>
  </si>
  <si>
    <t>svodič přepětí SPD 1+2</t>
  </si>
  <si>
    <t>chránič proudový 4-pólový 40A pracovního proudu 0,03A - typ A, Icn 10kA</t>
  </si>
  <si>
    <t>chránič proudový s naproudovou ochranou 10B-1N-030A, Icn 10kA</t>
  </si>
  <si>
    <t>vypínač 3-pólový  32A-3</t>
  </si>
  <si>
    <t>35822111</t>
  </si>
  <si>
    <t>jistič 1-pólový 16 A vypínací charakteristika B vypínací schopnost 10 kA</t>
  </si>
  <si>
    <t>35822124</t>
  </si>
  <si>
    <t>jistič 1-pólový 16 A vypínací charakteristika C vypínací schopnost 10 kA</t>
  </si>
  <si>
    <t>jistič 1-pólový 10 A vypínací charakteristika B vypínací schopnost 10 kA</t>
  </si>
  <si>
    <t>35822117</t>
  </si>
  <si>
    <t>jistič 1-pólový 10 A vypínací charakteristika C vypínací schopnost 10 kA</t>
  </si>
  <si>
    <t>35822107</t>
  </si>
  <si>
    <t>jistič 1-pólový 6 A vypínací charakteristika B vypínací schopnost 10 kA</t>
  </si>
  <si>
    <t>35822114</t>
  </si>
  <si>
    <t>jistič 1-pólový 6 A vypínací charakteristika C vypínací schopnost 10 kA</t>
  </si>
  <si>
    <t>Instalační relé, Uc AC 230V / DC 24V, 1x přepínací kontakt 16A</t>
  </si>
  <si>
    <t>ostatní montážní materiál</t>
  </si>
  <si>
    <t>sb.</t>
  </si>
  <si>
    <t>66 - Rozvaděč - montáže - SO 01</t>
  </si>
  <si>
    <t>D1 - Rozváděč - R-2 - montážní práce</t>
  </si>
  <si>
    <t>Rozváděč - R-2 - montážní práce</t>
  </si>
  <si>
    <t>741210003</t>
  </si>
  <si>
    <t>Montáž rozvodnice oceloplechová nebo plastová běžná do 100 kg</t>
  </si>
  <si>
    <t>741322022</t>
  </si>
  <si>
    <t>Montáž svodiče bleskových proudů nn typ 1 čtyřpólových impulzní proud o 100 kA se zapojením vodičů</t>
  </si>
  <si>
    <t>741321043</t>
  </si>
  <si>
    <t>Montáž proudových chráničů čtyřpólových nn do 63 A ve skříni se zapojením vodičů</t>
  </si>
  <si>
    <t>741321003</t>
  </si>
  <si>
    <t>Montáž proudových chráničů dvoupólových nn do 25 A ve skříni se zapojením vodičů</t>
  </si>
  <si>
    <t>741320175</t>
  </si>
  <si>
    <t>Montáž jističů třípólových nn do 63 A ve skříni se zapojením vodičů</t>
  </si>
  <si>
    <t>741320105</t>
  </si>
  <si>
    <t>Montáž jističů jednopólových nn do 25 A ve skříni se zapojením vodičů</t>
  </si>
  <si>
    <t>741330651</t>
  </si>
  <si>
    <t>Montáž relé pomocné vestavné střídavé se zapojením vodičů</t>
  </si>
  <si>
    <t>741130004</t>
  </si>
  <si>
    <t>Ukončení vodič izolovaný do 6 mm2 v rozváděči nebo na přístroji</t>
  </si>
  <si>
    <t>741130001</t>
  </si>
  <si>
    <t>Ukončení vodič izolovaný do 2,5 mm2 v rozváděči nebo na přístroji</t>
  </si>
  <si>
    <t>741128002</t>
  </si>
  <si>
    <t>Ostatní práce při montáži vodičů a kabelů - označení dalším štítkem</t>
  </si>
  <si>
    <t>Výroba rozvaděče mechanická část, osvědčení, štítek atd.</t>
  </si>
  <si>
    <t>kpl</t>
  </si>
  <si>
    <t>67 - Výchozí revize elektroinstalace - SO 01</t>
  </si>
  <si>
    <t>D1 - Výchozí revize elektroinstalace</t>
  </si>
  <si>
    <t>D2 - Rozváděč - R-2</t>
  </si>
  <si>
    <t>Výchozí revize elektroinstalace</t>
  </si>
  <si>
    <t>580101032</t>
  </si>
  <si>
    <t>Kontrola stavu rozpojovací a jistící skříně do 160 A rozvodných zařízení</t>
  </si>
  <si>
    <t>Rozváděč - R-2</t>
  </si>
  <si>
    <t>580101003</t>
  </si>
  <si>
    <t>Kontrola stavu rozvaděče přes 10 do 30 přístrojů rozvodných zařízení</t>
  </si>
  <si>
    <t>pole</t>
  </si>
  <si>
    <t>580103003</t>
  </si>
  <si>
    <t>Kontrola stavu elektrického okruhu přes 10 vývodů v prostoru bezpečném</t>
  </si>
  <si>
    <t>okruh</t>
  </si>
  <si>
    <t>580106013</t>
  </si>
  <si>
    <t>Měření, zkoušení a prověření ochrany chráničem napěťovým nebo proudovým</t>
  </si>
  <si>
    <t>měření</t>
  </si>
  <si>
    <t>580106001</t>
  </si>
  <si>
    <t>Měření izolačních odporů na přívodu do přípojkové skříně, rozvaděče nebo rozvodnice</t>
  </si>
  <si>
    <t>580107004</t>
  </si>
  <si>
    <t>Demontáž a zpětná montáž krytu rozvaděče nebo rozvodnice</t>
  </si>
  <si>
    <t>580107012</t>
  </si>
  <si>
    <t>Kontrola dimenze vedení na oteplení při zkratu</t>
  </si>
  <si>
    <t>71 - Silnoproud - demontáže - SO 02</t>
  </si>
  <si>
    <t>72 - Silnoproud - materiál - SO 02</t>
  </si>
  <si>
    <t>34111098</t>
  </si>
  <si>
    <t>kabel instalační jádro Cu plné izolace PVC plášť PVC 450/750V (CYKY) 5x4mm2</t>
  </si>
  <si>
    <t>34111094</t>
  </si>
  <si>
    <t>kabel instalační jádro Cu plné izolace PVC plášť PVC 450/750V (CYKY) 5x2,5mm2</t>
  </si>
  <si>
    <t>34571004</t>
  </si>
  <si>
    <t>lišta elektroinstalační hranatá PVC 20x20mm</t>
  </si>
  <si>
    <t>Svítidlo - LED přisazené š_h_v_ - 390 x 0 x 85mm, 1x32W/4000K, 3400lm, Ra 80, IP65</t>
  </si>
  <si>
    <t>zařízení vlnové elektroosmózy - 20x20m (strana x strana budovy)</t>
  </si>
  <si>
    <t>73 - Silnoproud - montáže - SO 02</t>
  </si>
  <si>
    <t>741122032</t>
  </si>
  <si>
    <t>Montáž kabel Cu bez ukončení uložený pod omítku plný kulatý 5x4 až 6 mm2 (např. CYKY)</t>
  </si>
  <si>
    <t>Montáž zařízení vlnové elektroosmózy</t>
  </si>
  <si>
    <t>74 - Rozvaděč - demontáže - SO 02</t>
  </si>
  <si>
    <t>D1 - Rozváděč - RP-P - demontážní práce</t>
  </si>
  <si>
    <t>Rozváděč - RP-P - demontážní práce</t>
  </si>
  <si>
    <t>741324845</t>
  </si>
  <si>
    <t>Demontáž proudových chráničů čtyřpólových nn do 63 A ze skříně</t>
  </si>
  <si>
    <t>75 - Rozvaděč - materiál - SO 02</t>
  </si>
  <si>
    <t>D1 - Rozváděč - RP-P - materiál</t>
  </si>
  <si>
    <t>Rozváděč - RP-P - materiál</t>
  </si>
  <si>
    <t>chránič proudový 2-pólový 25A pracovního proudu 0,03A - typ A, Icn 10kA</t>
  </si>
  <si>
    <t>35822401</t>
  </si>
  <si>
    <t>jistič 3-pólový 16 A vypínací charakteristika B vypínací schopnost 10 kA</t>
  </si>
  <si>
    <t>Digitální spínací hodiny, týdenní program, 1x zapínací kontakt</t>
  </si>
  <si>
    <t>76 - Rozvaděč - montáže - SO 02</t>
  </si>
  <si>
    <t>D1 - Rozváděč - RP-P - montážní práce</t>
  </si>
  <si>
    <t>Rozváděč - RP-P - montážní práce</t>
  </si>
  <si>
    <t>741130006</t>
  </si>
  <si>
    <t>Ukončení vodič izolovaný do 16 mm2 v rozváděči nebo na přístroji</t>
  </si>
  <si>
    <t>77 - Výchozí revize elektroinstalace - SO 02</t>
  </si>
  <si>
    <t>9 -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</si>
  <si>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</si>
  <si>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</si>
  <si>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</si>
  <si>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</si>
  <si>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</si>
  <si>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</si>
  <si>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</si>
  <si>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</si>
  <si>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</si>
  <si>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</si>
  <si>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</si>
  <si>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</si>
  <si>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</si>
  <si>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</si>
  <si>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</si>
  <si>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1024</t>
  </si>
  <si>
    <t>770685886</t>
  </si>
  <si>
    <t>VRN2</t>
  </si>
  <si>
    <t>Příprava staveniště</t>
  </si>
  <si>
    <t>020001000</t>
  </si>
  <si>
    <t>-2053875834</t>
  </si>
  <si>
    <t>VRN3</t>
  </si>
  <si>
    <t>Zařízení staveniště</t>
  </si>
  <si>
    <t>030001000</t>
  </si>
  <si>
    <t>-345387881</t>
  </si>
  <si>
    <t>VRN4</t>
  </si>
  <si>
    <t>Inženýrská činnost</t>
  </si>
  <si>
    <t>040001000</t>
  </si>
  <si>
    <t>68657887</t>
  </si>
  <si>
    <t>VRN5</t>
  </si>
  <si>
    <t>Finanční náklady</t>
  </si>
  <si>
    <t>050001000</t>
  </si>
  <si>
    <t>-1185792074</t>
  </si>
  <si>
    <t>VRN6</t>
  </si>
  <si>
    <t>Územní vlivy</t>
  </si>
  <si>
    <t>060001000</t>
  </si>
  <si>
    <t>-1565751694</t>
  </si>
  <si>
    <t>VRN7</t>
  </si>
  <si>
    <t>Provozní vlivy</t>
  </si>
  <si>
    <t>070001000</t>
  </si>
  <si>
    <t>-731002679</t>
  </si>
  <si>
    <t>VRN8</t>
  </si>
  <si>
    <t>Přesun stavebních kapacit</t>
  </si>
  <si>
    <t>080001000</t>
  </si>
  <si>
    <t>Další náklady na pracovníky</t>
  </si>
  <si>
    <t>173645912</t>
  </si>
  <si>
    <t>VRN9</t>
  </si>
  <si>
    <t>Ostatní náklady</t>
  </si>
  <si>
    <t>090001000</t>
  </si>
  <si>
    <t>534958328</t>
  </si>
  <si>
    <t>SEZNAM FIGUR</t>
  </si>
  <si>
    <t>Výměra</t>
  </si>
  <si>
    <t xml:space="preserve"> 1</t>
  </si>
  <si>
    <t>Použití figury:</t>
  </si>
  <si>
    <t>plochy místností achodeb</t>
  </si>
  <si>
    <t>2,0*2,0+1,8*1,8+7,1*1,9             "122,127"</t>
  </si>
  <si>
    <t>3,5*1,3                                                "203"</t>
  </si>
  <si>
    <t>fig17</t>
  </si>
  <si>
    <t>plocha schodišť</t>
  </si>
  <si>
    <t>3,1*5,6                                  "1.n.p."</t>
  </si>
  <si>
    <t>3,1*5,6                                  "2.n.p."</t>
  </si>
  <si>
    <t xml:space="preserve"> 2</t>
  </si>
  <si>
    <t>oprava omítek stropů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</si>
</sst>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8"/>
  <sheetViews>
    <sheetView showGridLines="0" workbookViewId="0" topLeftCell="A1">
      <selection activeCell="L34" sqref="L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7" customHeight="1">
      <c r="AR2" s="233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7" t="s">
        <v>6</v>
      </c>
      <c r="BT2" s="17" t="s">
        <v>7</v>
      </c>
    </row>
    <row r="3" spans="2:72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17" t="s">
        <v>15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20"/>
      <c r="BE5" s="214" t="s">
        <v>16</v>
      </c>
      <c r="BS5" s="17" t="s">
        <v>6</v>
      </c>
    </row>
    <row r="6" spans="2:71" s="1" customFormat="1" ht="37" customHeight="1">
      <c r="B6" s="20"/>
      <c r="D6" s="26" t="s">
        <v>17</v>
      </c>
      <c r="K6" s="219" t="s">
        <v>18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20"/>
      <c r="BE6" s="215"/>
      <c r="BS6" s="17" t="s">
        <v>6</v>
      </c>
    </row>
    <row r="7" spans="2:71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15"/>
      <c r="BS7" s="17" t="s">
        <v>8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15"/>
      <c r="BS8" s="17" t="s">
        <v>8</v>
      </c>
    </row>
    <row r="9" spans="2:71" s="1" customFormat="1" ht="14.4" customHeight="1">
      <c r="B9" s="20"/>
      <c r="AR9" s="20"/>
      <c r="BE9" s="215"/>
      <c r="BS9" s="17" t="s">
        <v>8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1</v>
      </c>
      <c r="AR10" s="20"/>
      <c r="BE10" s="215"/>
      <c r="BS10" s="17" t="s">
        <v>6</v>
      </c>
    </row>
    <row r="11" spans="2:71" s="1" customFormat="1" ht="18.5" customHeight="1">
      <c r="B11" s="20"/>
      <c r="E11" s="25" t="s">
        <v>27</v>
      </c>
      <c r="AK11" s="27" t="s">
        <v>28</v>
      </c>
      <c r="AN11" s="25" t="s">
        <v>1</v>
      </c>
      <c r="AR11" s="20"/>
      <c r="BE11" s="215"/>
      <c r="BS11" s="17" t="s">
        <v>6</v>
      </c>
    </row>
    <row r="12" spans="2:71" s="1" customFormat="1" ht="7" customHeight="1">
      <c r="B12" s="20"/>
      <c r="AR12" s="20"/>
      <c r="BE12" s="215"/>
      <c r="BS12" s="17" t="s">
        <v>8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15"/>
      <c r="BS13" s="17" t="s">
        <v>8</v>
      </c>
    </row>
    <row r="14" spans="2:71" ht="12.5">
      <c r="B14" s="20"/>
      <c r="E14" s="220" t="s">
        <v>30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7" t="s">
        <v>28</v>
      </c>
      <c r="AN14" s="29" t="s">
        <v>30</v>
      </c>
      <c r="AR14" s="20"/>
      <c r="BE14" s="215"/>
      <c r="BS14" s="17" t="s">
        <v>8</v>
      </c>
    </row>
    <row r="15" spans="2:71" s="1" customFormat="1" ht="7" customHeight="1">
      <c r="B15" s="20"/>
      <c r="AR15" s="20"/>
      <c r="BE15" s="215"/>
      <c r="BS15" s="17" t="s">
        <v>3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1</v>
      </c>
      <c r="AR16" s="20"/>
      <c r="BE16" s="215"/>
      <c r="BS16" s="17" t="s">
        <v>3</v>
      </c>
    </row>
    <row r="17" spans="2:71" s="1" customFormat="1" ht="18.5" customHeight="1">
      <c r="B17" s="20"/>
      <c r="E17" s="25" t="s">
        <v>32</v>
      </c>
      <c r="AK17" s="27" t="s">
        <v>28</v>
      </c>
      <c r="AN17" s="25" t="s">
        <v>1</v>
      </c>
      <c r="AR17" s="20"/>
      <c r="BE17" s="215"/>
      <c r="BS17" s="17" t="s">
        <v>33</v>
      </c>
    </row>
    <row r="18" spans="2:71" s="1" customFormat="1" ht="7" customHeight="1">
      <c r="B18" s="20"/>
      <c r="AR18" s="20"/>
      <c r="BE18" s="215"/>
      <c r="BS18" s="17" t="s">
        <v>8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1</v>
      </c>
      <c r="AR19" s="20"/>
      <c r="BE19" s="215"/>
      <c r="BS19" s="17" t="s">
        <v>8</v>
      </c>
    </row>
    <row r="20" spans="2:71" s="1" customFormat="1" ht="18.5" customHeight="1">
      <c r="B20" s="20"/>
      <c r="E20" s="25" t="s">
        <v>35</v>
      </c>
      <c r="AK20" s="27" t="s">
        <v>28</v>
      </c>
      <c r="AN20" s="25" t="s">
        <v>1</v>
      </c>
      <c r="AR20" s="20"/>
      <c r="BE20" s="215"/>
      <c r="BS20" s="17" t="s">
        <v>33</v>
      </c>
    </row>
    <row r="21" spans="2:57" s="1" customFormat="1" ht="7" customHeight="1">
      <c r="B21" s="20"/>
      <c r="AR21" s="20"/>
      <c r="BE21" s="215"/>
    </row>
    <row r="22" spans="2:57" s="1" customFormat="1" ht="12" customHeight="1">
      <c r="B22" s="20"/>
      <c r="D22" s="27" t="s">
        <v>36</v>
      </c>
      <c r="AR22" s="20"/>
      <c r="BE22" s="215"/>
    </row>
    <row r="23" spans="2:57" s="1" customFormat="1" ht="16.5" customHeight="1">
      <c r="B23" s="20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20"/>
      <c r="BE23" s="215"/>
    </row>
    <row r="24" spans="2:57" s="1" customFormat="1" ht="7" customHeight="1">
      <c r="B24" s="20"/>
      <c r="AR24" s="20"/>
      <c r="BE24" s="215"/>
    </row>
    <row r="25" spans="2:57" s="1" customFormat="1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5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3">
        <f>ROUND(AG94,0)</f>
        <v>0</v>
      </c>
      <c r="AL26" s="224"/>
      <c r="AM26" s="224"/>
      <c r="AN26" s="224"/>
      <c r="AO26" s="224"/>
      <c r="AP26" s="32"/>
      <c r="AQ26" s="32"/>
      <c r="AR26" s="33"/>
      <c r="BE26" s="215"/>
    </row>
    <row r="27" spans="1:57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5"/>
    </row>
    <row r="28" spans="1:57" s="2" customFormat="1" ht="12.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5" t="s">
        <v>38</v>
      </c>
      <c r="M28" s="225"/>
      <c r="N28" s="225"/>
      <c r="O28" s="225"/>
      <c r="P28" s="225"/>
      <c r="Q28" s="32"/>
      <c r="R28" s="32"/>
      <c r="S28" s="32"/>
      <c r="T28" s="32"/>
      <c r="U28" s="32"/>
      <c r="V28" s="32"/>
      <c r="W28" s="225" t="s">
        <v>39</v>
      </c>
      <c r="X28" s="225"/>
      <c r="Y28" s="225"/>
      <c r="Z28" s="225"/>
      <c r="AA28" s="225"/>
      <c r="AB28" s="225"/>
      <c r="AC28" s="225"/>
      <c r="AD28" s="225"/>
      <c r="AE28" s="225"/>
      <c r="AF28" s="32"/>
      <c r="AG28" s="32"/>
      <c r="AH28" s="32"/>
      <c r="AI28" s="32"/>
      <c r="AJ28" s="32"/>
      <c r="AK28" s="225" t="s">
        <v>40</v>
      </c>
      <c r="AL28" s="225"/>
      <c r="AM28" s="225"/>
      <c r="AN28" s="225"/>
      <c r="AO28" s="225"/>
      <c r="AP28" s="32"/>
      <c r="AQ28" s="32"/>
      <c r="AR28" s="33"/>
      <c r="BE28" s="215"/>
    </row>
    <row r="29" spans="2:57" s="3" customFormat="1" ht="14.4" customHeight="1">
      <c r="B29" s="37"/>
      <c r="D29" s="27" t="s">
        <v>41</v>
      </c>
      <c r="F29" s="27" t="s">
        <v>42</v>
      </c>
      <c r="L29" s="228">
        <v>0.21</v>
      </c>
      <c r="M29" s="227"/>
      <c r="N29" s="227"/>
      <c r="O29" s="227"/>
      <c r="P29" s="227"/>
      <c r="W29" s="226">
        <f>ROUND(AZ94,0)</f>
        <v>0</v>
      </c>
      <c r="X29" s="227"/>
      <c r="Y29" s="227"/>
      <c r="Z29" s="227"/>
      <c r="AA29" s="227"/>
      <c r="AB29" s="227"/>
      <c r="AC29" s="227"/>
      <c r="AD29" s="227"/>
      <c r="AE29" s="227"/>
      <c r="AK29" s="226">
        <f>ROUND(AV94,0)</f>
        <v>0</v>
      </c>
      <c r="AL29" s="227"/>
      <c r="AM29" s="227"/>
      <c r="AN29" s="227"/>
      <c r="AO29" s="227"/>
      <c r="AR29" s="37"/>
      <c r="BE29" s="216"/>
    </row>
    <row r="30" spans="2:57" s="3" customFormat="1" ht="14.4" customHeight="1">
      <c r="B30" s="37"/>
      <c r="F30" s="27" t="s">
        <v>43</v>
      </c>
      <c r="L30" s="228">
        <v>0.12</v>
      </c>
      <c r="M30" s="227"/>
      <c r="N30" s="227"/>
      <c r="O30" s="227"/>
      <c r="P30" s="227"/>
      <c r="W30" s="226">
        <f>ROUND(BA94,0)</f>
        <v>0</v>
      </c>
      <c r="X30" s="227"/>
      <c r="Y30" s="227"/>
      <c r="Z30" s="227"/>
      <c r="AA30" s="227"/>
      <c r="AB30" s="227"/>
      <c r="AC30" s="227"/>
      <c r="AD30" s="227"/>
      <c r="AE30" s="227"/>
      <c r="AK30" s="226">
        <f>ROUND(AW94,0)</f>
        <v>0</v>
      </c>
      <c r="AL30" s="227"/>
      <c r="AM30" s="227"/>
      <c r="AN30" s="227"/>
      <c r="AO30" s="227"/>
      <c r="AR30" s="37"/>
      <c r="BE30" s="216"/>
    </row>
    <row r="31" spans="2:57" s="3" customFormat="1" ht="14.4" customHeight="1" hidden="1">
      <c r="B31" s="37"/>
      <c r="F31" s="27" t="s">
        <v>44</v>
      </c>
      <c r="L31" s="228">
        <v>0.21</v>
      </c>
      <c r="M31" s="227"/>
      <c r="N31" s="227"/>
      <c r="O31" s="227"/>
      <c r="P31" s="227"/>
      <c r="W31" s="226">
        <f>ROUND(BB94,0)</f>
        <v>0</v>
      </c>
      <c r="X31" s="227"/>
      <c r="Y31" s="227"/>
      <c r="Z31" s="227"/>
      <c r="AA31" s="227"/>
      <c r="AB31" s="227"/>
      <c r="AC31" s="227"/>
      <c r="AD31" s="227"/>
      <c r="AE31" s="227"/>
      <c r="AK31" s="226">
        <v>0</v>
      </c>
      <c r="AL31" s="227"/>
      <c r="AM31" s="227"/>
      <c r="AN31" s="227"/>
      <c r="AO31" s="227"/>
      <c r="AR31" s="37"/>
      <c r="BE31" s="216"/>
    </row>
    <row r="32" spans="2:57" s="3" customFormat="1" ht="14.4" customHeight="1" hidden="1">
      <c r="B32" s="37"/>
      <c r="F32" s="27" t="s">
        <v>45</v>
      </c>
      <c r="L32" s="228">
        <v>0.15</v>
      </c>
      <c r="M32" s="227"/>
      <c r="N32" s="227"/>
      <c r="O32" s="227"/>
      <c r="P32" s="227"/>
      <c r="W32" s="226">
        <f>ROUND(BC94,0)</f>
        <v>0</v>
      </c>
      <c r="X32" s="227"/>
      <c r="Y32" s="227"/>
      <c r="Z32" s="227"/>
      <c r="AA32" s="227"/>
      <c r="AB32" s="227"/>
      <c r="AC32" s="227"/>
      <c r="AD32" s="227"/>
      <c r="AE32" s="227"/>
      <c r="AK32" s="226">
        <v>0</v>
      </c>
      <c r="AL32" s="227"/>
      <c r="AM32" s="227"/>
      <c r="AN32" s="227"/>
      <c r="AO32" s="227"/>
      <c r="AR32" s="37"/>
      <c r="BE32" s="216"/>
    </row>
    <row r="33" spans="2:57" s="3" customFormat="1" ht="14.4" customHeight="1" hidden="1">
      <c r="B33" s="37"/>
      <c r="F33" s="27" t="s">
        <v>46</v>
      </c>
      <c r="L33" s="228">
        <v>0</v>
      </c>
      <c r="M33" s="227"/>
      <c r="N33" s="227"/>
      <c r="O33" s="227"/>
      <c r="P33" s="227"/>
      <c r="W33" s="226">
        <f>ROUND(BD94,0)</f>
        <v>0</v>
      </c>
      <c r="X33" s="227"/>
      <c r="Y33" s="227"/>
      <c r="Z33" s="227"/>
      <c r="AA33" s="227"/>
      <c r="AB33" s="227"/>
      <c r="AC33" s="227"/>
      <c r="AD33" s="227"/>
      <c r="AE33" s="227"/>
      <c r="AK33" s="226">
        <v>0</v>
      </c>
      <c r="AL33" s="227"/>
      <c r="AM33" s="227"/>
      <c r="AN33" s="227"/>
      <c r="AO33" s="227"/>
      <c r="AR33" s="37"/>
      <c r="BE33" s="216"/>
    </row>
    <row r="34" spans="1:57" s="2" customFormat="1" ht="7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5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32" t="s">
        <v>49</v>
      </c>
      <c r="Y35" s="230"/>
      <c r="Z35" s="230"/>
      <c r="AA35" s="230"/>
      <c r="AB35" s="230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30"/>
      <c r="AM35" s="230"/>
      <c r="AN35" s="230"/>
      <c r="AO35" s="231"/>
      <c r="AP35" s="38"/>
      <c r="AQ35" s="38"/>
      <c r="AR35" s="33"/>
      <c r="BE35" s="32"/>
    </row>
    <row r="36" spans="1:57" s="2" customFormat="1" ht="7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0">
      <c r="B50" s="20"/>
      <c r="AR50" s="20"/>
    </row>
    <row r="51" spans="2:44" ht="10">
      <c r="B51" s="20"/>
      <c r="AR51" s="20"/>
    </row>
    <row r="52" spans="2:44" ht="10">
      <c r="B52" s="20"/>
      <c r="AR52" s="20"/>
    </row>
    <row r="53" spans="2:44" ht="10">
      <c r="B53" s="20"/>
      <c r="AR53" s="20"/>
    </row>
    <row r="54" spans="2:44" ht="10">
      <c r="B54" s="20"/>
      <c r="AR54" s="20"/>
    </row>
    <row r="55" spans="2:44" ht="10">
      <c r="B55" s="20"/>
      <c r="AR55" s="20"/>
    </row>
    <row r="56" spans="2:44" ht="10">
      <c r="B56" s="20"/>
      <c r="AR56" s="20"/>
    </row>
    <row r="57" spans="2:44" ht="10">
      <c r="B57" s="20"/>
      <c r="AR57" s="20"/>
    </row>
    <row r="58" spans="2:44" ht="10">
      <c r="B58" s="20"/>
      <c r="AR58" s="20"/>
    </row>
    <row r="59" spans="2:44" ht="10">
      <c r="B59" s="20"/>
      <c r="AR59" s="20"/>
    </row>
    <row r="60" spans="1:57" s="2" customFormat="1" ht="12.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0">
      <c r="B61" s="20"/>
      <c r="AR61" s="20"/>
    </row>
    <row r="62" spans="2:44" ht="10">
      <c r="B62" s="20"/>
      <c r="AR62" s="20"/>
    </row>
    <row r="63" spans="2:44" ht="10">
      <c r="B63" s="20"/>
      <c r="AR63" s="20"/>
    </row>
    <row r="64" spans="1:57" s="2" customFormat="1" ht="13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0">
      <c r="B65" s="20"/>
      <c r="AR65" s="20"/>
    </row>
    <row r="66" spans="2:44" ht="10">
      <c r="B66" s="20"/>
      <c r="AR66" s="20"/>
    </row>
    <row r="67" spans="2:44" ht="10">
      <c r="B67" s="20"/>
      <c r="AR67" s="20"/>
    </row>
    <row r="68" spans="2:44" ht="10">
      <c r="B68" s="20"/>
      <c r="AR68" s="20"/>
    </row>
    <row r="69" spans="2:44" ht="10">
      <c r="B69" s="20"/>
      <c r="AR69" s="20"/>
    </row>
    <row r="70" spans="2:44" ht="10">
      <c r="B70" s="20"/>
      <c r="AR70" s="20"/>
    </row>
    <row r="71" spans="2:44" ht="10">
      <c r="B71" s="20"/>
      <c r="AR71" s="20"/>
    </row>
    <row r="72" spans="2:44" ht="10">
      <c r="B72" s="20"/>
      <c r="AR72" s="20"/>
    </row>
    <row r="73" spans="2:44" ht="10">
      <c r="B73" s="20"/>
      <c r="AR73" s="20"/>
    </row>
    <row r="74" spans="2:44" ht="10">
      <c r="B74" s="20"/>
      <c r="AR74" s="20"/>
    </row>
    <row r="75" spans="1:57" s="2" customFormat="1" ht="12.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0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7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14</v>
      </c>
      <c r="L84" s="4" t="str">
        <f>K5</f>
        <v>ATP7</v>
      </c>
      <c r="AR84" s="51"/>
    </row>
    <row r="85" spans="2:44" s="5" customFormat="1" ht="37" customHeight="1">
      <c r="B85" s="52"/>
      <c r="C85" s="53" t="s">
        <v>17</v>
      </c>
      <c r="L85" s="237" t="str">
        <f>K6</f>
        <v>Stavební úpravy DD Lampertice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52"/>
    </row>
    <row r="86" spans="1:57" s="2" customFormat="1" ht="7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Lampertice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41" t="str">
        <f>IF(AN8="","",AN8)</f>
        <v>11. 8. 2023</v>
      </c>
      <c r="AN87" s="241"/>
      <c r="AO87" s="32"/>
      <c r="AP87" s="32"/>
      <c r="AQ87" s="32"/>
      <c r="AR87" s="33"/>
      <c r="BE87" s="32"/>
    </row>
    <row r="88" spans="1:57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65" customHeight="1">
      <c r="A89" s="32"/>
      <c r="B89" s="33"/>
      <c r="C89" s="27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KHK Pivovarské nám. 1245, Hradec Králové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39" t="str">
        <f>IF(E17="","",E17)</f>
        <v>ing. Marek Pavlíček, Rooseveltova 2855, D.K.n.L.</v>
      </c>
      <c r="AN89" s="240"/>
      <c r="AO89" s="240"/>
      <c r="AP89" s="240"/>
      <c r="AQ89" s="32"/>
      <c r="AR89" s="33"/>
      <c r="AS89" s="242" t="s">
        <v>57</v>
      </c>
      <c r="AT89" s="24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15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9" t="str">
        <f>IF(E20="","",E20)</f>
        <v>ing. V. Švehla</v>
      </c>
      <c r="AN90" s="240"/>
      <c r="AO90" s="240"/>
      <c r="AP90" s="240"/>
      <c r="AQ90" s="32"/>
      <c r="AR90" s="33"/>
      <c r="AS90" s="244"/>
      <c r="AT90" s="24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7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4"/>
      <c r="AT91" s="24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1" t="s">
        <v>58</v>
      </c>
      <c r="D92" s="212"/>
      <c r="E92" s="212"/>
      <c r="F92" s="212"/>
      <c r="G92" s="212"/>
      <c r="H92" s="60"/>
      <c r="I92" s="236" t="s">
        <v>59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47" t="s">
        <v>60</v>
      </c>
      <c r="AH92" s="212"/>
      <c r="AI92" s="212"/>
      <c r="AJ92" s="212"/>
      <c r="AK92" s="212"/>
      <c r="AL92" s="212"/>
      <c r="AM92" s="212"/>
      <c r="AN92" s="236" t="s">
        <v>61</v>
      </c>
      <c r="AO92" s="212"/>
      <c r="AP92" s="246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7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ROUND(SUM(AG95:AG116),0)</f>
        <v>0</v>
      </c>
      <c r="AH94" s="248"/>
      <c r="AI94" s="248"/>
      <c r="AJ94" s="248"/>
      <c r="AK94" s="248"/>
      <c r="AL94" s="248"/>
      <c r="AM94" s="248"/>
      <c r="AN94" s="249">
        <f aca="true" t="shared" si="0" ref="AN94:AN116">SUM(AG94,AT94)</f>
        <v>0</v>
      </c>
      <c r="AO94" s="249"/>
      <c r="AP94" s="249"/>
      <c r="AQ94" s="72" t="s">
        <v>1</v>
      </c>
      <c r="AR94" s="68"/>
      <c r="AS94" s="73">
        <f>ROUND(SUM(AS95:AS116),0)</f>
        <v>0</v>
      </c>
      <c r="AT94" s="74">
        <f aca="true" t="shared" si="1" ref="AT94:AT116">ROUND(SUM(AV94:AW94),0)</f>
        <v>0</v>
      </c>
      <c r="AU94" s="75">
        <f>ROUND(SUM(AU95:AU116),5)</f>
        <v>0</v>
      </c>
      <c r="AV94" s="74">
        <f>ROUND(AZ94*L29,0)</f>
        <v>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ROUND(SUM(AZ95:AZ116),0)</f>
        <v>0</v>
      </c>
      <c r="BA94" s="74">
        <f>ROUND(SUM(BA95:BA116),0)</f>
        <v>0</v>
      </c>
      <c r="BB94" s="74">
        <f>ROUND(SUM(BB95:BB116),0)</f>
        <v>0</v>
      </c>
      <c r="BC94" s="74">
        <f>ROUND(SUM(BC95:BC116),0)</f>
        <v>0</v>
      </c>
      <c r="BD94" s="76">
        <f>ROUND(SUM(BD95:BD116),0)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24.75" customHeight="1">
      <c r="A95" s="79" t="s">
        <v>81</v>
      </c>
      <c r="B95" s="80"/>
      <c r="C95" s="81"/>
      <c r="D95" s="213" t="s">
        <v>8</v>
      </c>
      <c r="E95" s="213"/>
      <c r="F95" s="213"/>
      <c r="G95" s="213"/>
      <c r="H95" s="213"/>
      <c r="I95" s="82"/>
      <c r="J95" s="213" t="s">
        <v>82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34">
        <f>'1 - SO 01 stavební úpravy...'!J30</f>
        <v>0</v>
      </c>
      <c r="AH95" s="235"/>
      <c r="AI95" s="235"/>
      <c r="AJ95" s="235"/>
      <c r="AK95" s="235"/>
      <c r="AL95" s="235"/>
      <c r="AM95" s="235"/>
      <c r="AN95" s="234">
        <f t="shared" si="0"/>
        <v>0</v>
      </c>
      <c r="AO95" s="235"/>
      <c r="AP95" s="235"/>
      <c r="AQ95" s="83" t="s">
        <v>83</v>
      </c>
      <c r="AR95" s="80"/>
      <c r="AS95" s="84">
        <v>0</v>
      </c>
      <c r="AT95" s="85">
        <f t="shared" si="1"/>
        <v>0</v>
      </c>
      <c r="AU95" s="86">
        <f>'1 - SO 01 stavební úpravy...'!P135</f>
        <v>0</v>
      </c>
      <c r="AV95" s="85">
        <f>'1 - SO 01 stavební úpravy...'!J33</f>
        <v>0</v>
      </c>
      <c r="AW95" s="85">
        <f>'1 - SO 01 stavební úpravy...'!J34</f>
        <v>0</v>
      </c>
      <c r="AX95" s="85">
        <f>'1 - SO 01 stavební úpravy...'!J35</f>
        <v>0</v>
      </c>
      <c r="AY95" s="85">
        <f>'1 - SO 01 stavební úpravy...'!J36</f>
        <v>0</v>
      </c>
      <c r="AZ95" s="85">
        <f>'1 - SO 01 stavební úpravy...'!F33</f>
        <v>0</v>
      </c>
      <c r="BA95" s="85">
        <f>'1 - SO 01 stavební úpravy...'!F34</f>
        <v>0</v>
      </c>
      <c r="BB95" s="85">
        <f>'1 - SO 01 stavební úpravy...'!F35</f>
        <v>0</v>
      </c>
      <c r="BC95" s="85">
        <f>'1 - SO 01 stavební úpravy...'!F36</f>
        <v>0</v>
      </c>
      <c r="BD95" s="87">
        <f>'1 - SO 01 stavební úpravy...'!F37</f>
        <v>0</v>
      </c>
      <c r="BT95" s="88" t="s">
        <v>8</v>
      </c>
      <c r="BV95" s="88" t="s">
        <v>79</v>
      </c>
      <c r="BW95" s="88" t="s">
        <v>84</v>
      </c>
      <c r="BX95" s="88" t="s">
        <v>4</v>
      </c>
      <c r="CL95" s="88" t="s">
        <v>1</v>
      </c>
      <c r="CM95" s="88" t="s">
        <v>8</v>
      </c>
    </row>
    <row r="96" spans="1:91" s="7" customFormat="1" ht="24.75" customHeight="1">
      <c r="A96" s="79" t="s">
        <v>81</v>
      </c>
      <c r="B96" s="80"/>
      <c r="C96" s="81"/>
      <c r="D96" s="213" t="s">
        <v>85</v>
      </c>
      <c r="E96" s="213"/>
      <c r="F96" s="213"/>
      <c r="G96" s="213"/>
      <c r="H96" s="213"/>
      <c r="I96" s="82"/>
      <c r="J96" s="213" t="s">
        <v>86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34">
        <f>'2 - SO 02 stavební úpravy...'!J30</f>
        <v>0</v>
      </c>
      <c r="AH96" s="235"/>
      <c r="AI96" s="235"/>
      <c r="AJ96" s="235"/>
      <c r="AK96" s="235"/>
      <c r="AL96" s="235"/>
      <c r="AM96" s="235"/>
      <c r="AN96" s="234">
        <f t="shared" si="0"/>
        <v>0</v>
      </c>
      <c r="AO96" s="235"/>
      <c r="AP96" s="235"/>
      <c r="AQ96" s="83" t="s">
        <v>83</v>
      </c>
      <c r="AR96" s="80"/>
      <c r="AS96" s="84">
        <v>0</v>
      </c>
      <c r="AT96" s="85">
        <f t="shared" si="1"/>
        <v>0</v>
      </c>
      <c r="AU96" s="86">
        <f>'2 - SO 02 stavební úpravy...'!P138</f>
        <v>0</v>
      </c>
      <c r="AV96" s="85">
        <f>'2 - SO 02 stavební úpravy...'!J33</f>
        <v>0</v>
      </c>
      <c r="AW96" s="85">
        <f>'2 - SO 02 stavební úpravy...'!J34</f>
        <v>0</v>
      </c>
      <c r="AX96" s="85">
        <f>'2 - SO 02 stavební úpravy...'!J35</f>
        <v>0</v>
      </c>
      <c r="AY96" s="85">
        <f>'2 - SO 02 stavební úpravy...'!J36</f>
        <v>0</v>
      </c>
      <c r="AZ96" s="85">
        <f>'2 - SO 02 stavební úpravy...'!F33</f>
        <v>0</v>
      </c>
      <c r="BA96" s="85">
        <f>'2 - SO 02 stavební úpravy...'!F34</f>
        <v>0</v>
      </c>
      <c r="BB96" s="85">
        <f>'2 - SO 02 stavební úpravy...'!F35</f>
        <v>0</v>
      </c>
      <c r="BC96" s="85">
        <f>'2 - SO 02 stavební úpravy...'!F36</f>
        <v>0</v>
      </c>
      <c r="BD96" s="87">
        <f>'2 - SO 02 stavební úpravy...'!F37</f>
        <v>0</v>
      </c>
      <c r="BT96" s="88" t="s">
        <v>8</v>
      </c>
      <c r="BV96" s="88" t="s">
        <v>79</v>
      </c>
      <c r="BW96" s="88" t="s">
        <v>87</v>
      </c>
      <c r="BX96" s="88" t="s">
        <v>4</v>
      </c>
      <c r="CL96" s="88" t="s">
        <v>1</v>
      </c>
      <c r="CM96" s="88" t="s">
        <v>8</v>
      </c>
    </row>
    <row r="97" spans="1:91" s="7" customFormat="1" ht="16.5" customHeight="1">
      <c r="A97" s="79" t="s">
        <v>81</v>
      </c>
      <c r="B97" s="80"/>
      <c r="C97" s="81"/>
      <c r="D97" s="213" t="s">
        <v>88</v>
      </c>
      <c r="E97" s="213"/>
      <c r="F97" s="213"/>
      <c r="G97" s="213"/>
      <c r="H97" s="213"/>
      <c r="I97" s="82"/>
      <c r="J97" s="213" t="s">
        <v>89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34">
        <f>'31 - ZT- SO 01'!J30</f>
        <v>0</v>
      </c>
      <c r="AH97" s="235"/>
      <c r="AI97" s="235"/>
      <c r="AJ97" s="235"/>
      <c r="AK97" s="235"/>
      <c r="AL97" s="235"/>
      <c r="AM97" s="235"/>
      <c r="AN97" s="234">
        <f t="shared" si="0"/>
        <v>0</v>
      </c>
      <c r="AO97" s="235"/>
      <c r="AP97" s="235"/>
      <c r="AQ97" s="83" t="s">
        <v>83</v>
      </c>
      <c r="AR97" s="80"/>
      <c r="AS97" s="84">
        <v>0</v>
      </c>
      <c r="AT97" s="85">
        <f t="shared" si="1"/>
        <v>0</v>
      </c>
      <c r="AU97" s="86">
        <f>'31 - ZT- SO 01'!P121</f>
        <v>0</v>
      </c>
      <c r="AV97" s="85">
        <f>'31 - ZT- SO 01'!J33</f>
        <v>0</v>
      </c>
      <c r="AW97" s="85">
        <f>'31 - ZT- SO 01'!J34</f>
        <v>0</v>
      </c>
      <c r="AX97" s="85">
        <f>'31 - ZT- SO 01'!J35</f>
        <v>0</v>
      </c>
      <c r="AY97" s="85">
        <f>'31 - ZT- SO 01'!J36</f>
        <v>0</v>
      </c>
      <c r="AZ97" s="85">
        <f>'31 - ZT- SO 01'!F33</f>
        <v>0</v>
      </c>
      <c r="BA97" s="85">
        <f>'31 - ZT- SO 01'!F34</f>
        <v>0</v>
      </c>
      <c r="BB97" s="85">
        <f>'31 - ZT- SO 01'!F35</f>
        <v>0</v>
      </c>
      <c r="BC97" s="85">
        <f>'31 - ZT- SO 01'!F36</f>
        <v>0</v>
      </c>
      <c r="BD97" s="87">
        <f>'31 - ZT- SO 01'!F37</f>
        <v>0</v>
      </c>
      <c r="BT97" s="88" t="s">
        <v>8</v>
      </c>
      <c r="BV97" s="88" t="s">
        <v>79</v>
      </c>
      <c r="BW97" s="88" t="s">
        <v>90</v>
      </c>
      <c r="BX97" s="88" t="s">
        <v>4</v>
      </c>
      <c r="CL97" s="88" t="s">
        <v>1</v>
      </c>
      <c r="CM97" s="88" t="s">
        <v>8</v>
      </c>
    </row>
    <row r="98" spans="1:91" s="7" customFormat="1" ht="16.5" customHeight="1">
      <c r="A98" s="79" t="s">
        <v>81</v>
      </c>
      <c r="B98" s="80"/>
      <c r="C98" s="81"/>
      <c r="D98" s="213" t="s">
        <v>91</v>
      </c>
      <c r="E98" s="213"/>
      <c r="F98" s="213"/>
      <c r="G98" s="213"/>
      <c r="H98" s="213"/>
      <c r="I98" s="82"/>
      <c r="J98" s="213" t="s">
        <v>92</v>
      </c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34">
        <f>'32 - ZT- SO 02'!J30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83" t="s">
        <v>83</v>
      </c>
      <c r="AR98" s="80"/>
      <c r="AS98" s="84">
        <v>0</v>
      </c>
      <c r="AT98" s="85">
        <f t="shared" si="1"/>
        <v>0</v>
      </c>
      <c r="AU98" s="86">
        <f>'32 - ZT- SO 02'!P123</f>
        <v>0</v>
      </c>
      <c r="AV98" s="85">
        <f>'32 - ZT- SO 02'!J33</f>
        <v>0</v>
      </c>
      <c r="AW98" s="85">
        <f>'32 - ZT- SO 02'!J34</f>
        <v>0</v>
      </c>
      <c r="AX98" s="85">
        <f>'32 - ZT- SO 02'!J35</f>
        <v>0</v>
      </c>
      <c r="AY98" s="85">
        <f>'32 - ZT- SO 02'!J36</f>
        <v>0</v>
      </c>
      <c r="AZ98" s="85">
        <f>'32 - ZT- SO 02'!F33</f>
        <v>0</v>
      </c>
      <c r="BA98" s="85">
        <f>'32 - ZT- SO 02'!F34</f>
        <v>0</v>
      </c>
      <c r="BB98" s="85">
        <f>'32 - ZT- SO 02'!F35</f>
        <v>0</v>
      </c>
      <c r="BC98" s="85">
        <f>'32 - ZT- SO 02'!F36</f>
        <v>0</v>
      </c>
      <c r="BD98" s="87">
        <f>'32 - ZT- SO 02'!F37</f>
        <v>0</v>
      </c>
      <c r="BT98" s="88" t="s">
        <v>8</v>
      </c>
      <c r="BV98" s="88" t="s">
        <v>79</v>
      </c>
      <c r="BW98" s="88" t="s">
        <v>93</v>
      </c>
      <c r="BX98" s="88" t="s">
        <v>4</v>
      </c>
      <c r="CL98" s="88" t="s">
        <v>1</v>
      </c>
      <c r="CM98" s="88" t="s">
        <v>8</v>
      </c>
    </row>
    <row r="99" spans="1:91" s="7" customFormat="1" ht="16.5" customHeight="1">
      <c r="A99" s="79" t="s">
        <v>81</v>
      </c>
      <c r="B99" s="80"/>
      <c r="C99" s="81"/>
      <c r="D99" s="213" t="s">
        <v>94</v>
      </c>
      <c r="E99" s="213"/>
      <c r="F99" s="213"/>
      <c r="G99" s="213"/>
      <c r="H99" s="213"/>
      <c r="I99" s="82"/>
      <c r="J99" s="213" t="s">
        <v>95</v>
      </c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34">
        <f>'41 - UT- SO 01'!J30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83" t="s">
        <v>83</v>
      </c>
      <c r="AR99" s="80"/>
      <c r="AS99" s="84">
        <v>0</v>
      </c>
      <c r="AT99" s="85">
        <f t="shared" si="1"/>
        <v>0</v>
      </c>
      <c r="AU99" s="86">
        <f>'41 - UT- SO 01'!P123</f>
        <v>0</v>
      </c>
      <c r="AV99" s="85">
        <f>'41 - UT- SO 01'!J33</f>
        <v>0</v>
      </c>
      <c r="AW99" s="85">
        <f>'41 - UT- SO 01'!J34</f>
        <v>0</v>
      </c>
      <c r="AX99" s="85">
        <f>'41 - UT- SO 01'!J35</f>
        <v>0</v>
      </c>
      <c r="AY99" s="85">
        <f>'41 - UT- SO 01'!J36</f>
        <v>0</v>
      </c>
      <c r="AZ99" s="85">
        <f>'41 - UT- SO 01'!F33</f>
        <v>0</v>
      </c>
      <c r="BA99" s="85">
        <f>'41 - UT- SO 01'!F34</f>
        <v>0</v>
      </c>
      <c r="BB99" s="85">
        <f>'41 - UT- SO 01'!F35</f>
        <v>0</v>
      </c>
      <c r="BC99" s="85">
        <f>'41 - UT- SO 01'!F36</f>
        <v>0</v>
      </c>
      <c r="BD99" s="87">
        <f>'41 - UT- SO 01'!F37</f>
        <v>0</v>
      </c>
      <c r="BT99" s="88" t="s">
        <v>8</v>
      </c>
      <c r="BV99" s="88" t="s">
        <v>79</v>
      </c>
      <c r="BW99" s="88" t="s">
        <v>96</v>
      </c>
      <c r="BX99" s="88" t="s">
        <v>4</v>
      </c>
      <c r="CL99" s="88" t="s">
        <v>1</v>
      </c>
      <c r="CM99" s="88" t="s">
        <v>8</v>
      </c>
    </row>
    <row r="100" spans="1:91" s="7" customFormat="1" ht="16.5" customHeight="1">
      <c r="A100" s="79" t="s">
        <v>81</v>
      </c>
      <c r="B100" s="80"/>
      <c r="C100" s="81"/>
      <c r="D100" s="213" t="s">
        <v>97</v>
      </c>
      <c r="E100" s="213"/>
      <c r="F100" s="213"/>
      <c r="G100" s="213"/>
      <c r="H100" s="213"/>
      <c r="I100" s="82"/>
      <c r="J100" s="213" t="s">
        <v>98</v>
      </c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34">
        <f>'42 - UT- SO 02'!J30</f>
        <v>0</v>
      </c>
      <c r="AH100" s="235"/>
      <c r="AI100" s="235"/>
      <c r="AJ100" s="235"/>
      <c r="AK100" s="235"/>
      <c r="AL100" s="235"/>
      <c r="AM100" s="235"/>
      <c r="AN100" s="234">
        <f t="shared" si="0"/>
        <v>0</v>
      </c>
      <c r="AO100" s="235"/>
      <c r="AP100" s="235"/>
      <c r="AQ100" s="83" t="s">
        <v>83</v>
      </c>
      <c r="AR100" s="80"/>
      <c r="AS100" s="84">
        <v>0</v>
      </c>
      <c r="AT100" s="85">
        <f t="shared" si="1"/>
        <v>0</v>
      </c>
      <c r="AU100" s="86">
        <f>'42 - UT- SO 02'!P126</f>
        <v>0</v>
      </c>
      <c r="AV100" s="85">
        <f>'42 - UT- SO 02'!J33</f>
        <v>0</v>
      </c>
      <c r="AW100" s="85">
        <f>'42 - UT- SO 02'!J34</f>
        <v>0</v>
      </c>
      <c r="AX100" s="85">
        <f>'42 - UT- SO 02'!J35</f>
        <v>0</v>
      </c>
      <c r="AY100" s="85">
        <f>'42 - UT- SO 02'!J36</f>
        <v>0</v>
      </c>
      <c r="AZ100" s="85">
        <f>'42 - UT- SO 02'!F33</f>
        <v>0</v>
      </c>
      <c r="BA100" s="85">
        <f>'42 - UT- SO 02'!F34</f>
        <v>0</v>
      </c>
      <c r="BB100" s="85">
        <f>'42 - UT- SO 02'!F35</f>
        <v>0</v>
      </c>
      <c r="BC100" s="85">
        <f>'42 - UT- SO 02'!F36</f>
        <v>0</v>
      </c>
      <c r="BD100" s="87">
        <f>'42 - UT- SO 02'!F37</f>
        <v>0</v>
      </c>
      <c r="BT100" s="88" t="s">
        <v>8</v>
      </c>
      <c r="BV100" s="88" t="s">
        <v>79</v>
      </c>
      <c r="BW100" s="88" t="s">
        <v>99</v>
      </c>
      <c r="BX100" s="88" t="s">
        <v>4</v>
      </c>
      <c r="CL100" s="88" t="s">
        <v>1</v>
      </c>
      <c r="CM100" s="88" t="s">
        <v>8</v>
      </c>
    </row>
    <row r="101" spans="1:91" s="7" customFormat="1" ht="16.5" customHeight="1">
      <c r="A101" s="79" t="s">
        <v>81</v>
      </c>
      <c r="B101" s="80"/>
      <c r="C101" s="81"/>
      <c r="D101" s="213" t="s">
        <v>100</v>
      </c>
      <c r="E101" s="213"/>
      <c r="F101" s="213"/>
      <c r="G101" s="213"/>
      <c r="H101" s="213"/>
      <c r="I101" s="82"/>
      <c r="J101" s="213" t="s">
        <v>101</v>
      </c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34">
        <f>'5 - VZT - SO 02'!J30</f>
        <v>0</v>
      </c>
      <c r="AH101" s="235"/>
      <c r="AI101" s="235"/>
      <c r="AJ101" s="235"/>
      <c r="AK101" s="235"/>
      <c r="AL101" s="235"/>
      <c r="AM101" s="235"/>
      <c r="AN101" s="234">
        <f t="shared" si="0"/>
        <v>0</v>
      </c>
      <c r="AO101" s="235"/>
      <c r="AP101" s="235"/>
      <c r="AQ101" s="83" t="s">
        <v>83</v>
      </c>
      <c r="AR101" s="80"/>
      <c r="AS101" s="84">
        <v>0</v>
      </c>
      <c r="AT101" s="85">
        <f t="shared" si="1"/>
        <v>0</v>
      </c>
      <c r="AU101" s="86">
        <f>'5 - VZT - SO 02'!P123</f>
        <v>0</v>
      </c>
      <c r="AV101" s="85">
        <f>'5 - VZT - SO 02'!J33</f>
        <v>0</v>
      </c>
      <c r="AW101" s="85">
        <f>'5 - VZT - SO 02'!J34</f>
        <v>0</v>
      </c>
      <c r="AX101" s="85">
        <f>'5 - VZT - SO 02'!J35</f>
        <v>0</v>
      </c>
      <c r="AY101" s="85">
        <f>'5 - VZT - SO 02'!J36</f>
        <v>0</v>
      </c>
      <c r="AZ101" s="85">
        <f>'5 - VZT - SO 02'!F33</f>
        <v>0</v>
      </c>
      <c r="BA101" s="85">
        <f>'5 - VZT - SO 02'!F34</f>
        <v>0</v>
      </c>
      <c r="BB101" s="85">
        <f>'5 - VZT - SO 02'!F35</f>
        <v>0</v>
      </c>
      <c r="BC101" s="85">
        <f>'5 - VZT - SO 02'!F36</f>
        <v>0</v>
      </c>
      <c r="BD101" s="87">
        <f>'5 - VZT - SO 02'!F37</f>
        <v>0</v>
      </c>
      <c r="BT101" s="88" t="s">
        <v>8</v>
      </c>
      <c r="BV101" s="88" t="s">
        <v>79</v>
      </c>
      <c r="BW101" s="88" t="s">
        <v>102</v>
      </c>
      <c r="BX101" s="88" t="s">
        <v>4</v>
      </c>
      <c r="CL101" s="88" t="s">
        <v>1</v>
      </c>
      <c r="CM101" s="88" t="s">
        <v>8</v>
      </c>
    </row>
    <row r="102" spans="1:91" s="7" customFormat="1" ht="16.5" customHeight="1">
      <c r="A102" s="79" t="s">
        <v>81</v>
      </c>
      <c r="B102" s="80"/>
      <c r="C102" s="81"/>
      <c r="D102" s="213" t="s">
        <v>103</v>
      </c>
      <c r="E102" s="213"/>
      <c r="F102" s="213"/>
      <c r="G102" s="213"/>
      <c r="H102" s="213"/>
      <c r="I102" s="82"/>
      <c r="J102" s="213" t="s">
        <v>104</v>
      </c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34">
        <f>'61 - Silnoproud - demontá...'!J30</f>
        <v>0</v>
      </c>
      <c r="AH102" s="235"/>
      <c r="AI102" s="235"/>
      <c r="AJ102" s="235"/>
      <c r="AK102" s="235"/>
      <c r="AL102" s="235"/>
      <c r="AM102" s="235"/>
      <c r="AN102" s="234">
        <f t="shared" si="0"/>
        <v>0</v>
      </c>
      <c r="AO102" s="235"/>
      <c r="AP102" s="235"/>
      <c r="AQ102" s="83" t="s">
        <v>83</v>
      </c>
      <c r="AR102" s="80"/>
      <c r="AS102" s="84">
        <v>0</v>
      </c>
      <c r="AT102" s="85">
        <f t="shared" si="1"/>
        <v>0</v>
      </c>
      <c r="AU102" s="86">
        <f>'61 - Silnoproud - demontá...'!P117</f>
        <v>0</v>
      </c>
      <c r="AV102" s="85">
        <f>'61 - Silnoproud - demontá...'!J33</f>
        <v>0</v>
      </c>
      <c r="AW102" s="85">
        <f>'61 - Silnoproud - demontá...'!J34</f>
        <v>0</v>
      </c>
      <c r="AX102" s="85">
        <f>'61 - Silnoproud - demontá...'!J35</f>
        <v>0</v>
      </c>
      <c r="AY102" s="85">
        <f>'61 - Silnoproud - demontá...'!J36</f>
        <v>0</v>
      </c>
      <c r="AZ102" s="85">
        <f>'61 - Silnoproud - demontá...'!F33</f>
        <v>0</v>
      </c>
      <c r="BA102" s="85">
        <f>'61 - Silnoproud - demontá...'!F34</f>
        <v>0</v>
      </c>
      <c r="BB102" s="85">
        <f>'61 - Silnoproud - demontá...'!F35</f>
        <v>0</v>
      </c>
      <c r="BC102" s="85">
        <f>'61 - Silnoproud - demontá...'!F36</f>
        <v>0</v>
      </c>
      <c r="BD102" s="87">
        <f>'61 - Silnoproud - demontá...'!F37</f>
        <v>0</v>
      </c>
      <c r="BT102" s="88" t="s">
        <v>8</v>
      </c>
      <c r="BV102" s="88" t="s">
        <v>79</v>
      </c>
      <c r="BW102" s="88" t="s">
        <v>105</v>
      </c>
      <c r="BX102" s="88" t="s">
        <v>4</v>
      </c>
      <c r="CL102" s="88" t="s">
        <v>1</v>
      </c>
      <c r="CM102" s="88" t="s">
        <v>8</v>
      </c>
    </row>
    <row r="103" spans="1:91" s="7" customFormat="1" ht="16.5" customHeight="1">
      <c r="A103" s="79" t="s">
        <v>81</v>
      </c>
      <c r="B103" s="80"/>
      <c r="C103" s="81"/>
      <c r="D103" s="213" t="s">
        <v>106</v>
      </c>
      <c r="E103" s="213"/>
      <c r="F103" s="213"/>
      <c r="G103" s="213"/>
      <c r="H103" s="213"/>
      <c r="I103" s="82"/>
      <c r="J103" s="213" t="s">
        <v>107</v>
      </c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34">
        <f>'62 - Silnoproud - materiá...'!J30</f>
        <v>0</v>
      </c>
      <c r="AH103" s="235"/>
      <c r="AI103" s="235"/>
      <c r="AJ103" s="235"/>
      <c r="AK103" s="235"/>
      <c r="AL103" s="235"/>
      <c r="AM103" s="235"/>
      <c r="AN103" s="234">
        <f t="shared" si="0"/>
        <v>0</v>
      </c>
      <c r="AO103" s="235"/>
      <c r="AP103" s="235"/>
      <c r="AQ103" s="83" t="s">
        <v>83</v>
      </c>
      <c r="AR103" s="80"/>
      <c r="AS103" s="84">
        <v>0</v>
      </c>
      <c r="AT103" s="85">
        <f t="shared" si="1"/>
        <v>0</v>
      </c>
      <c r="AU103" s="86">
        <f>'62 - Silnoproud - materiá...'!P117</f>
        <v>0</v>
      </c>
      <c r="AV103" s="85">
        <f>'62 - Silnoproud - materiá...'!J33</f>
        <v>0</v>
      </c>
      <c r="AW103" s="85">
        <f>'62 - Silnoproud - materiá...'!J34</f>
        <v>0</v>
      </c>
      <c r="AX103" s="85">
        <f>'62 - Silnoproud - materiá...'!J35</f>
        <v>0</v>
      </c>
      <c r="AY103" s="85">
        <f>'62 - Silnoproud - materiá...'!J36</f>
        <v>0</v>
      </c>
      <c r="AZ103" s="85">
        <f>'62 - Silnoproud - materiá...'!F33</f>
        <v>0</v>
      </c>
      <c r="BA103" s="85">
        <f>'62 - Silnoproud - materiá...'!F34</f>
        <v>0</v>
      </c>
      <c r="BB103" s="85">
        <f>'62 - Silnoproud - materiá...'!F35</f>
        <v>0</v>
      </c>
      <c r="BC103" s="85">
        <f>'62 - Silnoproud - materiá...'!F36</f>
        <v>0</v>
      </c>
      <c r="BD103" s="87">
        <f>'62 - Silnoproud - materiá...'!F37</f>
        <v>0</v>
      </c>
      <c r="BT103" s="88" t="s">
        <v>8</v>
      </c>
      <c r="BV103" s="88" t="s">
        <v>79</v>
      </c>
      <c r="BW103" s="88" t="s">
        <v>108</v>
      </c>
      <c r="BX103" s="88" t="s">
        <v>4</v>
      </c>
      <c r="CL103" s="88" t="s">
        <v>1</v>
      </c>
      <c r="CM103" s="88" t="s">
        <v>8</v>
      </c>
    </row>
    <row r="104" spans="1:91" s="7" customFormat="1" ht="16.5" customHeight="1">
      <c r="A104" s="79" t="s">
        <v>81</v>
      </c>
      <c r="B104" s="80"/>
      <c r="C104" s="81"/>
      <c r="D104" s="213" t="s">
        <v>109</v>
      </c>
      <c r="E104" s="213"/>
      <c r="F104" s="213"/>
      <c r="G104" s="213"/>
      <c r="H104" s="213"/>
      <c r="I104" s="82"/>
      <c r="J104" s="213" t="s">
        <v>110</v>
      </c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34">
        <f>'63 - Silnoproud - montáže...'!J30</f>
        <v>0</v>
      </c>
      <c r="AH104" s="235"/>
      <c r="AI104" s="235"/>
      <c r="AJ104" s="235"/>
      <c r="AK104" s="235"/>
      <c r="AL104" s="235"/>
      <c r="AM104" s="235"/>
      <c r="AN104" s="234">
        <f t="shared" si="0"/>
        <v>0</v>
      </c>
      <c r="AO104" s="235"/>
      <c r="AP104" s="235"/>
      <c r="AQ104" s="83" t="s">
        <v>83</v>
      </c>
      <c r="AR104" s="80"/>
      <c r="AS104" s="84">
        <v>0</v>
      </c>
      <c r="AT104" s="85">
        <f t="shared" si="1"/>
        <v>0</v>
      </c>
      <c r="AU104" s="86">
        <f>'63 - Silnoproud - montáže...'!P117</f>
        <v>0</v>
      </c>
      <c r="AV104" s="85">
        <f>'63 - Silnoproud - montáže...'!J33</f>
        <v>0</v>
      </c>
      <c r="AW104" s="85">
        <f>'63 - Silnoproud - montáže...'!J34</f>
        <v>0</v>
      </c>
      <c r="AX104" s="85">
        <f>'63 - Silnoproud - montáže...'!J35</f>
        <v>0</v>
      </c>
      <c r="AY104" s="85">
        <f>'63 - Silnoproud - montáže...'!J36</f>
        <v>0</v>
      </c>
      <c r="AZ104" s="85">
        <f>'63 - Silnoproud - montáže...'!F33</f>
        <v>0</v>
      </c>
      <c r="BA104" s="85">
        <f>'63 - Silnoproud - montáže...'!F34</f>
        <v>0</v>
      </c>
      <c r="BB104" s="85">
        <f>'63 - Silnoproud - montáže...'!F35</f>
        <v>0</v>
      </c>
      <c r="BC104" s="85">
        <f>'63 - Silnoproud - montáže...'!F36</f>
        <v>0</v>
      </c>
      <c r="BD104" s="87">
        <f>'63 - Silnoproud - montáže...'!F37</f>
        <v>0</v>
      </c>
      <c r="BT104" s="88" t="s">
        <v>8</v>
      </c>
      <c r="BV104" s="88" t="s">
        <v>79</v>
      </c>
      <c r="BW104" s="88" t="s">
        <v>111</v>
      </c>
      <c r="BX104" s="88" t="s">
        <v>4</v>
      </c>
      <c r="CL104" s="88" t="s">
        <v>1</v>
      </c>
      <c r="CM104" s="88" t="s">
        <v>8</v>
      </c>
    </row>
    <row r="105" spans="1:91" s="7" customFormat="1" ht="16.5" customHeight="1">
      <c r="A105" s="79" t="s">
        <v>81</v>
      </c>
      <c r="B105" s="80"/>
      <c r="C105" s="81"/>
      <c r="D105" s="213" t="s">
        <v>112</v>
      </c>
      <c r="E105" s="213"/>
      <c r="F105" s="213"/>
      <c r="G105" s="213"/>
      <c r="H105" s="213"/>
      <c r="I105" s="82"/>
      <c r="J105" s="213" t="s">
        <v>113</v>
      </c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34">
        <f>'64 - Rozvaděč - demontáže...'!J30</f>
        <v>0</v>
      </c>
      <c r="AH105" s="235"/>
      <c r="AI105" s="235"/>
      <c r="AJ105" s="235"/>
      <c r="AK105" s="235"/>
      <c r="AL105" s="235"/>
      <c r="AM105" s="235"/>
      <c r="AN105" s="234">
        <f t="shared" si="0"/>
        <v>0</v>
      </c>
      <c r="AO105" s="235"/>
      <c r="AP105" s="235"/>
      <c r="AQ105" s="83" t="s">
        <v>83</v>
      </c>
      <c r="AR105" s="80"/>
      <c r="AS105" s="84">
        <v>0</v>
      </c>
      <c r="AT105" s="85">
        <f t="shared" si="1"/>
        <v>0</v>
      </c>
      <c r="AU105" s="86">
        <f>'64 - Rozvaděč - demontáže...'!P117</f>
        <v>0</v>
      </c>
      <c r="AV105" s="85">
        <f>'64 - Rozvaděč - demontáže...'!J33</f>
        <v>0</v>
      </c>
      <c r="AW105" s="85">
        <f>'64 - Rozvaděč - demontáže...'!J34</f>
        <v>0</v>
      </c>
      <c r="AX105" s="85">
        <f>'64 - Rozvaděč - demontáže...'!J35</f>
        <v>0</v>
      </c>
      <c r="AY105" s="85">
        <f>'64 - Rozvaděč - demontáže...'!J36</f>
        <v>0</v>
      </c>
      <c r="AZ105" s="85">
        <f>'64 - Rozvaděč - demontáže...'!F33</f>
        <v>0</v>
      </c>
      <c r="BA105" s="85">
        <f>'64 - Rozvaděč - demontáže...'!F34</f>
        <v>0</v>
      </c>
      <c r="BB105" s="85">
        <f>'64 - Rozvaděč - demontáže...'!F35</f>
        <v>0</v>
      </c>
      <c r="BC105" s="85">
        <f>'64 - Rozvaděč - demontáže...'!F36</f>
        <v>0</v>
      </c>
      <c r="BD105" s="87">
        <f>'64 - Rozvaděč - demontáže...'!F37</f>
        <v>0</v>
      </c>
      <c r="BT105" s="88" t="s">
        <v>8</v>
      </c>
      <c r="BV105" s="88" t="s">
        <v>79</v>
      </c>
      <c r="BW105" s="88" t="s">
        <v>114</v>
      </c>
      <c r="BX105" s="88" t="s">
        <v>4</v>
      </c>
      <c r="CL105" s="88" t="s">
        <v>1</v>
      </c>
      <c r="CM105" s="88" t="s">
        <v>8</v>
      </c>
    </row>
    <row r="106" spans="1:91" s="7" customFormat="1" ht="16.5" customHeight="1">
      <c r="A106" s="79" t="s">
        <v>81</v>
      </c>
      <c r="B106" s="80"/>
      <c r="C106" s="81"/>
      <c r="D106" s="213" t="s">
        <v>115</v>
      </c>
      <c r="E106" s="213"/>
      <c r="F106" s="213"/>
      <c r="G106" s="213"/>
      <c r="H106" s="213"/>
      <c r="I106" s="82"/>
      <c r="J106" s="213" t="s">
        <v>116</v>
      </c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34">
        <f>'65 - Rozvaděč - materiál ...'!J30</f>
        <v>0</v>
      </c>
      <c r="AH106" s="235"/>
      <c r="AI106" s="235"/>
      <c r="AJ106" s="235"/>
      <c r="AK106" s="235"/>
      <c r="AL106" s="235"/>
      <c r="AM106" s="235"/>
      <c r="AN106" s="234">
        <f t="shared" si="0"/>
        <v>0</v>
      </c>
      <c r="AO106" s="235"/>
      <c r="AP106" s="235"/>
      <c r="AQ106" s="83" t="s">
        <v>83</v>
      </c>
      <c r="AR106" s="80"/>
      <c r="AS106" s="84">
        <v>0</v>
      </c>
      <c r="AT106" s="85">
        <f t="shared" si="1"/>
        <v>0</v>
      </c>
      <c r="AU106" s="86">
        <f>'65 - Rozvaděč - materiál ...'!P117</f>
        <v>0</v>
      </c>
      <c r="AV106" s="85">
        <f>'65 - Rozvaděč - materiál ...'!J33</f>
        <v>0</v>
      </c>
      <c r="AW106" s="85">
        <f>'65 - Rozvaděč - materiál ...'!J34</f>
        <v>0</v>
      </c>
      <c r="AX106" s="85">
        <f>'65 - Rozvaděč - materiál ...'!J35</f>
        <v>0</v>
      </c>
      <c r="AY106" s="85">
        <f>'65 - Rozvaděč - materiál ...'!J36</f>
        <v>0</v>
      </c>
      <c r="AZ106" s="85">
        <f>'65 - Rozvaděč - materiál ...'!F33</f>
        <v>0</v>
      </c>
      <c r="BA106" s="85">
        <f>'65 - Rozvaděč - materiál ...'!F34</f>
        <v>0</v>
      </c>
      <c r="BB106" s="85">
        <f>'65 - Rozvaděč - materiál ...'!F35</f>
        <v>0</v>
      </c>
      <c r="BC106" s="85">
        <f>'65 - Rozvaděč - materiál ...'!F36</f>
        <v>0</v>
      </c>
      <c r="BD106" s="87">
        <f>'65 - Rozvaděč - materiál ...'!F37</f>
        <v>0</v>
      </c>
      <c r="BT106" s="88" t="s">
        <v>8</v>
      </c>
      <c r="BV106" s="88" t="s">
        <v>79</v>
      </c>
      <c r="BW106" s="88" t="s">
        <v>117</v>
      </c>
      <c r="BX106" s="88" t="s">
        <v>4</v>
      </c>
      <c r="CL106" s="88" t="s">
        <v>1</v>
      </c>
      <c r="CM106" s="88" t="s">
        <v>8</v>
      </c>
    </row>
    <row r="107" spans="1:91" s="7" customFormat="1" ht="16.5" customHeight="1">
      <c r="A107" s="79" t="s">
        <v>81</v>
      </c>
      <c r="B107" s="80"/>
      <c r="C107" s="81"/>
      <c r="D107" s="213" t="s">
        <v>118</v>
      </c>
      <c r="E107" s="213"/>
      <c r="F107" s="213"/>
      <c r="G107" s="213"/>
      <c r="H107" s="213"/>
      <c r="I107" s="82"/>
      <c r="J107" s="213" t="s">
        <v>119</v>
      </c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34">
        <f>'66 - Rozvaděč - montáže -...'!J30</f>
        <v>0</v>
      </c>
      <c r="AH107" s="235"/>
      <c r="AI107" s="235"/>
      <c r="AJ107" s="235"/>
      <c r="AK107" s="235"/>
      <c r="AL107" s="235"/>
      <c r="AM107" s="235"/>
      <c r="AN107" s="234">
        <f t="shared" si="0"/>
        <v>0</v>
      </c>
      <c r="AO107" s="235"/>
      <c r="AP107" s="235"/>
      <c r="AQ107" s="83" t="s">
        <v>83</v>
      </c>
      <c r="AR107" s="80"/>
      <c r="AS107" s="84">
        <v>0</v>
      </c>
      <c r="AT107" s="85">
        <f t="shared" si="1"/>
        <v>0</v>
      </c>
      <c r="AU107" s="86">
        <f>'66 - Rozvaděč - montáže -...'!P117</f>
        <v>0</v>
      </c>
      <c r="AV107" s="85">
        <f>'66 - Rozvaděč - montáže -...'!J33</f>
        <v>0</v>
      </c>
      <c r="AW107" s="85">
        <f>'66 - Rozvaděč - montáže -...'!J34</f>
        <v>0</v>
      </c>
      <c r="AX107" s="85">
        <f>'66 - Rozvaděč - montáže -...'!J35</f>
        <v>0</v>
      </c>
      <c r="AY107" s="85">
        <f>'66 - Rozvaděč - montáže -...'!J36</f>
        <v>0</v>
      </c>
      <c r="AZ107" s="85">
        <f>'66 - Rozvaděč - montáže -...'!F33</f>
        <v>0</v>
      </c>
      <c r="BA107" s="85">
        <f>'66 - Rozvaděč - montáže -...'!F34</f>
        <v>0</v>
      </c>
      <c r="BB107" s="85">
        <f>'66 - Rozvaděč - montáže -...'!F35</f>
        <v>0</v>
      </c>
      <c r="BC107" s="85">
        <f>'66 - Rozvaděč - montáže -...'!F36</f>
        <v>0</v>
      </c>
      <c r="BD107" s="87">
        <f>'66 - Rozvaděč - montáže -...'!F37</f>
        <v>0</v>
      </c>
      <c r="BT107" s="88" t="s">
        <v>8</v>
      </c>
      <c r="BV107" s="88" t="s">
        <v>79</v>
      </c>
      <c r="BW107" s="88" t="s">
        <v>120</v>
      </c>
      <c r="BX107" s="88" t="s">
        <v>4</v>
      </c>
      <c r="CL107" s="88" t="s">
        <v>1</v>
      </c>
      <c r="CM107" s="88" t="s">
        <v>8</v>
      </c>
    </row>
    <row r="108" spans="1:91" s="7" customFormat="1" ht="16.5" customHeight="1">
      <c r="A108" s="79" t="s">
        <v>81</v>
      </c>
      <c r="B108" s="80"/>
      <c r="C108" s="81"/>
      <c r="D108" s="213" t="s">
        <v>121</v>
      </c>
      <c r="E108" s="213"/>
      <c r="F108" s="213"/>
      <c r="G108" s="213"/>
      <c r="H108" s="213"/>
      <c r="I108" s="82"/>
      <c r="J108" s="213" t="s">
        <v>122</v>
      </c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34">
        <f>'67 - Výchozí revize elekt...'!J30</f>
        <v>0</v>
      </c>
      <c r="AH108" s="235"/>
      <c r="AI108" s="235"/>
      <c r="AJ108" s="235"/>
      <c r="AK108" s="235"/>
      <c r="AL108" s="235"/>
      <c r="AM108" s="235"/>
      <c r="AN108" s="234">
        <f t="shared" si="0"/>
        <v>0</v>
      </c>
      <c r="AO108" s="235"/>
      <c r="AP108" s="235"/>
      <c r="AQ108" s="83" t="s">
        <v>83</v>
      </c>
      <c r="AR108" s="80"/>
      <c r="AS108" s="84">
        <v>0</v>
      </c>
      <c r="AT108" s="85">
        <f t="shared" si="1"/>
        <v>0</v>
      </c>
      <c r="AU108" s="86">
        <f>'67 - Výchozí revize elekt...'!P118</f>
        <v>0</v>
      </c>
      <c r="AV108" s="85">
        <f>'67 - Výchozí revize elekt...'!J33</f>
        <v>0</v>
      </c>
      <c r="AW108" s="85">
        <f>'67 - Výchozí revize elekt...'!J34</f>
        <v>0</v>
      </c>
      <c r="AX108" s="85">
        <f>'67 - Výchozí revize elekt...'!J35</f>
        <v>0</v>
      </c>
      <c r="AY108" s="85">
        <f>'67 - Výchozí revize elekt...'!J36</f>
        <v>0</v>
      </c>
      <c r="AZ108" s="85">
        <f>'67 - Výchozí revize elekt...'!F33</f>
        <v>0</v>
      </c>
      <c r="BA108" s="85">
        <f>'67 - Výchozí revize elekt...'!F34</f>
        <v>0</v>
      </c>
      <c r="BB108" s="85">
        <f>'67 - Výchozí revize elekt...'!F35</f>
        <v>0</v>
      </c>
      <c r="BC108" s="85">
        <f>'67 - Výchozí revize elekt...'!F36</f>
        <v>0</v>
      </c>
      <c r="BD108" s="87">
        <f>'67 - Výchozí revize elekt...'!F37</f>
        <v>0</v>
      </c>
      <c r="BT108" s="88" t="s">
        <v>8</v>
      </c>
      <c r="BV108" s="88" t="s">
        <v>79</v>
      </c>
      <c r="BW108" s="88" t="s">
        <v>123</v>
      </c>
      <c r="BX108" s="88" t="s">
        <v>4</v>
      </c>
      <c r="CL108" s="88" t="s">
        <v>1</v>
      </c>
      <c r="CM108" s="88" t="s">
        <v>8</v>
      </c>
    </row>
    <row r="109" spans="1:91" s="7" customFormat="1" ht="16.5" customHeight="1">
      <c r="A109" s="79" t="s">
        <v>81</v>
      </c>
      <c r="B109" s="80"/>
      <c r="C109" s="81"/>
      <c r="D109" s="213" t="s">
        <v>124</v>
      </c>
      <c r="E109" s="213"/>
      <c r="F109" s="213"/>
      <c r="G109" s="213"/>
      <c r="H109" s="213"/>
      <c r="I109" s="82"/>
      <c r="J109" s="213" t="s">
        <v>125</v>
      </c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34">
        <f>'71 - Silnoproud - demontá...'!J30</f>
        <v>0</v>
      </c>
      <c r="AH109" s="235"/>
      <c r="AI109" s="235"/>
      <c r="AJ109" s="235"/>
      <c r="AK109" s="235"/>
      <c r="AL109" s="235"/>
      <c r="AM109" s="235"/>
      <c r="AN109" s="234">
        <f t="shared" si="0"/>
        <v>0</v>
      </c>
      <c r="AO109" s="235"/>
      <c r="AP109" s="235"/>
      <c r="AQ109" s="83" t="s">
        <v>83</v>
      </c>
      <c r="AR109" s="80"/>
      <c r="AS109" s="84">
        <v>0</v>
      </c>
      <c r="AT109" s="85">
        <f t="shared" si="1"/>
        <v>0</v>
      </c>
      <c r="AU109" s="86">
        <f>'71 - Silnoproud - demontá...'!P117</f>
        <v>0</v>
      </c>
      <c r="AV109" s="85">
        <f>'71 - Silnoproud - demontá...'!J33</f>
        <v>0</v>
      </c>
      <c r="AW109" s="85">
        <f>'71 - Silnoproud - demontá...'!J34</f>
        <v>0</v>
      </c>
      <c r="AX109" s="85">
        <f>'71 - Silnoproud - demontá...'!J35</f>
        <v>0</v>
      </c>
      <c r="AY109" s="85">
        <f>'71 - Silnoproud - demontá...'!J36</f>
        <v>0</v>
      </c>
      <c r="AZ109" s="85">
        <f>'71 - Silnoproud - demontá...'!F33</f>
        <v>0</v>
      </c>
      <c r="BA109" s="85">
        <f>'71 - Silnoproud - demontá...'!F34</f>
        <v>0</v>
      </c>
      <c r="BB109" s="85">
        <f>'71 - Silnoproud - demontá...'!F35</f>
        <v>0</v>
      </c>
      <c r="BC109" s="85">
        <f>'71 - Silnoproud - demontá...'!F36</f>
        <v>0</v>
      </c>
      <c r="BD109" s="87">
        <f>'71 - Silnoproud - demontá...'!F37</f>
        <v>0</v>
      </c>
      <c r="BT109" s="88" t="s">
        <v>8</v>
      </c>
      <c r="BV109" s="88" t="s">
        <v>79</v>
      </c>
      <c r="BW109" s="88" t="s">
        <v>126</v>
      </c>
      <c r="BX109" s="88" t="s">
        <v>4</v>
      </c>
      <c r="CL109" s="88" t="s">
        <v>1</v>
      </c>
      <c r="CM109" s="88" t="s">
        <v>8</v>
      </c>
    </row>
    <row r="110" spans="1:91" s="7" customFormat="1" ht="16.5" customHeight="1">
      <c r="A110" s="79" t="s">
        <v>81</v>
      </c>
      <c r="B110" s="80"/>
      <c r="C110" s="81"/>
      <c r="D110" s="213" t="s">
        <v>127</v>
      </c>
      <c r="E110" s="213"/>
      <c r="F110" s="213"/>
      <c r="G110" s="213"/>
      <c r="H110" s="213"/>
      <c r="I110" s="82"/>
      <c r="J110" s="213" t="s">
        <v>128</v>
      </c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34">
        <f>'72 - Silnoproud - materiá...'!J30</f>
        <v>0</v>
      </c>
      <c r="AH110" s="235"/>
      <c r="AI110" s="235"/>
      <c r="AJ110" s="235"/>
      <c r="AK110" s="235"/>
      <c r="AL110" s="235"/>
      <c r="AM110" s="235"/>
      <c r="AN110" s="234">
        <f t="shared" si="0"/>
        <v>0</v>
      </c>
      <c r="AO110" s="235"/>
      <c r="AP110" s="235"/>
      <c r="AQ110" s="83" t="s">
        <v>83</v>
      </c>
      <c r="AR110" s="80"/>
      <c r="AS110" s="84">
        <v>0</v>
      </c>
      <c r="AT110" s="85">
        <f t="shared" si="1"/>
        <v>0</v>
      </c>
      <c r="AU110" s="86">
        <f>'72 - Silnoproud - materiá...'!P117</f>
        <v>0</v>
      </c>
      <c r="AV110" s="85">
        <f>'72 - Silnoproud - materiá...'!J33</f>
        <v>0</v>
      </c>
      <c r="AW110" s="85">
        <f>'72 - Silnoproud - materiá...'!J34</f>
        <v>0</v>
      </c>
      <c r="AX110" s="85">
        <f>'72 - Silnoproud - materiá...'!J35</f>
        <v>0</v>
      </c>
      <c r="AY110" s="85">
        <f>'72 - Silnoproud - materiá...'!J36</f>
        <v>0</v>
      </c>
      <c r="AZ110" s="85">
        <f>'72 - Silnoproud - materiá...'!F33</f>
        <v>0</v>
      </c>
      <c r="BA110" s="85">
        <f>'72 - Silnoproud - materiá...'!F34</f>
        <v>0</v>
      </c>
      <c r="BB110" s="85">
        <f>'72 - Silnoproud - materiá...'!F35</f>
        <v>0</v>
      </c>
      <c r="BC110" s="85">
        <f>'72 - Silnoproud - materiá...'!F36</f>
        <v>0</v>
      </c>
      <c r="BD110" s="87">
        <f>'72 - Silnoproud - materiá...'!F37</f>
        <v>0</v>
      </c>
      <c r="BT110" s="88" t="s">
        <v>8</v>
      </c>
      <c r="BV110" s="88" t="s">
        <v>79</v>
      </c>
      <c r="BW110" s="88" t="s">
        <v>129</v>
      </c>
      <c r="BX110" s="88" t="s">
        <v>4</v>
      </c>
      <c r="CL110" s="88" t="s">
        <v>1</v>
      </c>
      <c r="CM110" s="88" t="s">
        <v>8</v>
      </c>
    </row>
    <row r="111" spans="1:91" s="7" customFormat="1" ht="16.5" customHeight="1">
      <c r="A111" s="79" t="s">
        <v>81</v>
      </c>
      <c r="B111" s="80"/>
      <c r="C111" s="81"/>
      <c r="D111" s="213" t="s">
        <v>130</v>
      </c>
      <c r="E111" s="213"/>
      <c r="F111" s="213"/>
      <c r="G111" s="213"/>
      <c r="H111" s="213"/>
      <c r="I111" s="82"/>
      <c r="J111" s="213" t="s">
        <v>131</v>
      </c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34">
        <f>'73 - Silnoproud - montáže...'!J30</f>
        <v>0</v>
      </c>
      <c r="AH111" s="235"/>
      <c r="AI111" s="235"/>
      <c r="AJ111" s="235"/>
      <c r="AK111" s="235"/>
      <c r="AL111" s="235"/>
      <c r="AM111" s="235"/>
      <c r="AN111" s="234">
        <f t="shared" si="0"/>
        <v>0</v>
      </c>
      <c r="AO111" s="235"/>
      <c r="AP111" s="235"/>
      <c r="AQ111" s="83" t="s">
        <v>83</v>
      </c>
      <c r="AR111" s="80"/>
      <c r="AS111" s="84">
        <v>0</v>
      </c>
      <c r="AT111" s="85">
        <f t="shared" si="1"/>
        <v>0</v>
      </c>
      <c r="AU111" s="86">
        <f>'73 - Silnoproud - montáže...'!P117</f>
        <v>0</v>
      </c>
      <c r="AV111" s="85">
        <f>'73 - Silnoproud - montáže...'!J33</f>
        <v>0</v>
      </c>
      <c r="AW111" s="85">
        <f>'73 - Silnoproud - montáže...'!J34</f>
        <v>0</v>
      </c>
      <c r="AX111" s="85">
        <f>'73 - Silnoproud - montáže...'!J35</f>
        <v>0</v>
      </c>
      <c r="AY111" s="85">
        <f>'73 - Silnoproud - montáže...'!J36</f>
        <v>0</v>
      </c>
      <c r="AZ111" s="85">
        <f>'73 - Silnoproud - montáže...'!F33</f>
        <v>0</v>
      </c>
      <c r="BA111" s="85">
        <f>'73 - Silnoproud - montáže...'!F34</f>
        <v>0</v>
      </c>
      <c r="BB111" s="85">
        <f>'73 - Silnoproud - montáže...'!F35</f>
        <v>0</v>
      </c>
      <c r="BC111" s="85">
        <f>'73 - Silnoproud - montáže...'!F36</f>
        <v>0</v>
      </c>
      <c r="BD111" s="87">
        <f>'73 - Silnoproud - montáže...'!F37</f>
        <v>0</v>
      </c>
      <c r="BT111" s="88" t="s">
        <v>8</v>
      </c>
      <c r="BV111" s="88" t="s">
        <v>79</v>
      </c>
      <c r="BW111" s="88" t="s">
        <v>132</v>
      </c>
      <c r="BX111" s="88" t="s">
        <v>4</v>
      </c>
      <c r="CL111" s="88" t="s">
        <v>1</v>
      </c>
      <c r="CM111" s="88" t="s">
        <v>8</v>
      </c>
    </row>
    <row r="112" spans="1:91" s="7" customFormat="1" ht="16.5" customHeight="1">
      <c r="A112" s="79" t="s">
        <v>81</v>
      </c>
      <c r="B112" s="80"/>
      <c r="C112" s="81"/>
      <c r="D112" s="213" t="s">
        <v>133</v>
      </c>
      <c r="E112" s="213"/>
      <c r="F112" s="213"/>
      <c r="G112" s="213"/>
      <c r="H112" s="213"/>
      <c r="I112" s="82"/>
      <c r="J112" s="213" t="s">
        <v>134</v>
      </c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34">
        <f>'74 - Rozvaděč - demontáže...'!J30</f>
        <v>0</v>
      </c>
      <c r="AH112" s="235"/>
      <c r="AI112" s="235"/>
      <c r="AJ112" s="235"/>
      <c r="AK112" s="235"/>
      <c r="AL112" s="235"/>
      <c r="AM112" s="235"/>
      <c r="AN112" s="234">
        <f t="shared" si="0"/>
        <v>0</v>
      </c>
      <c r="AO112" s="235"/>
      <c r="AP112" s="235"/>
      <c r="AQ112" s="83" t="s">
        <v>83</v>
      </c>
      <c r="AR112" s="80"/>
      <c r="AS112" s="84">
        <v>0</v>
      </c>
      <c r="AT112" s="85">
        <f t="shared" si="1"/>
        <v>0</v>
      </c>
      <c r="AU112" s="86">
        <f>'74 - Rozvaděč - demontáže...'!P117</f>
        <v>0</v>
      </c>
      <c r="AV112" s="85">
        <f>'74 - Rozvaděč - demontáže...'!J33</f>
        <v>0</v>
      </c>
      <c r="AW112" s="85">
        <f>'74 - Rozvaděč - demontáže...'!J34</f>
        <v>0</v>
      </c>
      <c r="AX112" s="85">
        <f>'74 - Rozvaděč - demontáže...'!J35</f>
        <v>0</v>
      </c>
      <c r="AY112" s="85">
        <f>'74 - Rozvaděč - demontáže...'!J36</f>
        <v>0</v>
      </c>
      <c r="AZ112" s="85">
        <f>'74 - Rozvaděč - demontáže...'!F33</f>
        <v>0</v>
      </c>
      <c r="BA112" s="85">
        <f>'74 - Rozvaděč - demontáže...'!F34</f>
        <v>0</v>
      </c>
      <c r="BB112" s="85">
        <f>'74 - Rozvaděč - demontáže...'!F35</f>
        <v>0</v>
      </c>
      <c r="BC112" s="85">
        <f>'74 - Rozvaděč - demontáže...'!F36</f>
        <v>0</v>
      </c>
      <c r="BD112" s="87">
        <f>'74 - Rozvaděč - demontáže...'!F37</f>
        <v>0</v>
      </c>
      <c r="BT112" s="88" t="s">
        <v>8</v>
      </c>
      <c r="BV112" s="88" t="s">
        <v>79</v>
      </c>
      <c r="BW112" s="88" t="s">
        <v>135</v>
      </c>
      <c r="BX112" s="88" t="s">
        <v>4</v>
      </c>
      <c r="CL112" s="88" t="s">
        <v>1</v>
      </c>
      <c r="CM112" s="88" t="s">
        <v>8</v>
      </c>
    </row>
    <row r="113" spans="1:91" s="7" customFormat="1" ht="16.5" customHeight="1">
      <c r="A113" s="79" t="s">
        <v>81</v>
      </c>
      <c r="B113" s="80"/>
      <c r="C113" s="81"/>
      <c r="D113" s="213" t="s">
        <v>136</v>
      </c>
      <c r="E113" s="213"/>
      <c r="F113" s="213"/>
      <c r="G113" s="213"/>
      <c r="H113" s="213"/>
      <c r="I113" s="82"/>
      <c r="J113" s="213" t="s">
        <v>137</v>
      </c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34">
        <f>'75 - Rozvaděč - materiál ...'!J30</f>
        <v>0</v>
      </c>
      <c r="AH113" s="235"/>
      <c r="AI113" s="235"/>
      <c r="AJ113" s="235"/>
      <c r="AK113" s="235"/>
      <c r="AL113" s="235"/>
      <c r="AM113" s="235"/>
      <c r="AN113" s="234">
        <f t="shared" si="0"/>
        <v>0</v>
      </c>
      <c r="AO113" s="235"/>
      <c r="AP113" s="235"/>
      <c r="AQ113" s="83" t="s">
        <v>83</v>
      </c>
      <c r="AR113" s="80"/>
      <c r="AS113" s="84">
        <v>0</v>
      </c>
      <c r="AT113" s="85">
        <f t="shared" si="1"/>
        <v>0</v>
      </c>
      <c r="AU113" s="86">
        <f>'75 - Rozvaděč - materiál ...'!P117</f>
        <v>0</v>
      </c>
      <c r="AV113" s="85">
        <f>'75 - Rozvaděč - materiál ...'!J33</f>
        <v>0</v>
      </c>
      <c r="AW113" s="85">
        <f>'75 - Rozvaděč - materiál ...'!J34</f>
        <v>0</v>
      </c>
      <c r="AX113" s="85">
        <f>'75 - Rozvaděč - materiál ...'!J35</f>
        <v>0</v>
      </c>
      <c r="AY113" s="85">
        <f>'75 - Rozvaděč - materiál ...'!J36</f>
        <v>0</v>
      </c>
      <c r="AZ113" s="85">
        <f>'75 - Rozvaděč - materiál ...'!F33</f>
        <v>0</v>
      </c>
      <c r="BA113" s="85">
        <f>'75 - Rozvaděč - materiál ...'!F34</f>
        <v>0</v>
      </c>
      <c r="BB113" s="85">
        <f>'75 - Rozvaděč - materiál ...'!F35</f>
        <v>0</v>
      </c>
      <c r="BC113" s="85">
        <f>'75 - Rozvaděč - materiál ...'!F36</f>
        <v>0</v>
      </c>
      <c r="BD113" s="87">
        <f>'75 - Rozvaděč - materiál ...'!F37</f>
        <v>0</v>
      </c>
      <c r="BT113" s="88" t="s">
        <v>8</v>
      </c>
      <c r="BV113" s="88" t="s">
        <v>79</v>
      </c>
      <c r="BW113" s="88" t="s">
        <v>138</v>
      </c>
      <c r="BX113" s="88" t="s">
        <v>4</v>
      </c>
      <c r="CL113" s="88" t="s">
        <v>1</v>
      </c>
      <c r="CM113" s="88" t="s">
        <v>8</v>
      </c>
    </row>
    <row r="114" spans="1:91" s="7" customFormat="1" ht="16.5" customHeight="1">
      <c r="A114" s="79" t="s">
        <v>81</v>
      </c>
      <c r="B114" s="80"/>
      <c r="C114" s="81"/>
      <c r="D114" s="213" t="s">
        <v>139</v>
      </c>
      <c r="E114" s="213"/>
      <c r="F114" s="213"/>
      <c r="G114" s="213"/>
      <c r="H114" s="213"/>
      <c r="I114" s="82"/>
      <c r="J114" s="213" t="s">
        <v>140</v>
      </c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34">
        <f>'76 - Rozvaděč - montáže -...'!J30</f>
        <v>0</v>
      </c>
      <c r="AH114" s="235"/>
      <c r="AI114" s="235"/>
      <c r="AJ114" s="235"/>
      <c r="AK114" s="235"/>
      <c r="AL114" s="235"/>
      <c r="AM114" s="235"/>
      <c r="AN114" s="234">
        <f t="shared" si="0"/>
        <v>0</v>
      </c>
      <c r="AO114" s="235"/>
      <c r="AP114" s="235"/>
      <c r="AQ114" s="83" t="s">
        <v>83</v>
      </c>
      <c r="AR114" s="80"/>
      <c r="AS114" s="84">
        <v>0</v>
      </c>
      <c r="AT114" s="85">
        <f t="shared" si="1"/>
        <v>0</v>
      </c>
      <c r="AU114" s="86">
        <f>'76 - Rozvaděč - montáže -...'!P117</f>
        <v>0</v>
      </c>
      <c r="AV114" s="85">
        <f>'76 - Rozvaděč - montáže -...'!J33</f>
        <v>0</v>
      </c>
      <c r="AW114" s="85">
        <f>'76 - Rozvaděč - montáže -...'!J34</f>
        <v>0</v>
      </c>
      <c r="AX114" s="85">
        <f>'76 - Rozvaděč - montáže -...'!J35</f>
        <v>0</v>
      </c>
      <c r="AY114" s="85">
        <f>'76 - Rozvaděč - montáže -...'!J36</f>
        <v>0</v>
      </c>
      <c r="AZ114" s="85">
        <f>'76 - Rozvaděč - montáže -...'!F33</f>
        <v>0</v>
      </c>
      <c r="BA114" s="85">
        <f>'76 - Rozvaděč - montáže -...'!F34</f>
        <v>0</v>
      </c>
      <c r="BB114" s="85">
        <f>'76 - Rozvaděč - montáže -...'!F35</f>
        <v>0</v>
      </c>
      <c r="BC114" s="85">
        <f>'76 - Rozvaděč - montáže -...'!F36</f>
        <v>0</v>
      </c>
      <c r="BD114" s="87">
        <f>'76 - Rozvaděč - montáže -...'!F37</f>
        <v>0</v>
      </c>
      <c r="BT114" s="88" t="s">
        <v>8</v>
      </c>
      <c r="BV114" s="88" t="s">
        <v>79</v>
      </c>
      <c r="BW114" s="88" t="s">
        <v>141</v>
      </c>
      <c r="BX114" s="88" t="s">
        <v>4</v>
      </c>
      <c r="CL114" s="88" t="s">
        <v>1</v>
      </c>
      <c r="CM114" s="88" t="s">
        <v>8</v>
      </c>
    </row>
    <row r="115" spans="1:91" s="7" customFormat="1" ht="16.5" customHeight="1">
      <c r="A115" s="79" t="s">
        <v>81</v>
      </c>
      <c r="B115" s="80"/>
      <c r="C115" s="81"/>
      <c r="D115" s="213" t="s">
        <v>142</v>
      </c>
      <c r="E115" s="213"/>
      <c r="F115" s="213"/>
      <c r="G115" s="213"/>
      <c r="H115" s="213"/>
      <c r="I115" s="82"/>
      <c r="J115" s="213" t="s">
        <v>143</v>
      </c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34">
        <f>'77 - Výchozí revize elekt...'!J30</f>
        <v>0</v>
      </c>
      <c r="AH115" s="235"/>
      <c r="AI115" s="235"/>
      <c r="AJ115" s="235"/>
      <c r="AK115" s="235"/>
      <c r="AL115" s="235"/>
      <c r="AM115" s="235"/>
      <c r="AN115" s="234">
        <f t="shared" si="0"/>
        <v>0</v>
      </c>
      <c r="AO115" s="235"/>
      <c r="AP115" s="235"/>
      <c r="AQ115" s="83" t="s">
        <v>83</v>
      </c>
      <c r="AR115" s="80"/>
      <c r="AS115" s="84">
        <v>0</v>
      </c>
      <c r="AT115" s="85">
        <f t="shared" si="1"/>
        <v>0</v>
      </c>
      <c r="AU115" s="86">
        <f>'77 - Výchozí revize elekt...'!P118</f>
        <v>0</v>
      </c>
      <c r="AV115" s="85">
        <f>'77 - Výchozí revize elekt...'!J33</f>
        <v>0</v>
      </c>
      <c r="AW115" s="85">
        <f>'77 - Výchozí revize elekt...'!J34</f>
        <v>0</v>
      </c>
      <c r="AX115" s="85">
        <f>'77 - Výchozí revize elekt...'!J35</f>
        <v>0</v>
      </c>
      <c r="AY115" s="85">
        <f>'77 - Výchozí revize elekt...'!J36</f>
        <v>0</v>
      </c>
      <c r="AZ115" s="85">
        <f>'77 - Výchozí revize elekt...'!F33</f>
        <v>0</v>
      </c>
      <c r="BA115" s="85">
        <f>'77 - Výchozí revize elekt...'!F34</f>
        <v>0</v>
      </c>
      <c r="BB115" s="85">
        <f>'77 - Výchozí revize elekt...'!F35</f>
        <v>0</v>
      </c>
      <c r="BC115" s="85">
        <f>'77 - Výchozí revize elekt...'!F36</f>
        <v>0</v>
      </c>
      <c r="BD115" s="87">
        <f>'77 - Výchozí revize elekt...'!F37</f>
        <v>0</v>
      </c>
      <c r="BT115" s="88" t="s">
        <v>8</v>
      </c>
      <c r="BV115" s="88" t="s">
        <v>79</v>
      </c>
      <c r="BW115" s="88" t="s">
        <v>144</v>
      </c>
      <c r="BX115" s="88" t="s">
        <v>4</v>
      </c>
      <c r="CL115" s="88" t="s">
        <v>1</v>
      </c>
      <c r="CM115" s="88" t="s">
        <v>8</v>
      </c>
    </row>
    <row r="116" spans="1:91" s="7" customFormat="1" ht="16.5" customHeight="1">
      <c r="A116" s="79" t="s">
        <v>81</v>
      </c>
      <c r="B116" s="80"/>
      <c r="C116" s="81"/>
      <c r="D116" s="213" t="s">
        <v>145</v>
      </c>
      <c r="E116" s="213"/>
      <c r="F116" s="213"/>
      <c r="G116" s="213"/>
      <c r="H116" s="213"/>
      <c r="I116" s="82"/>
      <c r="J116" s="213" t="s">
        <v>146</v>
      </c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34">
        <f>'9 - Vedlejší náklady'!J30</f>
        <v>0</v>
      </c>
      <c r="AH116" s="235"/>
      <c r="AI116" s="235"/>
      <c r="AJ116" s="235"/>
      <c r="AK116" s="235"/>
      <c r="AL116" s="235"/>
      <c r="AM116" s="235"/>
      <c r="AN116" s="234">
        <f t="shared" si="0"/>
        <v>0</v>
      </c>
      <c r="AO116" s="235"/>
      <c r="AP116" s="235"/>
      <c r="AQ116" s="83" t="s">
        <v>83</v>
      </c>
      <c r="AR116" s="80"/>
      <c r="AS116" s="89">
        <v>0</v>
      </c>
      <c r="AT116" s="90">
        <f t="shared" si="1"/>
        <v>0</v>
      </c>
      <c r="AU116" s="91">
        <f>'9 - Vedlejší náklady'!P126</f>
        <v>0</v>
      </c>
      <c r="AV116" s="90">
        <f>'9 - Vedlejší náklady'!J33</f>
        <v>0</v>
      </c>
      <c r="AW116" s="90">
        <f>'9 - Vedlejší náklady'!J34</f>
        <v>0</v>
      </c>
      <c r="AX116" s="90">
        <f>'9 - Vedlejší náklady'!J35</f>
        <v>0</v>
      </c>
      <c r="AY116" s="90">
        <f>'9 - Vedlejší náklady'!J36</f>
        <v>0</v>
      </c>
      <c r="AZ116" s="90">
        <f>'9 - Vedlejší náklady'!F33</f>
        <v>0</v>
      </c>
      <c r="BA116" s="90">
        <f>'9 - Vedlejší náklady'!F34</f>
        <v>0</v>
      </c>
      <c r="BB116" s="90">
        <f>'9 - Vedlejší náklady'!F35</f>
        <v>0</v>
      </c>
      <c r="BC116" s="90">
        <f>'9 - Vedlejší náklady'!F36</f>
        <v>0</v>
      </c>
      <c r="BD116" s="92">
        <f>'9 - Vedlejší náklady'!F37</f>
        <v>0</v>
      </c>
      <c r="BT116" s="88" t="s">
        <v>8</v>
      </c>
      <c r="BV116" s="88" t="s">
        <v>79</v>
      </c>
      <c r="BW116" s="88" t="s">
        <v>147</v>
      </c>
      <c r="BX116" s="88" t="s">
        <v>4</v>
      </c>
      <c r="CL116" s="88" t="s">
        <v>1</v>
      </c>
      <c r="CM116" s="88" t="s">
        <v>8</v>
      </c>
    </row>
    <row r="117" spans="1:57" s="2" customFormat="1" ht="30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3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</row>
    <row r="118" spans="1:57" s="2" customFormat="1" ht="7" customHeight="1">
      <c r="A118" s="32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33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</row>
  </sheetData>
  <mergeCells count="126">
    <mergeCell ref="J105:AF105"/>
    <mergeCell ref="J100:AF100"/>
    <mergeCell ref="L85:AO85"/>
    <mergeCell ref="AM90:AP90"/>
    <mergeCell ref="AM89:AP89"/>
    <mergeCell ref="AM87:AN87"/>
    <mergeCell ref="AS89:AT9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9:AM99"/>
    <mergeCell ref="AN99:AP99"/>
    <mergeCell ref="AN100:AP100"/>
    <mergeCell ref="AG100:AM100"/>
    <mergeCell ref="AG94:AM94"/>
    <mergeCell ref="AN94:AP94"/>
    <mergeCell ref="AN114:AP114"/>
    <mergeCell ref="AG114:AM114"/>
    <mergeCell ref="AG115:AM115"/>
    <mergeCell ref="AN115:AP115"/>
    <mergeCell ref="AN116:AP116"/>
    <mergeCell ref="AG116:AM116"/>
    <mergeCell ref="I92:AF92"/>
    <mergeCell ref="J109:AF109"/>
    <mergeCell ref="J104:AF104"/>
    <mergeCell ref="J111:AF111"/>
    <mergeCell ref="J112:AF112"/>
    <mergeCell ref="J113:AF113"/>
    <mergeCell ref="J114:AF114"/>
    <mergeCell ref="J115:AF115"/>
    <mergeCell ref="J110:AF110"/>
    <mergeCell ref="J108:AF108"/>
    <mergeCell ref="J116:AF116"/>
    <mergeCell ref="J106:AF106"/>
    <mergeCell ref="J95:AF95"/>
    <mergeCell ref="J96:AF96"/>
    <mergeCell ref="J107:AF107"/>
    <mergeCell ref="J98:AF98"/>
    <mergeCell ref="J99:AF99"/>
    <mergeCell ref="J97:AF97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K35:AO35"/>
    <mergeCell ref="X35:AB35"/>
    <mergeCell ref="AR2:BE2"/>
    <mergeCell ref="AG101:AM101"/>
    <mergeCell ref="AN101:AP101"/>
    <mergeCell ref="AG102:AM102"/>
    <mergeCell ref="AN102:AP102"/>
    <mergeCell ref="AN103:AP103"/>
    <mergeCell ref="AG103:AM103"/>
    <mergeCell ref="J101:AF101"/>
    <mergeCell ref="J102:AF102"/>
    <mergeCell ref="J103:AF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D116:H116"/>
    <mergeCell ref="D112:H112"/>
    <mergeCell ref="D105:H105"/>
    <mergeCell ref="D96:H96"/>
    <mergeCell ref="D95:H95"/>
    <mergeCell ref="D113:H113"/>
    <mergeCell ref="D108:H108"/>
    <mergeCell ref="D114:H114"/>
    <mergeCell ref="D115:H115"/>
    <mergeCell ref="D106:H106"/>
    <mergeCell ref="D103:H103"/>
    <mergeCell ref="C92:G92"/>
    <mergeCell ref="D97:H97"/>
    <mergeCell ref="D109:H109"/>
    <mergeCell ref="D102:H102"/>
    <mergeCell ref="D104:H104"/>
    <mergeCell ref="D101:H101"/>
    <mergeCell ref="D110:H110"/>
    <mergeCell ref="D100:H100"/>
    <mergeCell ref="D111:H111"/>
    <mergeCell ref="D107:H107"/>
    <mergeCell ref="D99:H99"/>
    <mergeCell ref="D98:H98"/>
  </mergeCells>
  <hyperlinks>
    <hyperlink ref="A95" location="'1 - SO 01 stavební úpravy...'!C2" display="/"/>
    <hyperlink ref="A96" location="'2 - SO 02 stavební úpravy...'!C2" display="/"/>
    <hyperlink ref="A97" location="'31 - ZT- SO 01'!C2" display="/"/>
    <hyperlink ref="A98" location="'32 - ZT- SO 02'!C2" display="/"/>
    <hyperlink ref="A99" location="'41 - UT- SO 01'!C2" display="/"/>
    <hyperlink ref="A100" location="'42 - UT- SO 02'!C2" display="/"/>
    <hyperlink ref="A101" location="'5 - VZT - SO 02'!C2" display="/"/>
    <hyperlink ref="A102" location="'61 - Silnoproud - demontá...'!C2" display="/"/>
    <hyperlink ref="A103" location="'62 - Silnoproud - materiá...'!C2" display="/"/>
    <hyperlink ref="A104" location="'63 - Silnoproud - montáže...'!C2" display="/"/>
    <hyperlink ref="A105" location="'64 - Rozvaděč - demontáže...'!C2" display="/"/>
    <hyperlink ref="A106" location="'65 - Rozvaděč - materiál ...'!C2" display="/"/>
    <hyperlink ref="A107" location="'66 - Rozvaděč - montáže -...'!C2" display="/"/>
    <hyperlink ref="A108" location="'67 - Výchozí revize elekt...'!C2" display="/"/>
    <hyperlink ref="A109" location="'71 - Silnoproud - demontá...'!C2" display="/"/>
    <hyperlink ref="A110" location="'72 - Silnoproud - materiá...'!C2" display="/"/>
    <hyperlink ref="A111" location="'73 - Silnoproud - montáže...'!C2" display="/"/>
    <hyperlink ref="A112" location="'74 - Rozvaděč - demontáže...'!C2" display="/"/>
    <hyperlink ref="A113" location="'75 - Rozvaděč - materiál ...'!C2" display="/"/>
    <hyperlink ref="A114" location="'76 - Rozvaděč - montáže -...'!C2" display="/"/>
    <hyperlink ref="A115" location="'77 - Výchozí revize elekt...'!C2" display="/"/>
    <hyperlink ref="A116" location="'9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43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108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2256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ROUND((SUM(BE117:BE142)),0)</f>
        <v>0</v>
      </c>
      <c r="G33" s="32"/>
      <c r="H33" s="32"/>
      <c r="I33" s="101">
        <v>0.21</v>
      </c>
      <c r="J33" s="100">
        <f>ROUND(((SUM(BE117:BE142))*I33),0)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ROUND((SUM(BF117:BF142)),0)</f>
        <v>0</v>
      </c>
      <c r="G34" s="32"/>
      <c r="H34" s="32"/>
      <c r="I34" s="101">
        <v>0.12</v>
      </c>
      <c r="J34" s="100">
        <f>ROUND(((SUM(BF117:BF142))*I34),0)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ROUND((SUM(BG117:BG142)),0)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ROUND((SUM(BH117:BH142)),0)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ROUND((SUM(BI117:BI142)),0)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62 - Silnoproud - materiál - SO 01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2257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62 - Silnoproud - materiál - SO 01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2258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SUM(P119:P142)</f>
        <v>0</v>
      </c>
      <c r="Q118" s="137"/>
      <c r="R118" s="138">
        <f>SUM(R119:R142)</f>
        <v>0</v>
      </c>
      <c r="S118" s="137"/>
      <c r="T118" s="139">
        <f>SUM(T119:T142)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SUM(BK119:BK142)</f>
        <v>0</v>
      </c>
    </row>
    <row r="119" spans="1:65" s="2" customFormat="1" ht="24.15" customHeight="1">
      <c r="A119" s="32"/>
      <c r="B119" s="144"/>
      <c r="C119" s="175" t="s">
        <v>8</v>
      </c>
      <c r="D119" s="175" t="s">
        <v>237</v>
      </c>
      <c r="E119" s="176" t="s">
        <v>2259</v>
      </c>
      <c r="F119" s="177" t="s">
        <v>2260</v>
      </c>
      <c r="G119" s="178" t="s">
        <v>325</v>
      </c>
      <c r="H119" s="179">
        <v>12</v>
      </c>
      <c r="I119" s="180"/>
      <c r="J119" s="181">
        <f aca="true" t="shared" si="0" ref="J119:J142">ROUND(I119*H119,0)</f>
        <v>0</v>
      </c>
      <c r="K119" s="177" t="s">
        <v>1</v>
      </c>
      <c r="L119" s="182"/>
      <c r="M119" s="183" t="s">
        <v>1</v>
      </c>
      <c r="N119" s="184" t="s">
        <v>43</v>
      </c>
      <c r="O119" s="58"/>
      <c r="P119" s="154">
        <f aca="true" t="shared" si="1" ref="P119:P142">O119*H119</f>
        <v>0</v>
      </c>
      <c r="Q119" s="154">
        <v>0</v>
      </c>
      <c r="R119" s="154">
        <f aca="true" t="shared" si="2" ref="R119:R142">Q119*H119</f>
        <v>0</v>
      </c>
      <c r="S119" s="154">
        <v>0</v>
      </c>
      <c r="T119" s="155">
        <f aca="true" t="shared" si="3" ref="T119:T142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240</v>
      </c>
      <c r="AT119" s="156" t="s">
        <v>237</v>
      </c>
      <c r="AU119" s="156" t="s">
        <v>8</v>
      </c>
      <c r="AY119" s="17" t="s">
        <v>205</v>
      </c>
      <c r="BE119" s="157">
        <f aca="true" t="shared" si="4" ref="BE119:BE142">IF(N119="základní",J119,0)</f>
        <v>0</v>
      </c>
      <c r="BF119" s="157">
        <f aca="true" t="shared" si="5" ref="BF119:BF142">IF(N119="snížená",J119,0)</f>
        <v>0</v>
      </c>
      <c r="BG119" s="157">
        <f aca="true" t="shared" si="6" ref="BG119:BG142">IF(N119="zákl. přenesená",J119,0)</f>
        <v>0</v>
      </c>
      <c r="BH119" s="157">
        <f aca="true" t="shared" si="7" ref="BH119:BH142">IF(N119="sníž. přenesená",J119,0)</f>
        <v>0</v>
      </c>
      <c r="BI119" s="157">
        <f aca="true" t="shared" si="8" ref="BI119:BI142">IF(N119="nulová",J119,0)</f>
        <v>0</v>
      </c>
      <c r="BJ119" s="17" t="s">
        <v>85</v>
      </c>
      <c r="BK119" s="157">
        <f aca="true" t="shared" si="9" ref="BK119:BK142">ROUND(I119*H119,0)</f>
        <v>0</v>
      </c>
      <c r="BL119" s="17" t="s">
        <v>212</v>
      </c>
      <c r="BM119" s="156" t="s">
        <v>85</v>
      </c>
    </row>
    <row r="120" spans="1:65" s="2" customFormat="1" ht="24.15" customHeight="1">
      <c r="A120" s="32"/>
      <c r="B120" s="144"/>
      <c r="C120" s="175" t="s">
        <v>85</v>
      </c>
      <c r="D120" s="175" t="s">
        <v>237</v>
      </c>
      <c r="E120" s="176" t="s">
        <v>2261</v>
      </c>
      <c r="F120" s="177" t="s">
        <v>2262</v>
      </c>
      <c r="G120" s="178" t="s">
        <v>325</v>
      </c>
      <c r="H120" s="179">
        <v>127</v>
      </c>
      <c r="I120" s="180"/>
      <c r="J120" s="181">
        <f t="shared" si="0"/>
        <v>0</v>
      </c>
      <c r="K120" s="177" t="s">
        <v>1</v>
      </c>
      <c r="L120" s="182"/>
      <c r="M120" s="183" t="s">
        <v>1</v>
      </c>
      <c r="N120" s="184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240</v>
      </c>
      <c r="AT120" s="156" t="s">
        <v>237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24.15" customHeight="1">
      <c r="A121" s="32"/>
      <c r="B121" s="144"/>
      <c r="C121" s="175" t="s">
        <v>217</v>
      </c>
      <c r="D121" s="175" t="s">
        <v>237</v>
      </c>
      <c r="E121" s="176" t="s">
        <v>2263</v>
      </c>
      <c r="F121" s="177" t="s">
        <v>2264</v>
      </c>
      <c r="G121" s="178" t="s">
        <v>325</v>
      </c>
      <c r="H121" s="179">
        <v>94</v>
      </c>
      <c r="I121" s="180"/>
      <c r="J121" s="181">
        <f t="shared" si="0"/>
        <v>0</v>
      </c>
      <c r="K121" s="177" t="s">
        <v>1</v>
      </c>
      <c r="L121" s="182"/>
      <c r="M121" s="183" t="s">
        <v>1</v>
      </c>
      <c r="N121" s="184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240</v>
      </c>
      <c r="AT121" s="156" t="s">
        <v>237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24.15" customHeight="1">
      <c r="A122" s="32"/>
      <c r="B122" s="144"/>
      <c r="C122" s="175" t="s">
        <v>212</v>
      </c>
      <c r="D122" s="175" t="s">
        <v>237</v>
      </c>
      <c r="E122" s="176" t="s">
        <v>2265</v>
      </c>
      <c r="F122" s="177" t="s">
        <v>2266</v>
      </c>
      <c r="G122" s="178" t="s">
        <v>325</v>
      </c>
      <c r="H122" s="179">
        <v>70</v>
      </c>
      <c r="I122" s="180"/>
      <c r="J122" s="181">
        <f t="shared" si="0"/>
        <v>0</v>
      </c>
      <c r="K122" s="177" t="s">
        <v>1</v>
      </c>
      <c r="L122" s="182"/>
      <c r="M122" s="183" t="s">
        <v>1</v>
      </c>
      <c r="N122" s="184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240</v>
      </c>
      <c r="AT122" s="156" t="s">
        <v>237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16.5" customHeight="1">
      <c r="A123" s="32"/>
      <c r="B123" s="144"/>
      <c r="C123" s="175" t="s">
        <v>100</v>
      </c>
      <c r="D123" s="175" t="s">
        <v>237</v>
      </c>
      <c r="E123" s="176" t="s">
        <v>2267</v>
      </c>
      <c r="F123" s="177" t="s">
        <v>2268</v>
      </c>
      <c r="G123" s="178" t="s">
        <v>1622</v>
      </c>
      <c r="H123" s="179">
        <v>44</v>
      </c>
      <c r="I123" s="180"/>
      <c r="J123" s="181">
        <f t="shared" si="0"/>
        <v>0</v>
      </c>
      <c r="K123" s="177" t="s">
        <v>1</v>
      </c>
      <c r="L123" s="182"/>
      <c r="M123" s="183" t="s">
        <v>1</v>
      </c>
      <c r="N123" s="184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240</v>
      </c>
      <c r="AT123" s="156" t="s">
        <v>237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16.5" customHeight="1">
      <c r="A124" s="32"/>
      <c r="B124" s="144"/>
      <c r="C124" s="175" t="s">
        <v>232</v>
      </c>
      <c r="D124" s="175" t="s">
        <v>237</v>
      </c>
      <c r="E124" s="176" t="s">
        <v>2269</v>
      </c>
      <c r="F124" s="177" t="s">
        <v>2270</v>
      </c>
      <c r="G124" s="178" t="s">
        <v>1622</v>
      </c>
      <c r="H124" s="179">
        <v>20</v>
      </c>
      <c r="I124" s="180"/>
      <c r="J124" s="181">
        <f t="shared" si="0"/>
        <v>0</v>
      </c>
      <c r="K124" s="177" t="s">
        <v>1</v>
      </c>
      <c r="L124" s="182"/>
      <c r="M124" s="183" t="s">
        <v>1</v>
      </c>
      <c r="N124" s="184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240</v>
      </c>
      <c r="AT124" s="156" t="s">
        <v>237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65" s="2" customFormat="1" ht="16.5" customHeight="1">
      <c r="A125" s="32"/>
      <c r="B125" s="144"/>
      <c r="C125" s="175" t="s">
        <v>236</v>
      </c>
      <c r="D125" s="175" t="s">
        <v>237</v>
      </c>
      <c r="E125" s="176" t="s">
        <v>2271</v>
      </c>
      <c r="F125" s="177" t="s">
        <v>2272</v>
      </c>
      <c r="G125" s="178" t="s">
        <v>1622</v>
      </c>
      <c r="H125" s="179">
        <v>100</v>
      </c>
      <c r="I125" s="180"/>
      <c r="J125" s="181">
        <f t="shared" si="0"/>
        <v>0</v>
      </c>
      <c r="K125" s="177" t="s">
        <v>1</v>
      </c>
      <c r="L125" s="182"/>
      <c r="M125" s="183" t="s">
        <v>1</v>
      </c>
      <c r="N125" s="184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240</v>
      </c>
      <c r="AT125" s="156" t="s">
        <v>237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290</v>
      </c>
    </row>
    <row r="126" spans="1:65" s="2" customFormat="1" ht="21.75" customHeight="1">
      <c r="A126" s="32"/>
      <c r="B126" s="144"/>
      <c r="C126" s="175" t="s">
        <v>240</v>
      </c>
      <c r="D126" s="175" t="s">
        <v>237</v>
      </c>
      <c r="E126" s="176" t="s">
        <v>2273</v>
      </c>
      <c r="F126" s="177" t="s">
        <v>2274</v>
      </c>
      <c r="G126" s="178" t="s">
        <v>1622</v>
      </c>
      <c r="H126" s="179">
        <v>30</v>
      </c>
      <c r="I126" s="180"/>
      <c r="J126" s="181">
        <f t="shared" si="0"/>
        <v>0</v>
      </c>
      <c r="K126" s="177" t="s">
        <v>1</v>
      </c>
      <c r="L126" s="182"/>
      <c r="M126" s="183" t="s">
        <v>1</v>
      </c>
      <c r="N126" s="184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240</v>
      </c>
      <c r="AT126" s="156" t="s">
        <v>237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297</v>
      </c>
    </row>
    <row r="127" spans="1:65" s="2" customFormat="1" ht="24.15" customHeight="1">
      <c r="A127" s="32"/>
      <c r="B127" s="144"/>
      <c r="C127" s="175" t="s">
        <v>145</v>
      </c>
      <c r="D127" s="175" t="s">
        <v>237</v>
      </c>
      <c r="E127" s="176" t="s">
        <v>2275</v>
      </c>
      <c r="F127" s="177" t="s">
        <v>2276</v>
      </c>
      <c r="G127" s="178" t="s">
        <v>1622</v>
      </c>
      <c r="H127" s="179">
        <v>1</v>
      </c>
      <c r="I127" s="180"/>
      <c r="J127" s="181">
        <f t="shared" si="0"/>
        <v>0</v>
      </c>
      <c r="K127" s="177" t="s">
        <v>1</v>
      </c>
      <c r="L127" s="182"/>
      <c r="M127" s="183" t="s">
        <v>1</v>
      </c>
      <c r="N127" s="184" t="s">
        <v>43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240</v>
      </c>
      <c r="AT127" s="156" t="s">
        <v>237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307</v>
      </c>
    </row>
    <row r="128" spans="1:65" s="2" customFormat="1" ht="24.15" customHeight="1">
      <c r="A128" s="32"/>
      <c r="B128" s="144"/>
      <c r="C128" s="175" t="s">
        <v>253</v>
      </c>
      <c r="D128" s="175" t="s">
        <v>237</v>
      </c>
      <c r="E128" s="176" t="s">
        <v>2277</v>
      </c>
      <c r="F128" s="177" t="s">
        <v>2278</v>
      </c>
      <c r="G128" s="178" t="s">
        <v>1622</v>
      </c>
      <c r="H128" s="179">
        <v>1</v>
      </c>
      <c r="I128" s="180"/>
      <c r="J128" s="181">
        <f t="shared" si="0"/>
        <v>0</v>
      </c>
      <c r="K128" s="177" t="s">
        <v>1</v>
      </c>
      <c r="L128" s="182"/>
      <c r="M128" s="183" t="s">
        <v>1</v>
      </c>
      <c r="N128" s="184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240</v>
      </c>
      <c r="AT128" s="156" t="s">
        <v>237</v>
      </c>
      <c r="AU128" s="156" t="s">
        <v>8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316</v>
      </c>
    </row>
    <row r="129" spans="1:65" s="2" customFormat="1" ht="24.15" customHeight="1">
      <c r="A129" s="32"/>
      <c r="B129" s="144"/>
      <c r="C129" s="175" t="s">
        <v>262</v>
      </c>
      <c r="D129" s="175" t="s">
        <v>237</v>
      </c>
      <c r="E129" s="176" t="s">
        <v>2279</v>
      </c>
      <c r="F129" s="177" t="s">
        <v>2280</v>
      </c>
      <c r="G129" s="178" t="s">
        <v>1622</v>
      </c>
      <c r="H129" s="179">
        <v>2</v>
      </c>
      <c r="I129" s="180"/>
      <c r="J129" s="181">
        <f t="shared" si="0"/>
        <v>0</v>
      </c>
      <c r="K129" s="177" t="s">
        <v>1</v>
      </c>
      <c r="L129" s="182"/>
      <c r="M129" s="183" t="s">
        <v>1</v>
      </c>
      <c r="N129" s="184" t="s">
        <v>43</v>
      </c>
      <c r="O129" s="58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240</v>
      </c>
      <c r="AT129" s="156" t="s">
        <v>237</v>
      </c>
      <c r="AU129" s="156" t="s">
        <v>8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328</v>
      </c>
    </row>
    <row r="130" spans="1:65" s="2" customFormat="1" ht="24.15" customHeight="1">
      <c r="A130" s="32"/>
      <c r="B130" s="144"/>
      <c r="C130" s="175" t="s">
        <v>268</v>
      </c>
      <c r="D130" s="175" t="s">
        <v>237</v>
      </c>
      <c r="E130" s="176" t="s">
        <v>2281</v>
      </c>
      <c r="F130" s="177" t="s">
        <v>2282</v>
      </c>
      <c r="G130" s="178" t="s">
        <v>1622</v>
      </c>
      <c r="H130" s="179">
        <v>1</v>
      </c>
      <c r="I130" s="180"/>
      <c r="J130" s="181">
        <f t="shared" si="0"/>
        <v>0</v>
      </c>
      <c r="K130" s="177" t="s">
        <v>1</v>
      </c>
      <c r="L130" s="182"/>
      <c r="M130" s="183" t="s">
        <v>1</v>
      </c>
      <c r="N130" s="184" t="s">
        <v>43</v>
      </c>
      <c r="O130" s="58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240</v>
      </c>
      <c r="AT130" s="156" t="s">
        <v>237</v>
      </c>
      <c r="AU130" s="156" t="s">
        <v>8</v>
      </c>
      <c r="AY130" s="17" t="s">
        <v>205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85</v>
      </c>
      <c r="BK130" s="157">
        <f t="shared" si="9"/>
        <v>0</v>
      </c>
      <c r="BL130" s="17" t="s">
        <v>212</v>
      </c>
      <c r="BM130" s="156" t="s">
        <v>337</v>
      </c>
    </row>
    <row r="131" spans="1:65" s="2" customFormat="1" ht="24.15" customHeight="1">
      <c r="A131" s="32"/>
      <c r="B131" s="144"/>
      <c r="C131" s="175" t="s">
        <v>283</v>
      </c>
      <c r="D131" s="175" t="s">
        <v>237</v>
      </c>
      <c r="E131" s="176" t="s">
        <v>2283</v>
      </c>
      <c r="F131" s="177" t="s">
        <v>2284</v>
      </c>
      <c r="G131" s="178" t="s">
        <v>1622</v>
      </c>
      <c r="H131" s="179">
        <v>4</v>
      </c>
      <c r="I131" s="180"/>
      <c r="J131" s="181">
        <f t="shared" si="0"/>
        <v>0</v>
      </c>
      <c r="K131" s="177" t="s">
        <v>1</v>
      </c>
      <c r="L131" s="182"/>
      <c r="M131" s="183" t="s">
        <v>1</v>
      </c>
      <c r="N131" s="184" t="s">
        <v>43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240</v>
      </c>
      <c r="AT131" s="156" t="s">
        <v>237</v>
      </c>
      <c r="AU131" s="156" t="s">
        <v>8</v>
      </c>
      <c r="AY131" s="17" t="s">
        <v>205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85</v>
      </c>
      <c r="BK131" s="157">
        <f t="shared" si="9"/>
        <v>0</v>
      </c>
      <c r="BL131" s="17" t="s">
        <v>212</v>
      </c>
      <c r="BM131" s="156" t="s">
        <v>346</v>
      </c>
    </row>
    <row r="132" spans="1:65" s="2" customFormat="1" ht="16.5" customHeight="1">
      <c r="A132" s="32"/>
      <c r="B132" s="144"/>
      <c r="C132" s="175" t="s">
        <v>290</v>
      </c>
      <c r="D132" s="175" t="s">
        <v>237</v>
      </c>
      <c r="E132" s="176" t="s">
        <v>2285</v>
      </c>
      <c r="F132" s="177" t="s">
        <v>2286</v>
      </c>
      <c r="G132" s="178" t="s">
        <v>1622</v>
      </c>
      <c r="H132" s="179">
        <v>7</v>
      </c>
      <c r="I132" s="180"/>
      <c r="J132" s="181">
        <f t="shared" si="0"/>
        <v>0</v>
      </c>
      <c r="K132" s="177" t="s">
        <v>1</v>
      </c>
      <c r="L132" s="182"/>
      <c r="M132" s="183" t="s">
        <v>1</v>
      </c>
      <c r="N132" s="184" t="s">
        <v>43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240</v>
      </c>
      <c r="AT132" s="156" t="s">
        <v>237</v>
      </c>
      <c r="AU132" s="156" t="s">
        <v>8</v>
      </c>
      <c r="AY132" s="17" t="s">
        <v>205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85</v>
      </c>
      <c r="BK132" s="157">
        <f t="shared" si="9"/>
        <v>0</v>
      </c>
      <c r="BL132" s="17" t="s">
        <v>212</v>
      </c>
      <c r="BM132" s="156" t="s">
        <v>356</v>
      </c>
    </row>
    <row r="133" spans="1:65" s="2" customFormat="1" ht="16.5" customHeight="1">
      <c r="A133" s="32"/>
      <c r="B133" s="144"/>
      <c r="C133" s="175" t="s">
        <v>9</v>
      </c>
      <c r="D133" s="175" t="s">
        <v>237</v>
      </c>
      <c r="E133" s="176" t="s">
        <v>2287</v>
      </c>
      <c r="F133" s="177" t="s">
        <v>2288</v>
      </c>
      <c r="G133" s="178" t="s">
        <v>1622</v>
      </c>
      <c r="H133" s="179">
        <v>2</v>
      </c>
      <c r="I133" s="180"/>
      <c r="J133" s="181">
        <f t="shared" si="0"/>
        <v>0</v>
      </c>
      <c r="K133" s="177" t="s">
        <v>1</v>
      </c>
      <c r="L133" s="182"/>
      <c r="M133" s="183" t="s">
        <v>1</v>
      </c>
      <c r="N133" s="184" t="s">
        <v>43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240</v>
      </c>
      <c r="AT133" s="156" t="s">
        <v>237</v>
      </c>
      <c r="AU133" s="156" t="s">
        <v>8</v>
      </c>
      <c r="AY133" s="17" t="s">
        <v>205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85</v>
      </c>
      <c r="BK133" s="157">
        <f t="shared" si="9"/>
        <v>0</v>
      </c>
      <c r="BL133" s="17" t="s">
        <v>212</v>
      </c>
      <c r="BM133" s="156" t="s">
        <v>366</v>
      </c>
    </row>
    <row r="134" spans="1:65" s="2" customFormat="1" ht="24.15" customHeight="1">
      <c r="A134" s="32"/>
      <c r="B134" s="144"/>
      <c r="C134" s="175" t="s">
        <v>297</v>
      </c>
      <c r="D134" s="175" t="s">
        <v>237</v>
      </c>
      <c r="E134" s="176" t="s">
        <v>2289</v>
      </c>
      <c r="F134" s="177" t="s">
        <v>2290</v>
      </c>
      <c r="G134" s="178" t="s">
        <v>1622</v>
      </c>
      <c r="H134" s="179">
        <v>21</v>
      </c>
      <c r="I134" s="180"/>
      <c r="J134" s="181">
        <f t="shared" si="0"/>
        <v>0</v>
      </c>
      <c r="K134" s="177" t="s">
        <v>1</v>
      </c>
      <c r="L134" s="182"/>
      <c r="M134" s="183" t="s">
        <v>1</v>
      </c>
      <c r="N134" s="184" t="s">
        <v>43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240</v>
      </c>
      <c r="AT134" s="156" t="s">
        <v>237</v>
      </c>
      <c r="AU134" s="156" t="s">
        <v>8</v>
      </c>
      <c r="AY134" s="17" t="s">
        <v>205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85</v>
      </c>
      <c r="BK134" s="157">
        <f t="shared" si="9"/>
        <v>0</v>
      </c>
      <c r="BL134" s="17" t="s">
        <v>212</v>
      </c>
      <c r="BM134" s="156" t="s">
        <v>91</v>
      </c>
    </row>
    <row r="135" spans="1:65" s="2" customFormat="1" ht="16.5" customHeight="1">
      <c r="A135" s="32"/>
      <c r="B135" s="144"/>
      <c r="C135" s="175" t="s">
        <v>302</v>
      </c>
      <c r="D135" s="175" t="s">
        <v>237</v>
      </c>
      <c r="E135" s="176" t="s">
        <v>2291</v>
      </c>
      <c r="F135" s="177" t="s">
        <v>2292</v>
      </c>
      <c r="G135" s="178" t="s">
        <v>1622</v>
      </c>
      <c r="H135" s="179">
        <v>30</v>
      </c>
      <c r="I135" s="180"/>
      <c r="J135" s="181">
        <f t="shared" si="0"/>
        <v>0</v>
      </c>
      <c r="K135" s="177" t="s">
        <v>1</v>
      </c>
      <c r="L135" s="182"/>
      <c r="M135" s="183" t="s">
        <v>1</v>
      </c>
      <c r="N135" s="184" t="s">
        <v>43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240</v>
      </c>
      <c r="AT135" s="156" t="s">
        <v>237</v>
      </c>
      <c r="AU135" s="156" t="s">
        <v>8</v>
      </c>
      <c r="AY135" s="17" t="s">
        <v>205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85</v>
      </c>
      <c r="BK135" s="157">
        <f t="shared" si="9"/>
        <v>0</v>
      </c>
      <c r="BL135" s="17" t="s">
        <v>212</v>
      </c>
      <c r="BM135" s="156" t="s">
        <v>384</v>
      </c>
    </row>
    <row r="136" spans="1:65" s="2" customFormat="1" ht="24.15" customHeight="1">
      <c r="A136" s="32"/>
      <c r="B136" s="144"/>
      <c r="C136" s="175" t="s">
        <v>307</v>
      </c>
      <c r="D136" s="175" t="s">
        <v>237</v>
      </c>
      <c r="E136" s="176" t="s">
        <v>2293</v>
      </c>
      <c r="F136" s="177" t="s">
        <v>2294</v>
      </c>
      <c r="G136" s="178" t="s">
        <v>1622</v>
      </c>
      <c r="H136" s="179">
        <v>9</v>
      </c>
      <c r="I136" s="180"/>
      <c r="J136" s="181">
        <f t="shared" si="0"/>
        <v>0</v>
      </c>
      <c r="K136" s="177" t="s">
        <v>1</v>
      </c>
      <c r="L136" s="182"/>
      <c r="M136" s="183" t="s">
        <v>1</v>
      </c>
      <c r="N136" s="184" t="s">
        <v>43</v>
      </c>
      <c r="O136" s="58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240</v>
      </c>
      <c r="AT136" s="156" t="s">
        <v>237</v>
      </c>
      <c r="AU136" s="156" t="s">
        <v>8</v>
      </c>
      <c r="AY136" s="17" t="s">
        <v>205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85</v>
      </c>
      <c r="BK136" s="157">
        <f t="shared" si="9"/>
        <v>0</v>
      </c>
      <c r="BL136" s="17" t="s">
        <v>212</v>
      </c>
      <c r="BM136" s="156" t="s">
        <v>393</v>
      </c>
    </row>
    <row r="137" spans="1:65" s="2" customFormat="1" ht="33" customHeight="1">
      <c r="A137" s="32"/>
      <c r="B137" s="144"/>
      <c r="C137" s="175" t="s">
        <v>312</v>
      </c>
      <c r="D137" s="175" t="s">
        <v>237</v>
      </c>
      <c r="E137" s="176" t="s">
        <v>2295</v>
      </c>
      <c r="F137" s="177" t="s">
        <v>2296</v>
      </c>
      <c r="G137" s="178" t="s">
        <v>1622</v>
      </c>
      <c r="H137" s="179">
        <v>1</v>
      </c>
      <c r="I137" s="180"/>
      <c r="J137" s="181">
        <f t="shared" si="0"/>
        <v>0</v>
      </c>
      <c r="K137" s="177" t="s">
        <v>1</v>
      </c>
      <c r="L137" s="182"/>
      <c r="M137" s="183" t="s">
        <v>1</v>
      </c>
      <c r="N137" s="184" t="s">
        <v>43</v>
      </c>
      <c r="O137" s="58"/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240</v>
      </c>
      <c r="AT137" s="156" t="s">
        <v>237</v>
      </c>
      <c r="AU137" s="156" t="s">
        <v>8</v>
      </c>
      <c r="AY137" s="17" t="s">
        <v>205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85</v>
      </c>
      <c r="BK137" s="157">
        <f t="shared" si="9"/>
        <v>0</v>
      </c>
      <c r="BL137" s="17" t="s">
        <v>212</v>
      </c>
      <c r="BM137" s="156" t="s">
        <v>403</v>
      </c>
    </row>
    <row r="138" spans="1:65" s="2" customFormat="1" ht="24.15" customHeight="1">
      <c r="A138" s="32"/>
      <c r="B138" s="144"/>
      <c r="C138" s="175" t="s">
        <v>316</v>
      </c>
      <c r="D138" s="175" t="s">
        <v>237</v>
      </c>
      <c r="E138" s="176" t="s">
        <v>2297</v>
      </c>
      <c r="F138" s="177" t="s">
        <v>2298</v>
      </c>
      <c r="G138" s="178" t="s">
        <v>1622</v>
      </c>
      <c r="H138" s="179">
        <v>10</v>
      </c>
      <c r="I138" s="180"/>
      <c r="J138" s="181">
        <f t="shared" si="0"/>
        <v>0</v>
      </c>
      <c r="K138" s="177" t="s">
        <v>1</v>
      </c>
      <c r="L138" s="182"/>
      <c r="M138" s="183" t="s">
        <v>1</v>
      </c>
      <c r="N138" s="184" t="s">
        <v>43</v>
      </c>
      <c r="O138" s="58"/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240</v>
      </c>
      <c r="AT138" s="156" t="s">
        <v>237</v>
      </c>
      <c r="AU138" s="156" t="s">
        <v>8</v>
      </c>
      <c r="AY138" s="17" t="s">
        <v>205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85</v>
      </c>
      <c r="BK138" s="157">
        <f t="shared" si="9"/>
        <v>0</v>
      </c>
      <c r="BL138" s="17" t="s">
        <v>212</v>
      </c>
      <c r="BM138" s="156" t="s">
        <v>413</v>
      </c>
    </row>
    <row r="139" spans="1:65" s="2" customFormat="1" ht="24.15" customHeight="1">
      <c r="A139" s="32"/>
      <c r="B139" s="144"/>
      <c r="C139" s="175" t="s">
        <v>7</v>
      </c>
      <c r="D139" s="175" t="s">
        <v>237</v>
      </c>
      <c r="E139" s="176" t="s">
        <v>2299</v>
      </c>
      <c r="F139" s="177" t="s">
        <v>2300</v>
      </c>
      <c r="G139" s="178" t="s">
        <v>1622</v>
      </c>
      <c r="H139" s="179">
        <v>2</v>
      </c>
      <c r="I139" s="180"/>
      <c r="J139" s="181">
        <f t="shared" si="0"/>
        <v>0</v>
      </c>
      <c r="K139" s="177" t="s">
        <v>1</v>
      </c>
      <c r="L139" s="182"/>
      <c r="M139" s="183" t="s">
        <v>1</v>
      </c>
      <c r="N139" s="184" t="s">
        <v>43</v>
      </c>
      <c r="O139" s="58"/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240</v>
      </c>
      <c r="AT139" s="156" t="s">
        <v>237</v>
      </c>
      <c r="AU139" s="156" t="s">
        <v>8</v>
      </c>
      <c r="AY139" s="17" t="s">
        <v>205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85</v>
      </c>
      <c r="BK139" s="157">
        <f t="shared" si="9"/>
        <v>0</v>
      </c>
      <c r="BL139" s="17" t="s">
        <v>212</v>
      </c>
      <c r="BM139" s="156" t="s">
        <v>97</v>
      </c>
    </row>
    <row r="140" spans="1:65" s="2" customFormat="1" ht="16.5" customHeight="1">
      <c r="A140" s="32"/>
      <c r="B140" s="144"/>
      <c r="C140" s="175" t="s">
        <v>328</v>
      </c>
      <c r="D140" s="175" t="s">
        <v>237</v>
      </c>
      <c r="E140" s="176" t="s">
        <v>2301</v>
      </c>
      <c r="F140" s="177" t="s">
        <v>2302</v>
      </c>
      <c r="G140" s="178" t="s">
        <v>1622</v>
      </c>
      <c r="H140" s="179">
        <v>1</v>
      </c>
      <c r="I140" s="180"/>
      <c r="J140" s="181">
        <f t="shared" si="0"/>
        <v>0</v>
      </c>
      <c r="K140" s="177" t="s">
        <v>1</v>
      </c>
      <c r="L140" s="182"/>
      <c r="M140" s="183" t="s">
        <v>1</v>
      </c>
      <c r="N140" s="184" t="s">
        <v>43</v>
      </c>
      <c r="O140" s="58"/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240</v>
      </c>
      <c r="AT140" s="156" t="s">
        <v>237</v>
      </c>
      <c r="AU140" s="156" t="s">
        <v>8</v>
      </c>
      <c r="AY140" s="17" t="s">
        <v>205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85</v>
      </c>
      <c r="BK140" s="157">
        <f t="shared" si="9"/>
        <v>0</v>
      </c>
      <c r="BL140" s="17" t="s">
        <v>212</v>
      </c>
      <c r="BM140" s="156" t="s">
        <v>429</v>
      </c>
    </row>
    <row r="141" spans="1:65" s="2" customFormat="1" ht="16.5" customHeight="1">
      <c r="A141" s="32"/>
      <c r="B141" s="144"/>
      <c r="C141" s="175" t="s">
        <v>332</v>
      </c>
      <c r="D141" s="175" t="s">
        <v>237</v>
      </c>
      <c r="E141" s="176" t="s">
        <v>2303</v>
      </c>
      <c r="F141" s="177" t="s">
        <v>2304</v>
      </c>
      <c r="G141" s="178" t="s">
        <v>1622</v>
      </c>
      <c r="H141" s="179">
        <v>1</v>
      </c>
      <c r="I141" s="180"/>
      <c r="J141" s="181">
        <f t="shared" si="0"/>
        <v>0</v>
      </c>
      <c r="K141" s="177" t="s">
        <v>1</v>
      </c>
      <c r="L141" s="182"/>
      <c r="M141" s="183" t="s">
        <v>1</v>
      </c>
      <c r="N141" s="184" t="s">
        <v>43</v>
      </c>
      <c r="O141" s="58"/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240</v>
      </c>
      <c r="AT141" s="156" t="s">
        <v>237</v>
      </c>
      <c r="AU141" s="156" t="s">
        <v>8</v>
      </c>
      <c r="AY141" s="17" t="s">
        <v>205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85</v>
      </c>
      <c r="BK141" s="157">
        <f t="shared" si="9"/>
        <v>0</v>
      </c>
      <c r="BL141" s="17" t="s">
        <v>212</v>
      </c>
      <c r="BM141" s="156" t="s">
        <v>441</v>
      </c>
    </row>
    <row r="142" spans="1:65" s="2" customFormat="1" ht="16.5" customHeight="1">
      <c r="A142" s="32"/>
      <c r="B142" s="144"/>
      <c r="C142" s="175" t="s">
        <v>337</v>
      </c>
      <c r="D142" s="175" t="s">
        <v>237</v>
      </c>
      <c r="E142" s="176" t="s">
        <v>2305</v>
      </c>
      <c r="F142" s="177" t="s">
        <v>2306</v>
      </c>
      <c r="G142" s="178" t="s">
        <v>2307</v>
      </c>
      <c r="H142" s="179">
        <v>30</v>
      </c>
      <c r="I142" s="180"/>
      <c r="J142" s="181">
        <f t="shared" si="0"/>
        <v>0</v>
      </c>
      <c r="K142" s="177" t="s">
        <v>1</v>
      </c>
      <c r="L142" s="182"/>
      <c r="M142" s="196" t="s">
        <v>1</v>
      </c>
      <c r="N142" s="197" t="s">
        <v>43</v>
      </c>
      <c r="O142" s="198"/>
      <c r="P142" s="199">
        <f t="shared" si="1"/>
        <v>0</v>
      </c>
      <c r="Q142" s="199">
        <v>0</v>
      </c>
      <c r="R142" s="199">
        <f t="shared" si="2"/>
        <v>0</v>
      </c>
      <c r="S142" s="199">
        <v>0</v>
      </c>
      <c r="T142" s="200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240</v>
      </c>
      <c r="AT142" s="156" t="s">
        <v>237</v>
      </c>
      <c r="AU142" s="156" t="s">
        <v>8</v>
      </c>
      <c r="AY142" s="17" t="s">
        <v>205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85</v>
      </c>
      <c r="BK142" s="157">
        <f t="shared" si="9"/>
        <v>0</v>
      </c>
      <c r="BL142" s="17" t="s">
        <v>212</v>
      </c>
      <c r="BM142" s="156" t="s">
        <v>452</v>
      </c>
    </row>
    <row r="143" spans="1:31" s="2" customFormat="1" ht="7" customHeight="1">
      <c r="A143" s="32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3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autoFilter ref="C116:K14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8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111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2308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ROUND((SUM(BE117:BE137)),0)</f>
        <v>0</v>
      </c>
      <c r="G33" s="32"/>
      <c r="H33" s="32"/>
      <c r="I33" s="101">
        <v>0.21</v>
      </c>
      <c r="J33" s="100">
        <f>ROUND(((SUM(BE117:BE137))*I33),0)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ROUND((SUM(BF117:BF137)),0)</f>
        <v>0</v>
      </c>
      <c r="G34" s="32"/>
      <c r="H34" s="32"/>
      <c r="I34" s="101">
        <v>0.12</v>
      </c>
      <c r="J34" s="100">
        <f>ROUND(((SUM(BF117:BF137))*I34),0)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ROUND((SUM(BG117:BG137)),0)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ROUND((SUM(BH117:BH137)),0)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ROUND((SUM(BI117:BI137)),0)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63 - Silnoproud - montáže - SO 01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2309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63 - Silnoproud - montáže - SO 01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2310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SUM(P119:P137)</f>
        <v>0</v>
      </c>
      <c r="Q118" s="137"/>
      <c r="R118" s="138">
        <f>SUM(R119:R137)</f>
        <v>0</v>
      </c>
      <c r="S118" s="137"/>
      <c r="T118" s="139">
        <f>SUM(T119:T137)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SUM(BK119:BK137)</f>
        <v>0</v>
      </c>
    </row>
    <row r="119" spans="1:65" s="2" customFormat="1" ht="33" customHeight="1">
      <c r="A119" s="32"/>
      <c r="B119" s="144"/>
      <c r="C119" s="145" t="s">
        <v>8</v>
      </c>
      <c r="D119" s="145" t="s">
        <v>207</v>
      </c>
      <c r="E119" s="146" t="s">
        <v>2311</v>
      </c>
      <c r="F119" s="147" t="s">
        <v>2312</v>
      </c>
      <c r="G119" s="148" t="s">
        <v>325</v>
      </c>
      <c r="H119" s="149">
        <v>12</v>
      </c>
      <c r="I119" s="150"/>
      <c r="J119" s="151">
        <f aca="true" t="shared" si="0" ref="J119:J137">ROUND(I119*H119,0)</f>
        <v>0</v>
      </c>
      <c r="K119" s="147" t="s">
        <v>1</v>
      </c>
      <c r="L119" s="33"/>
      <c r="M119" s="152" t="s">
        <v>1</v>
      </c>
      <c r="N119" s="153" t="s">
        <v>43</v>
      </c>
      <c r="O119" s="58"/>
      <c r="P119" s="154">
        <f aca="true" t="shared" si="1" ref="P119:P137">O119*H119</f>
        <v>0</v>
      </c>
      <c r="Q119" s="154">
        <v>0</v>
      </c>
      <c r="R119" s="154">
        <f aca="true" t="shared" si="2" ref="R119:R137">Q119*H119</f>
        <v>0</v>
      </c>
      <c r="S119" s="154">
        <v>0</v>
      </c>
      <c r="T119" s="155">
        <f aca="true" t="shared" si="3" ref="T119:T137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212</v>
      </c>
      <c r="AT119" s="156" t="s">
        <v>207</v>
      </c>
      <c r="AU119" s="156" t="s">
        <v>8</v>
      </c>
      <c r="AY119" s="17" t="s">
        <v>205</v>
      </c>
      <c r="BE119" s="157">
        <f aca="true" t="shared" si="4" ref="BE119:BE137">IF(N119="základní",J119,0)</f>
        <v>0</v>
      </c>
      <c r="BF119" s="157">
        <f aca="true" t="shared" si="5" ref="BF119:BF137">IF(N119="snížená",J119,0)</f>
        <v>0</v>
      </c>
      <c r="BG119" s="157">
        <f aca="true" t="shared" si="6" ref="BG119:BG137">IF(N119="zákl. přenesená",J119,0)</f>
        <v>0</v>
      </c>
      <c r="BH119" s="157">
        <f aca="true" t="shared" si="7" ref="BH119:BH137">IF(N119="sníž. přenesená",J119,0)</f>
        <v>0</v>
      </c>
      <c r="BI119" s="157">
        <f aca="true" t="shared" si="8" ref="BI119:BI137">IF(N119="nulová",J119,0)</f>
        <v>0</v>
      </c>
      <c r="BJ119" s="17" t="s">
        <v>85</v>
      </c>
      <c r="BK119" s="157">
        <f aca="true" t="shared" si="9" ref="BK119:BK137">ROUND(I119*H119,0)</f>
        <v>0</v>
      </c>
      <c r="BL119" s="17" t="s">
        <v>212</v>
      </c>
      <c r="BM119" s="156" t="s">
        <v>85</v>
      </c>
    </row>
    <row r="120" spans="1:65" s="2" customFormat="1" ht="33" customHeight="1">
      <c r="A120" s="32"/>
      <c r="B120" s="144"/>
      <c r="C120" s="145" t="s">
        <v>85</v>
      </c>
      <c r="D120" s="145" t="s">
        <v>207</v>
      </c>
      <c r="E120" s="146" t="s">
        <v>2313</v>
      </c>
      <c r="F120" s="147" t="s">
        <v>2314</v>
      </c>
      <c r="G120" s="148" t="s">
        <v>325</v>
      </c>
      <c r="H120" s="149">
        <v>127</v>
      </c>
      <c r="I120" s="150"/>
      <c r="J120" s="151">
        <f t="shared" si="0"/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24.15" customHeight="1">
      <c r="A121" s="32"/>
      <c r="B121" s="144"/>
      <c r="C121" s="145" t="s">
        <v>217</v>
      </c>
      <c r="D121" s="145" t="s">
        <v>207</v>
      </c>
      <c r="E121" s="146" t="s">
        <v>2315</v>
      </c>
      <c r="F121" s="147" t="s">
        <v>2316</v>
      </c>
      <c r="G121" s="148" t="s">
        <v>325</v>
      </c>
      <c r="H121" s="149">
        <v>164</v>
      </c>
      <c r="I121" s="150"/>
      <c r="J121" s="151">
        <f t="shared" si="0"/>
        <v>0</v>
      </c>
      <c r="K121" s="147" t="s">
        <v>1</v>
      </c>
      <c r="L121" s="33"/>
      <c r="M121" s="152" t="s">
        <v>1</v>
      </c>
      <c r="N121" s="153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212</v>
      </c>
      <c r="AT121" s="156" t="s">
        <v>207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33" customHeight="1">
      <c r="A122" s="32"/>
      <c r="B122" s="144"/>
      <c r="C122" s="145" t="s">
        <v>212</v>
      </c>
      <c r="D122" s="145" t="s">
        <v>207</v>
      </c>
      <c r="E122" s="146" t="s">
        <v>2317</v>
      </c>
      <c r="F122" s="147" t="s">
        <v>2318</v>
      </c>
      <c r="G122" s="148" t="s">
        <v>1622</v>
      </c>
      <c r="H122" s="149">
        <v>64</v>
      </c>
      <c r="I122" s="150"/>
      <c r="J122" s="151">
        <f t="shared" si="0"/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16.5" customHeight="1">
      <c r="A123" s="32"/>
      <c r="B123" s="144"/>
      <c r="C123" s="145" t="s">
        <v>100</v>
      </c>
      <c r="D123" s="145" t="s">
        <v>207</v>
      </c>
      <c r="E123" s="146" t="s">
        <v>2269</v>
      </c>
      <c r="F123" s="147" t="s">
        <v>2319</v>
      </c>
      <c r="G123" s="148" t="s">
        <v>1622</v>
      </c>
      <c r="H123" s="149">
        <v>100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33" customHeight="1">
      <c r="A124" s="32"/>
      <c r="B124" s="144"/>
      <c r="C124" s="145" t="s">
        <v>232</v>
      </c>
      <c r="D124" s="145" t="s">
        <v>207</v>
      </c>
      <c r="E124" s="146" t="s">
        <v>2320</v>
      </c>
      <c r="F124" s="147" t="s">
        <v>2321</v>
      </c>
      <c r="G124" s="148" t="s">
        <v>1622</v>
      </c>
      <c r="H124" s="149">
        <v>4</v>
      </c>
      <c r="I124" s="150"/>
      <c r="J124" s="151">
        <f t="shared" si="0"/>
        <v>0</v>
      </c>
      <c r="K124" s="147" t="s">
        <v>1</v>
      </c>
      <c r="L124" s="33"/>
      <c r="M124" s="152" t="s">
        <v>1</v>
      </c>
      <c r="N124" s="153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65" s="2" customFormat="1" ht="33" customHeight="1">
      <c r="A125" s="32"/>
      <c r="B125" s="144"/>
      <c r="C125" s="145" t="s">
        <v>236</v>
      </c>
      <c r="D125" s="145" t="s">
        <v>207</v>
      </c>
      <c r="E125" s="146" t="s">
        <v>2322</v>
      </c>
      <c r="F125" s="147" t="s">
        <v>2323</v>
      </c>
      <c r="G125" s="148" t="s">
        <v>325</v>
      </c>
      <c r="H125" s="149">
        <v>42</v>
      </c>
      <c r="I125" s="150"/>
      <c r="J125" s="151">
        <f t="shared" si="0"/>
        <v>0</v>
      </c>
      <c r="K125" s="147" t="s">
        <v>1</v>
      </c>
      <c r="L125" s="33"/>
      <c r="M125" s="152" t="s">
        <v>1</v>
      </c>
      <c r="N125" s="153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212</v>
      </c>
      <c r="AT125" s="156" t="s">
        <v>207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290</v>
      </c>
    </row>
    <row r="126" spans="1:65" s="2" customFormat="1" ht="24.15" customHeight="1">
      <c r="A126" s="32"/>
      <c r="B126" s="144"/>
      <c r="C126" s="145" t="s">
        <v>240</v>
      </c>
      <c r="D126" s="145" t="s">
        <v>207</v>
      </c>
      <c r="E126" s="146" t="s">
        <v>2324</v>
      </c>
      <c r="F126" s="147" t="s">
        <v>2325</v>
      </c>
      <c r="G126" s="148" t="s">
        <v>325</v>
      </c>
      <c r="H126" s="149">
        <v>37</v>
      </c>
      <c r="I126" s="150"/>
      <c r="J126" s="151">
        <f t="shared" si="0"/>
        <v>0</v>
      </c>
      <c r="K126" s="147" t="s">
        <v>1</v>
      </c>
      <c r="L126" s="33"/>
      <c r="M126" s="152" t="s">
        <v>1</v>
      </c>
      <c r="N126" s="153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212</v>
      </c>
      <c r="AT126" s="156" t="s">
        <v>207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297</v>
      </c>
    </row>
    <row r="127" spans="1:65" s="2" customFormat="1" ht="24.15" customHeight="1">
      <c r="A127" s="32"/>
      <c r="B127" s="144"/>
      <c r="C127" s="145" t="s">
        <v>145</v>
      </c>
      <c r="D127" s="145" t="s">
        <v>207</v>
      </c>
      <c r="E127" s="146" t="s">
        <v>2326</v>
      </c>
      <c r="F127" s="147" t="s">
        <v>2327</v>
      </c>
      <c r="G127" s="148" t="s">
        <v>1622</v>
      </c>
      <c r="H127" s="149">
        <v>30</v>
      </c>
      <c r="I127" s="150"/>
      <c r="J127" s="151">
        <f t="shared" si="0"/>
        <v>0</v>
      </c>
      <c r="K127" s="147" t="s">
        <v>1</v>
      </c>
      <c r="L127" s="33"/>
      <c r="M127" s="152" t="s">
        <v>1</v>
      </c>
      <c r="N127" s="153" t="s">
        <v>43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212</v>
      </c>
      <c r="AT127" s="156" t="s">
        <v>207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307</v>
      </c>
    </row>
    <row r="128" spans="1:65" s="2" customFormat="1" ht="16.5" customHeight="1">
      <c r="A128" s="32"/>
      <c r="B128" s="144"/>
      <c r="C128" s="145" t="s">
        <v>253</v>
      </c>
      <c r="D128" s="145" t="s">
        <v>207</v>
      </c>
      <c r="E128" s="146" t="s">
        <v>2328</v>
      </c>
      <c r="F128" s="147" t="s">
        <v>2329</v>
      </c>
      <c r="G128" s="148" t="s">
        <v>1622</v>
      </c>
      <c r="H128" s="149">
        <v>30</v>
      </c>
      <c r="I128" s="150"/>
      <c r="J128" s="151">
        <f t="shared" si="0"/>
        <v>0</v>
      </c>
      <c r="K128" s="147" t="s">
        <v>1</v>
      </c>
      <c r="L128" s="33"/>
      <c r="M128" s="152" t="s">
        <v>1</v>
      </c>
      <c r="N128" s="153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212</v>
      </c>
      <c r="AT128" s="156" t="s">
        <v>207</v>
      </c>
      <c r="AU128" s="156" t="s">
        <v>8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316</v>
      </c>
    </row>
    <row r="129" spans="1:65" s="2" customFormat="1" ht="24.15" customHeight="1">
      <c r="A129" s="32"/>
      <c r="B129" s="144"/>
      <c r="C129" s="145" t="s">
        <v>262</v>
      </c>
      <c r="D129" s="145" t="s">
        <v>207</v>
      </c>
      <c r="E129" s="146" t="s">
        <v>2330</v>
      </c>
      <c r="F129" s="147" t="s">
        <v>2331</v>
      </c>
      <c r="G129" s="148" t="s">
        <v>1622</v>
      </c>
      <c r="H129" s="149">
        <v>1</v>
      </c>
      <c r="I129" s="150"/>
      <c r="J129" s="151">
        <f t="shared" si="0"/>
        <v>0</v>
      </c>
      <c r="K129" s="147" t="s">
        <v>1</v>
      </c>
      <c r="L129" s="33"/>
      <c r="M129" s="152" t="s">
        <v>1</v>
      </c>
      <c r="N129" s="153" t="s">
        <v>43</v>
      </c>
      <c r="O129" s="58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212</v>
      </c>
      <c r="AT129" s="156" t="s">
        <v>207</v>
      </c>
      <c r="AU129" s="156" t="s">
        <v>8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328</v>
      </c>
    </row>
    <row r="130" spans="1:65" s="2" customFormat="1" ht="24.15" customHeight="1">
      <c r="A130" s="32"/>
      <c r="B130" s="144"/>
      <c r="C130" s="145" t="s">
        <v>268</v>
      </c>
      <c r="D130" s="145" t="s">
        <v>207</v>
      </c>
      <c r="E130" s="146" t="s">
        <v>2332</v>
      </c>
      <c r="F130" s="147" t="s">
        <v>2333</v>
      </c>
      <c r="G130" s="148" t="s">
        <v>1622</v>
      </c>
      <c r="H130" s="149">
        <v>1</v>
      </c>
      <c r="I130" s="150"/>
      <c r="J130" s="151">
        <f t="shared" si="0"/>
        <v>0</v>
      </c>
      <c r="K130" s="147" t="s">
        <v>1</v>
      </c>
      <c r="L130" s="33"/>
      <c r="M130" s="152" t="s">
        <v>1</v>
      </c>
      <c r="N130" s="153" t="s">
        <v>43</v>
      </c>
      <c r="O130" s="58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212</v>
      </c>
      <c r="AT130" s="156" t="s">
        <v>207</v>
      </c>
      <c r="AU130" s="156" t="s">
        <v>8</v>
      </c>
      <c r="AY130" s="17" t="s">
        <v>205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85</v>
      </c>
      <c r="BK130" s="157">
        <f t="shared" si="9"/>
        <v>0</v>
      </c>
      <c r="BL130" s="17" t="s">
        <v>212</v>
      </c>
      <c r="BM130" s="156" t="s">
        <v>337</v>
      </c>
    </row>
    <row r="131" spans="1:65" s="2" customFormat="1" ht="24.15" customHeight="1">
      <c r="A131" s="32"/>
      <c r="B131" s="144"/>
      <c r="C131" s="145" t="s">
        <v>283</v>
      </c>
      <c r="D131" s="145" t="s">
        <v>207</v>
      </c>
      <c r="E131" s="146" t="s">
        <v>2334</v>
      </c>
      <c r="F131" s="147" t="s">
        <v>2335</v>
      </c>
      <c r="G131" s="148" t="s">
        <v>1622</v>
      </c>
      <c r="H131" s="149">
        <v>2</v>
      </c>
      <c r="I131" s="150"/>
      <c r="J131" s="151">
        <f t="shared" si="0"/>
        <v>0</v>
      </c>
      <c r="K131" s="147" t="s">
        <v>1</v>
      </c>
      <c r="L131" s="33"/>
      <c r="M131" s="152" t="s">
        <v>1</v>
      </c>
      <c r="N131" s="153" t="s">
        <v>43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212</v>
      </c>
      <c r="AT131" s="156" t="s">
        <v>207</v>
      </c>
      <c r="AU131" s="156" t="s">
        <v>8</v>
      </c>
      <c r="AY131" s="17" t="s">
        <v>205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85</v>
      </c>
      <c r="BK131" s="157">
        <f t="shared" si="9"/>
        <v>0</v>
      </c>
      <c r="BL131" s="17" t="s">
        <v>212</v>
      </c>
      <c r="BM131" s="156" t="s">
        <v>346</v>
      </c>
    </row>
    <row r="132" spans="1:65" s="2" customFormat="1" ht="24.15" customHeight="1">
      <c r="A132" s="32"/>
      <c r="B132" s="144"/>
      <c r="C132" s="145" t="s">
        <v>290</v>
      </c>
      <c r="D132" s="145" t="s">
        <v>207</v>
      </c>
      <c r="E132" s="146" t="s">
        <v>2336</v>
      </c>
      <c r="F132" s="147" t="s">
        <v>2337</v>
      </c>
      <c r="G132" s="148" t="s">
        <v>1622</v>
      </c>
      <c r="H132" s="149">
        <v>1</v>
      </c>
      <c r="I132" s="150"/>
      <c r="J132" s="151">
        <f t="shared" si="0"/>
        <v>0</v>
      </c>
      <c r="K132" s="147" t="s">
        <v>1</v>
      </c>
      <c r="L132" s="33"/>
      <c r="M132" s="152" t="s">
        <v>1</v>
      </c>
      <c r="N132" s="153" t="s">
        <v>43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212</v>
      </c>
      <c r="AT132" s="156" t="s">
        <v>207</v>
      </c>
      <c r="AU132" s="156" t="s">
        <v>8</v>
      </c>
      <c r="AY132" s="17" t="s">
        <v>205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85</v>
      </c>
      <c r="BK132" s="157">
        <f t="shared" si="9"/>
        <v>0</v>
      </c>
      <c r="BL132" s="17" t="s">
        <v>212</v>
      </c>
      <c r="BM132" s="156" t="s">
        <v>356</v>
      </c>
    </row>
    <row r="133" spans="1:65" s="2" customFormat="1" ht="24.15" customHeight="1">
      <c r="A133" s="32"/>
      <c r="B133" s="144"/>
      <c r="C133" s="145" t="s">
        <v>9</v>
      </c>
      <c r="D133" s="145" t="s">
        <v>207</v>
      </c>
      <c r="E133" s="146" t="s">
        <v>2338</v>
      </c>
      <c r="F133" s="147" t="s">
        <v>2339</v>
      </c>
      <c r="G133" s="148" t="s">
        <v>1622</v>
      </c>
      <c r="H133" s="149">
        <v>1</v>
      </c>
      <c r="I133" s="150"/>
      <c r="J133" s="151">
        <f t="shared" si="0"/>
        <v>0</v>
      </c>
      <c r="K133" s="147" t="s">
        <v>1</v>
      </c>
      <c r="L133" s="33"/>
      <c r="M133" s="152" t="s">
        <v>1</v>
      </c>
      <c r="N133" s="153" t="s">
        <v>43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212</v>
      </c>
      <c r="AT133" s="156" t="s">
        <v>207</v>
      </c>
      <c r="AU133" s="156" t="s">
        <v>8</v>
      </c>
      <c r="AY133" s="17" t="s">
        <v>205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85</v>
      </c>
      <c r="BK133" s="157">
        <f t="shared" si="9"/>
        <v>0</v>
      </c>
      <c r="BL133" s="17" t="s">
        <v>212</v>
      </c>
      <c r="BM133" s="156" t="s">
        <v>366</v>
      </c>
    </row>
    <row r="134" spans="1:65" s="2" customFormat="1" ht="24.15" customHeight="1">
      <c r="A134" s="32"/>
      <c r="B134" s="144"/>
      <c r="C134" s="145" t="s">
        <v>297</v>
      </c>
      <c r="D134" s="145" t="s">
        <v>207</v>
      </c>
      <c r="E134" s="146" t="s">
        <v>2340</v>
      </c>
      <c r="F134" s="147" t="s">
        <v>2341</v>
      </c>
      <c r="G134" s="148" t="s">
        <v>1622</v>
      </c>
      <c r="H134" s="149">
        <v>21</v>
      </c>
      <c r="I134" s="150"/>
      <c r="J134" s="151">
        <f t="shared" si="0"/>
        <v>0</v>
      </c>
      <c r="K134" s="147" t="s">
        <v>1</v>
      </c>
      <c r="L134" s="33"/>
      <c r="M134" s="152" t="s">
        <v>1</v>
      </c>
      <c r="N134" s="153" t="s">
        <v>43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212</v>
      </c>
      <c r="AT134" s="156" t="s">
        <v>207</v>
      </c>
      <c r="AU134" s="156" t="s">
        <v>8</v>
      </c>
      <c r="AY134" s="17" t="s">
        <v>205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85</v>
      </c>
      <c r="BK134" s="157">
        <f t="shared" si="9"/>
        <v>0</v>
      </c>
      <c r="BL134" s="17" t="s">
        <v>212</v>
      </c>
      <c r="BM134" s="156" t="s">
        <v>91</v>
      </c>
    </row>
    <row r="135" spans="1:65" s="2" customFormat="1" ht="37.75" customHeight="1">
      <c r="A135" s="32"/>
      <c r="B135" s="144"/>
      <c r="C135" s="145" t="s">
        <v>302</v>
      </c>
      <c r="D135" s="145" t="s">
        <v>207</v>
      </c>
      <c r="E135" s="146" t="s">
        <v>2342</v>
      </c>
      <c r="F135" s="147" t="s">
        <v>2343</v>
      </c>
      <c r="G135" s="148" t="s">
        <v>1622</v>
      </c>
      <c r="H135" s="149">
        <v>11</v>
      </c>
      <c r="I135" s="150"/>
      <c r="J135" s="151">
        <f t="shared" si="0"/>
        <v>0</v>
      </c>
      <c r="K135" s="147" t="s">
        <v>1</v>
      </c>
      <c r="L135" s="33"/>
      <c r="M135" s="152" t="s">
        <v>1</v>
      </c>
      <c r="N135" s="153" t="s">
        <v>43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212</v>
      </c>
      <c r="AT135" s="156" t="s">
        <v>207</v>
      </c>
      <c r="AU135" s="156" t="s">
        <v>8</v>
      </c>
      <c r="AY135" s="17" t="s">
        <v>205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85</v>
      </c>
      <c r="BK135" s="157">
        <f t="shared" si="9"/>
        <v>0</v>
      </c>
      <c r="BL135" s="17" t="s">
        <v>212</v>
      </c>
      <c r="BM135" s="156" t="s">
        <v>384</v>
      </c>
    </row>
    <row r="136" spans="1:65" s="2" customFormat="1" ht="33" customHeight="1">
      <c r="A136" s="32"/>
      <c r="B136" s="144"/>
      <c r="C136" s="145" t="s">
        <v>307</v>
      </c>
      <c r="D136" s="145" t="s">
        <v>207</v>
      </c>
      <c r="E136" s="146" t="s">
        <v>2344</v>
      </c>
      <c r="F136" s="147" t="s">
        <v>2345</v>
      </c>
      <c r="G136" s="148" t="s">
        <v>1622</v>
      </c>
      <c r="H136" s="149">
        <v>3</v>
      </c>
      <c r="I136" s="150"/>
      <c r="J136" s="151">
        <f t="shared" si="0"/>
        <v>0</v>
      </c>
      <c r="K136" s="147" t="s">
        <v>1</v>
      </c>
      <c r="L136" s="33"/>
      <c r="M136" s="152" t="s">
        <v>1</v>
      </c>
      <c r="N136" s="153" t="s">
        <v>43</v>
      </c>
      <c r="O136" s="58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212</v>
      </c>
      <c r="AT136" s="156" t="s">
        <v>207</v>
      </c>
      <c r="AU136" s="156" t="s">
        <v>8</v>
      </c>
      <c r="AY136" s="17" t="s">
        <v>205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85</v>
      </c>
      <c r="BK136" s="157">
        <f t="shared" si="9"/>
        <v>0</v>
      </c>
      <c r="BL136" s="17" t="s">
        <v>212</v>
      </c>
      <c r="BM136" s="156" t="s">
        <v>393</v>
      </c>
    </row>
    <row r="137" spans="1:65" s="2" customFormat="1" ht="24.15" customHeight="1">
      <c r="A137" s="32"/>
      <c r="B137" s="144"/>
      <c r="C137" s="145" t="s">
        <v>312</v>
      </c>
      <c r="D137" s="145" t="s">
        <v>207</v>
      </c>
      <c r="E137" s="146" t="s">
        <v>2271</v>
      </c>
      <c r="F137" s="147" t="s">
        <v>2346</v>
      </c>
      <c r="G137" s="148" t="s">
        <v>1622</v>
      </c>
      <c r="H137" s="149">
        <v>1</v>
      </c>
      <c r="I137" s="150"/>
      <c r="J137" s="151">
        <f t="shared" si="0"/>
        <v>0</v>
      </c>
      <c r="K137" s="147" t="s">
        <v>1</v>
      </c>
      <c r="L137" s="33"/>
      <c r="M137" s="201" t="s">
        <v>1</v>
      </c>
      <c r="N137" s="202" t="s">
        <v>43</v>
      </c>
      <c r="O137" s="198"/>
      <c r="P137" s="199">
        <f t="shared" si="1"/>
        <v>0</v>
      </c>
      <c r="Q137" s="199">
        <v>0</v>
      </c>
      <c r="R137" s="199">
        <f t="shared" si="2"/>
        <v>0</v>
      </c>
      <c r="S137" s="199">
        <v>0</v>
      </c>
      <c r="T137" s="200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212</v>
      </c>
      <c r="AT137" s="156" t="s">
        <v>207</v>
      </c>
      <c r="AU137" s="156" t="s">
        <v>8</v>
      </c>
      <c r="AY137" s="17" t="s">
        <v>205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85</v>
      </c>
      <c r="BK137" s="157">
        <f t="shared" si="9"/>
        <v>0</v>
      </c>
      <c r="BL137" s="17" t="s">
        <v>212</v>
      </c>
      <c r="BM137" s="156" t="s">
        <v>403</v>
      </c>
    </row>
    <row r="138" spans="1:31" s="2" customFormat="1" ht="7" customHeight="1">
      <c r="A138" s="32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33"/>
      <c r="M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</sheetData>
  <autoFilter ref="C116:K13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25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114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2347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ROUND((SUM(BE117:BE124)),0)</f>
        <v>0</v>
      </c>
      <c r="G33" s="32"/>
      <c r="H33" s="32"/>
      <c r="I33" s="101">
        <v>0.21</v>
      </c>
      <c r="J33" s="100">
        <f>ROUND(((SUM(BE117:BE124))*I33),0)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ROUND((SUM(BF117:BF124)),0)</f>
        <v>0</v>
      </c>
      <c r="G34" s="32"/>
      <c r="H34" s="32"/>
      <c r="I34" s="101">
        <v>0.12</v>
      </c>
      <c r="J34" s="100">
        <f>ROUND(((SUM(BF117:BF124))*I34),0)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ROUND((SUM(BG117:BG124)),0)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ROUND((SUM(BH117:BH124)),0)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ROUND((SUM(BI117:BI124)),0)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64 - Rozvaděč - demontáže - SO 01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2348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64 - Rozvaděč - demontáže - SO 01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2349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SUM(P119:P124)</f>
        <v>0</v>
      </c>
      <c r="Q118" s="137"/>
      <c r="R118" s="138">
        <f>SUM(R119:R124)</f>
        <v>0</v>
      </c>
      <c r="S118" s="137"/>
      <c r="T118" s="139">
        <f>SUM(T119:T124)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SUM(BK119:BK124)</f>
        <v>0</v>
      </c>
    </row>
    <row r="119" spans="1:65" s="2" customFormat="1" ht="24.15" customHeight="1">
      <c r="A119" s="32"/>
      <c r="B119" s="144"/>
      <c r="C119" s="145" t="s">
        <v>8</v>
      </c>
      <c r="D119" s="145" t="s">
        <v>207</v>
      </c>
      <c r="E119" s="146" t="s">
        <v>2350</v>
      </c>
      <c r="F119" s="147" t="s">
        <v>2351</v>
      </c>
      <c r="G119" s="148" t="s">
        <v>1622</v>
      </c>
      <c r="H119" s="149">
        <v>1</v>
      </c>
      <c r="I119" s="150"/>
      <c r="J119" s="151">
        <f aca="true" t="shared" si="0" ref="J119:J124">ROUND(I119*H119,0)</f>
        <v>0</v>
      </c>
      <c r="K119" s="147" t="s">
        <v>1</v>
      </c>
      <c r="L119" s="33"/>
      <c r="M119" s="152" t="s">
        <v>1</v>
      </c>
      <c r="N119" s="153" t="s">
        <v>43</v>
      </c>
      <c r="O119" s="58"/>
      <c r="P119" s="154">
        <f aca="true" t="shared" si="1" ref="P119:P124">O119*H119</f>
        <v>0</v>
      </c>
      <c r="Q119" s="154">
        <v>0</v>
      </c>
      <c r="R119" s="154">
        <f aca="true" t="shared" si="2" ref="R119:R124">Q119*H119</f>
        <v>0</v>
      </c>
      <c r="S119" s="154">
        <v>0</v>
      </c>
      <c r="T119" s="155">
        <f aca="true" t="shared" si="3" ref="T119:T124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212</v>
      </c>
      <c r="AT119" s="156" t="s">
        <v>207</v>
      </c>
      <c r="AU119" s="156" t="s">
        <v>8</v>
      </c>
      <c r="AY119" s="17" t="s">
        <v>205</v>
      </c>
      <c r="BE119" s="157">
        <f aca="true" t="shared" si="4" ref="BE119:BE124">IF(N119="základní",J119,0)</f>
        <v>0</v>
      </c>
      <c r="BF119" s="157">
        <f aca="true" t="shared" si="5" ref="BF119:BF124">IF(N119="snížená",J119,0)</f>
        <v>0</v>
      </c>
      <c r="BG119" s="157">
        <f aca="true" t="shared" si="6" ref="BG119:BG124">IF(N119="zákl. přenesená",J119,0)</f>
        <v>0</v>
      </c>
      <c r="BH119" s="157">
        <f aca="true" t="shared" si="7" ref="BH119:BH124">IF(N119="sníž. přenesená",J119,0)</f>
        <v>0</v>
      </c>
      <c r="BI119" s="157">
        <f aca="true" t="shared" si="8" ref="BI119:BI124">IF(N119="nulová",J119,0)</f>
        <v>0</v>
      </c>
      <c r="BJ119" s="17" t="s">
        <v>85</v>
      </c>
      <c r="BK119" s="157">
        <f aca="true" t="shared" si="9" ref="BK119:BK124">ROUND(I119*H119,0)</f>
        <v>0</v>
      </c>
      <c r="BL119" s="17" t="s">
        <v>212</v>
      </c>
      <c r="BM119" s="156" t="s">
        <v>85</v>
      </c>
    </row>
    <row r="120" spans="1:65" s="2" customFormat="1" ht="24.15" customHeight="1">
      <c r="A120" s="32"/>
      <c r="B120" s="144"/>
      <c r="C120" s="145" t="s">
        <v>85</v>
      </c>
      <c r="D120" s="145" t="s">
        <v>207</v>
      </c>
      <c r="E120" s="146" t="s">
        <v>2352</v>
      </c>
      <c r="F120" s="147" t="s">
        <v>2353</v>
      </c>
      <c r="G120" s="148" t="s">
        <v>1622</v>
      </c>
      <c r="H120" s="149">
        <v>1</v>
      </c>
      <c r="I120" s="150"/>
      <c r="J120" s="151">
        <f t="shared" si="0"/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16.5" customHeight="1">
      <c r="A121" s="32"/>
      <c r="B121" s="144"/>
      <c r="C121" s="145" t="s">
        <v>217</v>
      </c>
      <c r="D121" s="145" t="s">
        <v>207</v>
      </c>
      <c r="E121" s="146" t="s">
        <v>2354</v>
      </c>
      <c r="F121" s="147" t="s">
        <v>2355</v>
      </c>
      <c r="G121" s="148" t="s">
        <v>1622</v>
      </c>
      <c r="H121" s="149">
        <v>1</v>
      </c>
      <c r="I121" s="150"/>
      <c r="J121" s="151">
        <f t="shared" si="0"/>
        <v>0</v>
      </c>
      <c r="K121" s="147" t="s">
        <v>1</v>
      </c>
      <c r="L121" s="33"/>
      <c r="M121" s="152" t="s">
        <v>1</v>
      </c>
      <c r="N121" s="153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212</v>
      </c>
      <c r="AT121" s="156" t="s">
        <v>207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21.75" customHeight="1">
      <c r="A122" s="32"/>
      <c r="B122" s="144"/>
      <c r="C122" s="145" t="s">
        <v>212</v>
      </c>
      <c r="D122" s="145" t="s">
        <v>207</v>
      </c>
      <c r="E122" s="146" t="s">
        <v>2356</v>
      </c>
      <c r="F122" s="147" t="s">
        <v>2357</v>
      </c>
      <c r="G122" s="148" t="s">
        <v>1622</v>
      </c>
      <c r="H122" s="149">
        <v>25</v>
      </c>
      <c r="I122" s="150"/>
      <c r="J122" s="151">
        <f t="shared" si="0"/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33" customHeight="1">
      <c r="A123" s="32"/>
      <c r="B123" s="144"/>
      <c r="C123" s="145" t="s">
        <v>100</v>
      </c>
      <c r="D123" s="145" t="s">
        <v>207</v>
      </c>
      <c r="E123" s="146" t="s">
        <v>2358</v>
      </c>
      <c r="F123" s="147" t="s">
        <v>2359</v>
      </c>
      <c r="G123" s="148" t="s">
        <v>1622</v>
      </c>
      <c r="H123" s="149">
        <v>3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24.15" customHeight="1">
      <c r="A124" s="32"/>
      <c r="B124" s="144"/>
      <c r="C124" s="145" t="s">
        <v>232</v>
      </c>
      <c r="D124" s="145" t="s">
        <v>207</v>
      </c>
      <c r="E124" s="146" t="s">
        <v>2360</v>
      </c>
      <c r="F124" s="147" t="s">
        <v>2361</v>
      </c>
      <c r="G124" s="148" t="s">
        <v>1622</v>
      </c>
      <c r="H124" s="149">
        <v>25</v>
      </c>
      <c r="I124" s="150"/>
      <c r="J124" s="151">
        <f t="shared" si="0"/>
        <v>0</v>
      </c>
      <c r="K124" s="147" t="s">
        <v>1</v>
      </c>
      <c r="L124" s="33"/>
      <c r="M124" s="201" t="s">
        <v>1</v>
      </c>
      <c r="N124" s="202" t="s">
        <v>43</v>
      </c>
      <c r="O124" s="198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31" s="2" customFormat="1" ht="7" customHeight="1">
      <c r="A125" s="32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32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117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2362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ROUND((SUM(BE117:BE131)),0)</f>
        <v>0</v>
      </c>
      <c r="G33" s="32"/>
      <c r="H33" s="32"/>
      <c r="I33" s="101">
        <v>0.21</v>
      </c>
      <c r="J33" s="100">
        <f>ROUND(((SUM(BE117:BE131))*I33),0)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ROUND((SUM(BF117:BF131)),0)</f>
        <v>0</v>
      </c>
      <c r="G34" s="32"/>
      <c r="H34" s="32"/>
      <c r="I34" s="101">
        <v>0.12</v>
      </c>
      <c r="J34" s="100">
        <f>ROUND(((SUM(BF117:BF131))*I34),0)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ROUND((SUM(BG117:BG131)),0)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ROUND((SUM(BH117:BH131)),0)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ROUND((SUM(BI117:BI131)),0)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65 - Rozvaděč - materiál - SO 01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2363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65 - Rozvaděč - materiál - SO 01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2364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SUM(P119:P131)</f>
        <v>0</v>
      </c>
      <c r="Q118" s="137"/>
      <c r="R118" s="138">
        <f>SUM(R119:R131)</f>
        <v>0</v>
      </c>
      <c r="S118" s="137"/>
      <c r="T118" s="139">
        <f>SUM(T119:T131)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SUM(BK119:BK131)</f>
        <v>0</v>
      </c>
    </row>
    <row r="119" spans="1:65" s="2" customFormat="1" ht="24.15" customHeight="1">
      <c r="A119" s="32"/>
      <c r="B119" s="144"/>
      <c r="C119" s="175" t="s">
        <v>8</v>
      </c>
      <c r="D119" s="175" t="s">
        <v>237</v>
      </c>
      <c r="E119" s="176" t="s">
        <v>2269</v>
      </c>
      <c r="F119" s="177" t="s">
        <v>2365</v>
      </c>
      <c r="G119" s="178" t="s">
        <v>1622</v>
      </c>
      <c r="H119" s="179">
        <v>1</v>
      </c>
      <c r="I119" s="180"/>
      <c r="J119" s="181">
        <f aca="true" t="shared" si="0" ref="J119:J131">ROUND(I119*H119,0)</f>
        <v>0</v>
      </c>
      <c r="K119" s="177" t="s">
        <v>1</v>
      </c>
      <c r="L119" s="182"/>
      <c r="M119" s="183" t="s">
        <v>1</v>
      </c>
      <c r="N119" s="184" t="s">
        <v>43</v>
      </c>
      <c r="O119" s="58"/>
      <c r="P119" s="154">
        <f aca="true" t="shared" si="1" ref="P119:P131">O119*H119</f>
        <v>0</v>
      </c>
      <c r="Q119" s="154">
        <v>0</v>
      </c>
      <c r="R119" s="154">
        <f aca="true" t="shared" si="2" ref="R119:R131">Q119*H119</f>
        <v>0</v>
      </c>
      <c r="S119" s="154">
        <v>0</v>
      </c>
      <c r="T119" s="155">
        <f aca="true" t="shared" si="3" ref="T119:T131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240</v>
      </c>
      <c r="AT119" s="156" t="s">
        <v>237</v>
      </c>
      <c r="AU119" s="156" t="s">
        <v>8</v>
      </c>
      <c r="AY119" s="17" t="s">
        <v>205</v>
      </c>
      <c r="BE119" s="157">
        <f aca="true" t="shared" si="4" ref="BE119:BE131">IF(N119="základní",J119,0)</f>
        <v>0</v>
      </c>
      <c r="BF119" s="157">
        <f aca="true" t="shared" si="5" ref="BF119:BF131">IF(N119="snížená",J119,0)</f>
        <v>0</v>
      </c>
      <c r="BG119" s="157">
        <f aca="true" t="shared" si="6" ref="BG119:BG131">IF(N119="zákl. přenesená",J119,0)</f>
        <v>0</v>
      </c>
      <c r="BH119" s="157">
        <f aca="true" t="shared" si="7" ref="BH119:BH131">IF(N119="sníž. přenesená",J119,0)</f>
        <v>0</v>
      </c>
      <c r="BI119" s="157">
        <f aca="true" t="shared" si="8" ref="BI119:BI131">IF(N119="nulová",J119,0)</f>
        <v>0</v>
      </c>
      <c r="BJ119" s="17" t="s">
        <v>85</v>
      </c>
      <c r="BK119" s="157">
        <f aca="true" t="shared" si="9" ref="BK119:BK131">ROUND(I119*H119,0)</f>
        <v>0</v>
      </c>
      <c r="BL119" s="17" t="s">
        <v>212</v>
      </c>
      <c r="BM119" s="156" t="s">
        <v>85</v>
      </c>
    </row>
    <row r="120" spans="1:65" s="2" customFormat="1" ht="16.5" customHeight="1">
      <c r="A120" s="32"/>
      <c r="B120" s="144"/>
      <c r="C120" s="175" t="s">
        <v>85</v>
      </c>
      <c r="D120" s="175" t="s">
        <v>237</v>
      </c>
      <c r="E120" s="176" t="s">
        <v>2271</v>
      </c>
      <c r="F120" s="177" t="s">
        <v>2366</v>
      </c>
      <c r="G120" s="178" t="s">
        <v>1622</v>
      </c>
      <c r="H120" s="179">
        <v>1</v>
      </c>
      <c r="I120" s="180"/>
      <c r="J120" s="181">
        <f t="shared" si="0"/>
        <v>0</v>
      </c>
      <c r="K120" s="177" t="s">
        <v>1</v>
      </c>
      <c r="L120" s="182"/>
      <c r="M120" s="183" t="s">
        <v>1</v>
      </c>
      <c r="N120" s="184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240</v>
      </c>
      <c r="AT120" s="156" t="s">
        <v>237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24.15" customHeight="1">
      <c r="A121" s="32"/>
      <c r="B121" s="144"/>
      <c r="C121" s="175" t="s">
        <v>217</v>
      </c>
      <c r="D121" s="175" t="s">
        <v>237</v>
      </c>
      <c r="E121" s="176" t="s">
        <v>2293</v>
      </c>
      <c r="F121" s="177" t="s">
        <v>2367</v>
      </c>
      <c r="G121" s="178" t="s">
        <v>1622</v>
      </c>
      <c r="H121" s="179">
        <v>2</v>
      </c>
      <c r="I121" s="180"/>
      <c r="J121" s="181">
        <f t="shared" si="0"/>
        <v>0</v>
      </c>
      <c r="K121" s="177" t="s">
        <v>1</v>
      </c>
      <c r="L121" s="182"/>
      <c r="M121" s="183" t="s">
        <v>1</v>
      </c>
      <c r="N121" s="184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240</v>
      </c>
      <c r="AT121" s="156" t="s">
        <v>237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24.15" customHeight="1">
      <c r="A122" s="32"/>
      <c r="B122" s="144"/>
      <c r="C122" s="175" t="s">
        <v>212</v>
      </c>
      <c r="D122" s="175" t="s">
        <v>237</v>
      </c>
      <c r="E122" s="176" t="s">
        <v>2295</v>
      </c>
      <c r="F122" s="177" t="s">
        <v>2368</v>
      </c>
      <c r="G122" s="178" t="s">
        <v>1622</v>
      </c>
      <c r="H122" s="179">
        <v>3</v>
      </c>
      <c r="I122" s="180"/>
      <c r="J122" s="181">
        <f t="shared" si="0"/>
        <v>0</v>
      </c>
      <c r="K122" s="177" t="s">
        <v>1</v>
      </c>
      <c r="L122" s="182"/>
      <c r="M122" s="183" t="s">
        <v>1</v>
      </c>
      <c r="N122" s="184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240</v>
      </c>
      <c r="AT122" s="156" t="s">
        <v>237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16.5" customHeight="1">
      <c r="A123" s="32"/>
      <c r="B123" s="144"/>
      <c r="C123" s="175" t="s">
        <v>100</v>
      </c>
      <c r="D123" s="175" t="s">
        <v>237</v>
      </c>
      <c r="E123" s="176" t="s">
        <v>2297</v>
      </c>
      <c r="F123" s="177" t="s">
        <v>2369</v>
      </c>
      <c r="G123" s="178" t="s">
        <v>1622</v>
      </c>
      <c r="H123" s="179">
        <v>1</v>
      </c>
      <c r="I123" s="180"/>
      <c r="J123" s="181">
        <f t="shared" si="0"/>
        <v>0</v>
      </c>
      <c r="K123" s="177" t="s">
        <v>1</v>
      </c>
      <c r="L123" s="182"/>
      <c r="M123" s="183" t="s">
        <v>1</v>
      </c>
      <c r="N123" s="184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240</v>
      </c>
      <c r="AT123" s="156" t="s">
        <v>237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24.15" customHeight="1">
      <c r="A124" s="32"/>
      <c r="B124" s="144"/>
      <c r="C124" s="175" t="s">
        <v>232</v>
      </c>
      <c r="D124" s="175" t="s">
        <v>237</v>
      </c>
      <c r="E124" s="176" t="s">
        <v>2370</v>
      </c>
      <c r="F124" s="177" t="s">
        <v>2371</v>
      </c>
      <c r="G124" s="178" t="s">
        <v>1622</v>
      </c>
      <c r="H124" s="179">
        <v>7</v>
      </c>
      <c r="I124" s="180"/>
      <c r="J124" s="181">
        <f t="shared" si="0"/>
        <v>0</v>
      </c>
      <c r="K124" s="177" t="s">
        <v>1</v>
      </c>
      <c r="L124" s="182"/>
      <c r="M124" s="183" t="s">
        <v>1</v>
      </c>
      <c r="N124" s="184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240</v>
      </c>
      <c r="AT124" s="156" t="s">
        <v>237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65" s="2" customFormat="1" ht="24.15" customHeight="1">
      <c r="A125" s="32"/>
      <c r="B125" s="144"/>
      <c r="C125" s="175" t="s">
        <v>236</v>
      </c>
      <c r="D125" s="175" t="s">
        <v>237</v>
      </c>
      <c r="E125" s="176" t="s">
        <v>2372</v>
      </c>
      <c r="F125" s="177" t="s">
        <v>2373</v>
      </c>
      <c r="G125" s="178" t="s">
        <v>1622</v>
      </c>
      <c r="H125" s="179">
        <v>1</v>
      </c>
      <c r="I125" s="180"/>
      <c r="J125" s="181">
        <f t="shared" si="0"/>
        <v>0</v>
      </c>
      <c r="K125" s="177" t="s">
        <v>1</v>
      </c>
      <c r="L125" s="182"/>
      <c r="M125" s="183" t="s">
        <v>1</v>
      </c>
      <c r="N125" s="184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240</v>
      </c>
      <c r="AT125" s="156" t="s">
        <v>237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290</v>
      </c>
    </row>
    <row r="126" spans="1:65" s="2" customFormat="1" ht="24.15" customHeight="1">
      <c r="A126" s="32"/>
      <c r="B126" s="144"/>
      <c r="C126" s="175" t="s">
        <v>240</v>
      </c>
      <c r="D126" s="175" t="s">
        <v>237</v>
      </c>
      <c r="E126" s="176" t="s">
        <v>2299</v>
      </c>
      <c r="F126" s="177" t="s">
        <v>2374</v>
      </c>
      <c r="G126" s="178" t="s">
        <v>1622</v>
      </c>
      <c r="H126" s="179">
        <v>7</v>
      </c>
      <c r="I126" s="180"/>
      <c r="J126" s="181">
        <f t="shared" si="0"/>
        <v>0</v>
      </c>
      <c r="K126" s="177" t="s">
        <v>1</v>
      </c>
      <c r="L126" s="182"/>
      <c r="M126" s="183" t="s">
        <v>1</v>
      </c>
      <c r="N126" s="184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240</v>
      </c>
      <c r="AT126" s="156" t="s">
        <v>237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297</v>
      </c>
    </row>
    <row r="127" spans="1:65" s="2" customFormat="1" ht="24.15" customHeight="1">
      <c r="A127" s="32"/>
      <c r="B127" s="144"/>
      <c r="C127" s="175" t="s">
        <v>145</v>
      </c>
      <c r="D127" s="175" t="s">
        <v>237</v>
      </c>
      <c r="E127" s="176" t="s">
        <v>2375</v>
      </c>
      <c r="F127" s="177" t="s">
        <v>2376</v>
      </c>
      <c r="G127" s="178" t="s">
        <v>1622</v>
      </c>
      <c r="H127" s="179">
        <v>1</v>
      </c>
      <c r="I127" s="180"/>
      <c r="J127" s="181">
        <f t="shared" si="0"/>
        <v>0</v>
      </c>
      <c r="K127" s="177" t="s">
        <v>1</v>
      </c>
      <c r="L127" s="182"/>
      <c r="M127" s="183" t="s">
        <v>1</v>
      </c>
      <c r="N127" s="184" t="s">
        <v>43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240</v>
      </c>
      <c r="AT127" s="156" t="s">
        <v>237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307</v>
      </c>
    </row>
    <row r="128" spans="1:65" s="2" customFormat="1" ht="24.15" customHeight="1">
      <c r="A128" s="32"/>
      <c r="B128" s="144"/>
      <c r="C128" s="175" t="s">
        <v>253</v>
      </c>
      <c r="D128" s="175" t="s">
        <v>237</v>
      </c>
      <c r="E128" s="176" t="s">
        <v>2377</v>
      </c>
      <c r="F128" s="177" t="s">
        <v>2378</v>
      </c>
      <c r="G128" s="178" t="s">
        <v>1622</v>
      </c>
      <c r="H128" s="179">
        <v>7</v>
      </c>
      <c r="I128" s="180"/>
      <c r="J128" s="181">
        <f t="shared" si="0"/>
        <v>0</v>
      </c>
      <c r="K128" s="177" t="s">
        <v>1</v>
      </c>
      <c r="L128" s="182"/>
      <c r="M128" s="183" t="s">
        <v>1</v>
      </c>
      <c r="N128" s="184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240</v>
      </c>
      <c r="AT128" s="156" t="s">
        <v>237</v>
      </c>
      <c r="AU128" s="156" t="s">
        <v>8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316</v>
      </c>
    </row>
    <row r="129" spans="1:65" s="2" customFormat="1" ht="24.15" customHeight="1">
      <c r="A129" s="32"/>
      <c r="B129" s="144"/>
      <c r="C129" s="175" t="s">
        <v>262</v>
      </c>
      <c r="D129" s="175" t="s">
        <v>237</v>
      </c>
      <c r="E129" s="176" t="s">
        <v>2379</v>
      </c>
      <c r="F129" s="177" t="s">
        <v>2380</v>
      </c>
      <c r="G129" s="178" t="s">
        <v>1622</v>
      </c>
      <c r="H129" s="179">
        <v>1</v>
      </c>
      <c r="I129" s="180"/>
      <c r="J129" s="181">
        <f t="shared" si="0"/>
        <v>0</v>
      </c>
      <c r="K129" s="177" t="s">
        <v>1</v>
      </c>
      <c r="L129" s="182"/>
      <c r="M129" s="183" t="s">
        <v>1</v>
      </c>
      <c r="N129" s="184" t="s">
        <v>43</v>
      </c>
      <c r="O129" s="58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240</v>
      </c>
      <c r="AT129" s="156" t="s">
        <v>237</v>
      </c>
      <c r="AU129" s="156" t="s">
        <v>8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328</v>
      </c>
    </row>
    <row r="130" spans="1:65" s="2" customFormat="1" ht="24.15" customHeight="1">
      <c r="A130" s="32"/>
      <c r="B130" s="144"/>
      <c r="C130" s="175" t="s">
        <v>268</v>
      </c>
      <c r="D130" s="175" t="s">
        <v>237</v>
      </c>
      <c r="E130" s="176" t="s">
        <v>2301</v>
      </c>
      <c r="F130" s="177" t="s">
        <v>2381</v>
      </c>
      <c r="G130" s="178" t="s">
        <v>1622</v>
      </c>
      <c r="H130" s="179">
        <v>4</v>
      </c>
      <c r="I130" s="180"/>
      <c r="J130" s="181">
        <f t="shared" si="0"/>
        <v>0</v>
      </c>
      <c r="K130" s="177" t="s">
        <v>1</v>
      </c>
      <c r="L130" s="182"/>
      <c r="M130" s="183" t="s">
        <v>1</v>
      </c>
      <c r="N130" s="184" t="s">
        <v>43</v>
      </c>
      <c r="O130" s="58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240</v>
      </c>
      <c r="AT130" s="156" t="s">
        <v>237</v>
      </c>
      <c r="AU130" s="156" t="s">
        <v>8</v>
      </c>
      <c r="AY130" s="17" t="s">
        <v>205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85</v>
      </c>
      <c r="BK130" s="157">
        <f t="shared" si="9"/>
        <v>0</v>
      </c>
      <c r="BL130" s="17" t="s">
        <v>212</v>
      </c>
      <c r="BM130" s="156" t="s">
        <v>337</v>
      </c>
    </row>
    <row r="131" spans="1:65" s="2" customFormat="1" ht="16.5" customHeight="1">
      <c r="A131" s="32"/>
      <c r="B131" s="144"/>
      <c r="C131" s="175" t="s">
        <v>283</v>
      </c>
      <c r="D131" s="175" t="s">
        <v>237</v>
      </c>
      <c r="E131" s="176" t="s">
        <v>2303</v>
      </c>
      <c r="F131" s="177" t="s">
        <v>2382</v>
      </c>
      <c r="G131" s="178" t="s">
        <v>2383</v>
      </c>
      <c r="H131" s="179">
        <v>1</v>
      </c>
      <c r="I131" s="180"/>
      <c r="J131" s="181">
        <f t="shared" si="0"/>
        <v>0</v>
      </c>
      <c r="K131" s="177" t="s">
        <v>1</v>
      </c>
      <c r="L131" s="182"/>
      <c r="M131" s="196" t="s">
        <v>1</v>
      </c>
      <c r="N131" s="197" t="s">
        <v>43</v>
      </c>
      <c r="O131" s="198"/>
      <c r="P131" s="199">
        <f t="shared" si="1"/>
        <v>0</v>
      </c>
      <c r="Q131" s="199">
        <v>0</v>
      </c>
      <c r="R131" s="199">
        <f t="shared" si="2"/>
        <v>0</v>
      </c>
      <c r="S131" s="199">
        <v>0</v>
      </c>
      <c r="T131" s="200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240</v>
      </c>
      <c r="AT131" s="156" t="s">
        <v>237</v>
      </c>
      <c r="AU131" s="156" t="s">
        <v>8</v>
      </c>
      <c r="AY131" s="17" t="s">
        <v>205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85</v>
      </c>
      <c r="BK131" s="157">
        <f t="shared" si="9"/>
        <v>0</v>
      </c>
      <c r="BL131" s="17" t="s">
        <v>212</v>
      </c>
      <c r="BM131" s="156" t="s">
        <v>346</v>
      </c>
    </row>
    <row r="132" spans="1:31" s="2" customFormat="1" ht="7" customHeight="1">
      <c r="A132" s="32"/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33"/>
      <c r="M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</sheetData>
  <autoFilter ref="C116:K131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30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120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2384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ROUND((SUM(BE117:BE129)),0)</f>
        <v>0</v>
      </c>
      <c r="G33" s="32"/>
      <c r="H33" s="32"/>
      <c r="I33" s="101">
        <v>0.21</v>
      </c>
      <c r="J33" s="100">
        <f>ROUND(((SUM(BE117:BE129))*I33),0)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ROUND((SUM(BF117:BF129)),0)</f>
        <v>0</v>
      </c>
      <c r="G34" s="32"/>
      <c r="H34" s="32"/>
      <c r="I34" s="101">
        <v>0.12</v>
      </c>
      <c r="J34" s="100">
        <f>ROUND(((SUM(BF117:BF129))*I34),0)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ROUND((SUM(BG117:BG129)),0)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ROUND((SUM(BH117:BH129)),0)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ROUND((SUM(BI117:BI129)),0)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66 - Rozvaděč - montáže - SO 01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2385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66 - Rozvaděč - montáže - SO 01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2386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SUM(P119:P129)</f>
        <v>0</v>
      </c>
      <c r="Q118" s="137"/>
      <c r="R118" s="138">
        <f>SUM(R119:R129)</f>
        <v>0</v>
      </c>
      <c r="S118" s="137"/>
      <c r="T118" s="139">
        <f>SUM(T119:T129)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SUM(BK119:BK129)</f>
        <v>0</v>
      </c>
    </row>
    <row r="119" spans="1:65" s="2" customFormat="1" ht="24.15" customHeight="1">
      <c r="A119" s="32"/>
      <c r="B119" s="144"/>
      <c r="C119" s="145" t="s">
        <v>8</v>
      </c>
      <c r="D119" s="145" t="s">
        <v>207</v>
      </c>
      <c r="E119" s="146" t="s">
        <v>2387</v>
      </c>
      <c r="F119" s="147" t="s">
        <v>2388</v>
      </c>
      <c r="G119" s="148" t="s">
        <v>1622</v>
      </c>
      <c r="H119" s="149">
        <v>1</v>
      </c>
      <c r="I119" s="150"/>
      <c r="J119" s="151">
        <f aca="true" t="shared" si="0" ref="J119:J129">ROUND(I119*H119,0)</f>
        <v>0</v>
      </c>
      <c r="K119" s="147" t="s">
        <v>1</v>
      </c>
      <c r="L119" s="33"/>
      <c r="M119" s="152" t="s">
        <v>1</v>
      </c>
      <c r="N119" s="153" t="s">
        <v>43</v>
      </c>
      <c r="O119" s="58"/>
      <c r="P119" s="154">
        <f aca="true" t="shared" si="1" ref="P119:P129">O119*H119</f>
        <v>0</v>
      </c>
      <c r="Q119" s="154">
        <v>0</v>
      </c>
      <c r="R119" s="154">
        <f aca="true" t="shared" si="2" ref="R119:R129">Q119*H119</f>
        <v>0</v>
      </c>
      <c r="S119" s="154">
        <v>0</v>
      </c>
      <c r="T119" s="155">
        <f aca="true" t="shared" si="3" ref="T119:T129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212</v>
      </c>
      <c r="AT119" s="156" t="s">
        <v>207</v>
      </c>
      <c r="AU119" s="156" t="s">
        <v>8</v>
      </c>
      <c r="AY119" s="17" t="s">
        <v>205</v>
      </c>
      <c r="BE119" s="157">
        <f aca="true" t="shared" si="4" ref="BE119:BE129">IF(N119="základní",J119,0)</f>
        <v>0</v>
      </c>
      <c r="BF119" s="157">
        <f aca="true" t="shared" si="5" ref="BF119:BF129">IF(N119="snížená",J119,0)</f>
        <v>0</v>
      </c>
      <c r="BG119" s="157">
        <f aca="true" t="shared" si="6" ref="BG119:BG129">IF(N119="zákl. přenesená",J119,0)</f>
        <v>0</v>
      </c>
      <c r="BH119" s="157">
        <f aca="true" t="shared" si="7" ref="BH119:BH129">IF(N119="sníž. přenesená",J119,0)</f>
        <v>0</v>
      </c>
      <c r="BI119" s="157">
        <f aca="true" t="shared" si="8" ref="BI119:BI129">IF(N119="nulová",J119,0)</f>
        <v>0</v>
      </c>
      <c r="BJ119" s="17" t="s">
        <v>85</v>
      </c>
      <c r="BK119" s="157">
        <f aca="true" t="shared" si="9" ref="BK119:BK129">ROUND(I119*H119,0)</f>
        <v>0</v>
      </c>
      <c r="BL119" s="17" t="s">
        <v>212</v>
      </c>
      <c r="BM119" s="156" t="s">
        <v>85</v>
      </c>
    </row>
    <row r="120" spans="1:65" s="2" customFormat="1" ht="33" customHeight="1">
      <c r="A120" s="32"/>
      <c r="B120" s="144"/>
      <c r="C120" s="145" t="s">
        <v>85</v>
      </c>
      <c r="D120" s="145" t="s">
        <v>207</v>
      </c>
      <c r="E120" s="146" t="s">
        <v>2389</v>
      </c>
      <c r="F120" s="147" t="s">
        <v>2390</v>
      </c>
      <c r="G120" s="148" t="s">
        <v>1622</v>
      </c>
      <c r="H120" s="149">
        <v>1</v>
      </c>
      <c r="I120" s="150"/>
      <c r="J120" s="151">
        <f t="shared" si="0"/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24.15" customHeight="1">
      <c r="A121" s="32"/>
      <c r="B121" s="144"/>
      <c r="C121" s="145" t="s">
        <v>217</v>
      </c>
      <c r="D121" s="145" t="s">
        <v>207</v>
      </c>
      <c r="E121" s="146" t="s">
        <v>2391</v>
      </c>
      <c r="F121" s="147" t="s">
        <v>2392</v>
      </c>
      <c r="G121" s="148" t="s">
        <v>1622</v>
      </c>
      <c r="H121" s="149">
        <v>2</v>
      </c>
      <c r="I121" s="150"/>
      <c r="J121" s="151">
        <f t="shared" si="0"/>
        <v>0</v>
      </c>
      <c r="K121" s="147" t="s">
        <v>1</v>
      </c>
      <c r="L121" s="33"/>
      <c r="M121" s="152" t="s">
        <v>1</v>
      </c>
      <c r="N121" s="153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212</v>
      </c>
      <c r="AT121" s="156" t="s">
        <v>207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24.15" customHeight="1">
      <c r="A122" s="32"/>
      <c r="B122" s="144"/>
      <c r="C122" s="145" t="s">
        <v>212</v>
      </c>
      <c r="D122" s="145" t="s">
        <v>207</v>
      </c>
      <c r="E122" s="146" t="s">
        <v>2393</v>
      </c>
      <c r="F122" s="147" t="s">
        <v>2394</v>
      </c>
      <c r="G122" s="148" t="s">
        <v>1622</v>
      </c>
      <c r="H122" s="149">
        <v>3</v>
      </c>
      <c r="I122" s="150"/>
      <c r="J122" s="151">
        <f t="shared" si="0"/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24.15" customHeight="1">
      <c r="A123" s="32"/>
      <c r="B123" s="144"/>
      <c r="C123" s="145" t="s">
        <v>100</v>
      </c>
      <c r="D123" s="145" t="s">
        <v>207</v>
      </c>
      <c r="E123" s="146" t="s">
        <v>2395</v>
      </c>
      <c r="F123" s="147" t="s">
        <v>2396</v>
      </c>
      <c r="G123" s="148" t="s">
        <v>1622</v>
      </c>
      <c r="H123" s="149">
        <v>1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24.15" customHeight="1">
      <c r="A124" s="32"/>
      <c r="B124" s="144"/>
      <c r="C124" s="145" t="s">
        <v>232</v>
      </c>
      <c r="D124" s="145" t="s">
        <v>207</v>
      </c>
      <c r="E124" s="146" t="s">
        <v>2397</v>
      </c>
      <c r="F124" s="147" t="s">
        <v>2398</v>
      </c>
      <c r="G124" s="148" t="s">
        <v>1622</v>
      </c>
      <c r="H124" s="149">
        <v>23</v>
      </c>
      <c r="I124" s="150"/>
      <c r="J124" s="151">
        <f t="shared" si="0"/>
        <v>0</v>
      </c>
      <c r="K124" s="147" t="s">
        <v>1</v>
      </c>
      <c r="L124" s="33"/>
      <c r="M124" s="152" t="s">
        <v>1</v>
      </c>
      <c r="N124" s="153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65" s="2" customFormat="1" ht="24.15" customHeight="1">
      <c r="A125" s="32"/>
      <c r="B125" s="144"/>
      <c r="C125" s="145" t="s">
        <v>236</v>
      </c>
      <c r="D125" s="145" t="s">
        <v>207</v>
      </c>
      <c r="E125" s="146" t="s">
        <v>2399</v>
      </c>
      <c r="F125" s="147" t="s">
        <v>2400</v>
      </c>
      <c r="G125" s="148" t="s">
        <v>1622</v>
      </c>
      <c r="H125" s="149">
        <v>1</v>
      </c>
      <c r="I125" s="150"/>
      <c r="J125" s="151">
        <f t="shared" si="0"/>
        <v>0</v>
      </c>
      <c r="K125" s="147" t="s">
        <v>1</v>
      </c>
      <c r="L125" s="33"/>
      <c r="M125" s="152" t="s">
        <v>1</v>
      </c>
      <c r="N125" s="153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212</v>
      </c>
      <c r="AT125" s="156" t="s">
        <v>207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290</v>
      </c>
    </row>
    <row r="126" spans="1:65" s="2" customFormat="1" ht="24.15" customHeight="1">
      <c r="A126" s="32"/>
      <c r="B126" s="144"/>
      <c r="C126" s="145" t="s">
        <v>240</v>
      </c>
      <c r="D126" s="145" t="s">
        <v>207</v>
      </c>
      <c r="E126" s="146" t="s">
        <v>2401</v>
      </c>
      <c r="F126" s="147" t="s">
        <v>2402</v>
      </c>
      <c r="G126" s="148" t="s">
        <v>1622</v>
      </c>
      <c r="H126" s="149">
        <v>4</v>
      </c>
      <c r="I126" s="150"/>
      <c r="J126" s="151">
        <f t="shared" si="0"/>
        <v>0</v>
      </c>
      <c r="K126" s="147" t="s">
        <v>1</v>
      </c>
      <c r="L126" s="33"/>
      <c r="M126" s="152" t="s">
        <v>1</v>
      </c>
      <c r="N126" s="153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212</v>
      </c>
      <c r="AT126" s="156" t="s">
        <v>207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297</v>
      </c>
    </row>
    <row r="127" spans="1:65" s="2" customFormat="1" ht="24.15" customHeight="1">
      <c r="A127" s="32"/>
      <c r="B127" s="144"/>
      <c r="C127" s="145" t="s">
        <v>145</v>
      </c>
      <c r="D127" s="145" t="s">
        <v>207</v>
      </c>
      <c r="E127" s="146" t="s">
        <v>2403</v>
      </c>
      <c r="F127" s="147" t="s">
        <v>2404</v>
      </c>
      <c r="G127" s="148" t="s">
        <v>1622</v>
      </c>
      <c r="H127" s="149">
        <v>64</v>
      </c>
      <c r="I127" s="150"/>
      <c r="J127" s="151">
        <f t="shared" si="0"/>
        <v>0</v>
      </c>
      <c r="K127" s="147" t="s">
        <v>1</v>
      </c>
      <c r="L127" s="33"/>
      <c r="M127" s="152" t="s">
        <v>1</v>
      </c>
      <c r="N127" s="153" t="s">
        <v>43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212</v>
      </c>
      <c r="AT127" s="156" t="s">
        <v>207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307</v>
      </c>
    </row>
    <row r="128" spans="1:65" s="2" customFormat="1" ht="24.15" customHeight="1">
      <c r="A128" s="32"/>
      <c r="B128" s="144"/>
      <c r="C128" s="145" t="s">
        <v>253</v>
      </c>
      <c r="D128" s="145" t="s">
        <v>207</v>
      </c>
      <c r="E128" s="146" t="s">
        <v>2405</v>
      </c>
      <c r="F128" s="147" t="s">
        <v>2406</v>
      </c>
      <c r="G128" s="148" t="s">
        <v>1622</v>
      </c>
      <c r="H128" s="149">
        <v>23</v>
      </c>
      <c r="I128" s="150"/>
      <c r="J128" s="151">
        <f t="shared" si="0"/>
        <v>0</v>
      </c>
      <c r="K128" s="147" t="s">
        <v>1</v>
      </c>
      <c r="L128" s="33"/>
      <c r="M128" s="152" t="s">
        <v>1</v>
      </c>
      <c r="N128" s="153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212</v>
      </c>
      <c r="AT128" s="156" t="s">
        <v>207</v>
      </c>
      <c r="AU128" s="156" t="s">
        <v>8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316</v>
      </c>
    </row>
    <row r="129" spans="1:65" s="2" customFormat="1" ht="24.15" customHeight="1">
      <c r="A129" s="32"/>
      <c r="B129" s="144"/>
      <c r="C129" s="145" t="s">
        <v>262</v>
      </c>
      <c r="D129" s="145" t="s">
        <v>207</v>
      </c>
      <c r="E129" s="146" t="s">
        <v>2269</v>
      </c>
      <c r="F129" s="147" t="s">
        <v>2407</v>
      </c>
      <c r="G129" s="148" t="s">
        <v>2408</v>
      </c>
      <c r="H129" s="149">
        <v>1</v>
      </c>
      <c r="I129" s="150"/>
      <c r="J129" s="151">
        <f t="shared" si="0"/>
        <v>0</v>
      </c>
      <c r="K129" s="147" t="s">
        <v>1</v>
      </c>
      <c r="L129" s="33"/>
      <c r="M129" s="201" t="s">
        <v>1</v>
      </c>
      <c r="N129" s="202" t="s">
        <v>43</v>
      </c>
      <c r="O129" s="198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212</v>
      </c>
      <c r="AT129" s="156" t="s">
        <v>207</v>
      </c>
      <c r="AU129" s="156" t="s">
        <v>8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328</v>
      </c>
    </row>
    <row r="130" spans="1:31" s="2" customFormat="1" ht="7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28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123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2409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ROUND(J118,0)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ROUND((SUM(BE118:BE127)),0)</f>
        <v>0</v>
      </c>
      <c r="G33" s="32"/>
      <c r="H33" s="32"/>
      <c r="I33" s="101">
        <v>0.21</v>
      </c>
      <c r="J33" s="100">
        <f>ROUND(((SUM(BE118:BE127))*I33),0)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ROUND((SUM(BF118:BF127)),0)</f>
        <v>0</v>
      </c>
      <c r="G34" s="32"/>
      <c r="H34" s="32"/>
      <c r="I34" s="101">
        <v>0.12</v>
      </c>
      <c r="J34" s="100">
        <f>ROUND(((SUM(BF118:BF127))*I34),0)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ROUND((SUM(BG118:BG127)),0)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ROUND((SUM(BH118:BH127)),0)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ROUND((SUM(BI118:BI127)),0)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67 - Výchozí revize elektroinstalace - SO 01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2410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2:12" s="9" customFormat="1" ht="25" customHeight="1">
      <c r="B98" s="113"/>
      <c r="D98" s="114" t="s">
        <v>2411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7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7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5" customHeight="1">
      <c r="A105" s="32"/>
      <c r="B105" s="33"/>
      <c r="C105" s="21" t="s">
        <v>190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7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50" t="str">
        <f>E7</f>
        <v>Stavební úpravy DD Lampertice</v>
      </c>
      <c r="F108" s="251"/>
      <c r="G108" s="251"/>
      <c r="H108" s="251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37" t="str">
        <f>E9</f>
        <v>67 - Výchozí revize elektroinstalace - SO 01</v>
      </c>
      <c r="F110" s="252"/>
      <c r="G110" s="252"/>
      <c r="H110" s="25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2"/>
      <c r="E112" s="32"/>
      <c r="F112" s="25" t="str">
        <f>F12</f>
        <v xml:space="preserve"> </v>
      </c>
      <c r="G112" s="32"/>
      <c r="H112" s="32"/>
      <c r="I112" s="27" t="s">
        <v>23</v>
      </c>
      <c r="J112" s="55" t="str">
        <f>IF(J12="","",J12)</f>
        <v>11. 8. 2023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40" customHeight="1">
      <c r="A114" s="32"/>
      <c r="B114" s="33"/>
      <c r="C114" s="27" t="s">
        <v>25</v>
      </c>
      <c r="D114" s="32"/>
      <c r="E114" s="32"/>
      <c r="F114" s="25" t="str">
        <f>E15</f>
        <v>KHK Pivovarské nám. 1245, Hradec Králové</v>
      </c>
      <c r="G114" s="32"/>
      <c r="H114" s="32"/>
      <c r="I114" s="27" t="s">
        <v>31</v>
      </c>
      <c r="J114" s="30" t="str">
        <f>E21</f>
        <v>ing. Marek Pavlíček, Rooseveltova 2855, D.K.n.L.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29</v>
      </c>
      <c r="D115" s="32"/>
      <c r="E115" s="32"/>
      <c r="F115" s="25" t="str">
        <f>IF(E18="","",E18)</f>
        <v>Vyplň údaj</v>
      </c>
      <c r="G115" s="32"/>
      <c r="H115" s="32"/>
      <c r="I115" s="27" t="s">
        <v>34</v>
      </c>
      <c r="J115" s="30" t="str">
        <f>E24</f>
        <v>ing. V. Švehla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2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1"/>
      <c r="B117" s="122"/>
      <c r="C117" s="123" t="s">
        <v>191</v>
      </c>
      <c r="D117" s="124" t="s">
        <v>62</v>
      </c>
      <c r="E117" s="124" t="s">
        <v>58</v>
      </c>
      <c r="F117" s="124" t="s">
        <v>59</v>
      </c>
      <c r="G117" s="124" t="s">
        <v>192</v>
      </c>
      <c r="H117" s="124" t="s">
        <v>193</v>
      </c>
      <c r="I117" s="124" t="s">
        <v>194</v>
      </c>
      <c r="J117" s="124" t="s">
        <v>168</v>
      </c>
      <c r="K117" s="125" t="s">
        <v>195</v>
      </c>
      <c r="L117" s="126"/>
      <c r="M117" s="62" t="s">
        <v>1</v>
      </c>
      <c r="N117" s="63" t="s">
        <v>41</v>
      </c>
      <c r="O117" s="63" t="s">
        <v>196</v>
      </c>
      <c r="P117" s="63" t="s">
        <v>197</v>
      </c>
      <c r="Q117" s="63" t="s">
        <v>198</v>
      </c>
      <c r="R117" s="63" t="s">
        <v>199</v>
      </c>
      <c r="S117" s="63" t="s">
        <v>200</v>
      </c>
      <c r="T117" s="64" t="s">
        <v>201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3" s="2" customFormat="1" ht="22.75" customHeight="1">
      <c r="A118" s="32"/>
      <c r="B118" s="33"/>
      <c r="C118" s="69" t="s">
        <v>202</v>
      </c>
      <c r="D118" s="32"/>
      <c r="E118" s="32"/>
      <c r="F118" s="32"/>
      <c r="G118" s="32"/>
      <c r="H118" s="32"/>
      <c r="I118" s="32"/>
      <c r="J118" s="127">
        <f>BK118</f>
        <v>0</v>
      </c>
      <c r="K118" s="32"/>
      <c r="L118" s="33"/>
      <c r="M118" s="65"/>
      <c r="N118" s="56"/>
      <c r="O118" s="66"/>
      <c r="P118" s="128">
        <f>P119+P121</f>
        <v>0</v>
      </c>
      <c r="Q118" s="66"/>
      <c r="R118" s="128">
        <f>R119+R121</f>
        <v>0</v>
      </c>
      <c r="S118" s="66"/>
      <c r="T118" s="129">
        <f>T119+T121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76</v>
      </c>
      <c r="AU118" s="17" t="s">
        <v>170</v>
      </c>
      <c r="BK118" s="130">
        <f>BK119+BK121</f>
        <v>0</v>
      </c>
    </row>
    <row r="119" spans="2:63" s="12" customFormat="1" ht="25.9" customHeight="1">
      <c r="B119" s="131"/>
      <c r="D119" s="132" t="s">
        <v>76</v>
      </c>
      <c r="E119" s="133" t="s">
        <v>1610</v>
      </c>
      <c r="F119" s="133" t="s">
        <v>2412</v>
      </c>
      <c r="I119" s="134"/>
      <c r="J119" s="135">
        <f>BK119</f>
        <v>0</v>
      </c>
      <c r="L119" s="131"/>
      <c r="M119" s="136"/>
      <c r="N119" s="137"/>
      <c r="O119" s="137"/>
      <c r="P119" s="138">
        <f>P120</f>
        <v>0</v>
      </c>
      <c r="Q119" s="137"/>
      <c r="R119" s="138">
        <f>R120</f>
        <v>0</v>
      </c>
      <c r="S119" s="137"/>
      <c r="T119" s="139">
        <f>T120</f>
        <v>0</v>
      </c>
      <c r="AR119" s="132" t="s">
        <v>8</v>
      </c>
      <c r="AT119" s="140" t="s">
        <v>76</v>
      </c>
      <c r="AU119" s="140" t="s">
        <v>77</v>
      </c>
      <c r="AY119" s="132" t="s">
        <v>205</v>
      </c>
      <c r="BK119" s="141">
        <f>BK120</f>
        <v>0</v>
      </c>
    </row>
    <row r="120" spans="1:65" s="2" customFormat="1" ht="24.15" customHeight="1">
      <c r="A120" s="32"/>
      <c r="B120" s="144"/>
      <c r="C120" s="145" t="s">
        <v>8</v>
      </c>
      <c r="D120" s="145" t="s">
        <v>207</v>
      </c>
      <c r="E120" s="146" t="s">
        <v>2413</v>
      </c>
      <c r="F120" s="147" t="s">
        <v>2414</v>
      </c>
      <c r="G120" s="148" t="s">
        <v>1622</v>
      </c>
      <c r="H120" s="149">
        <v>1</v>
      </c>
      <c r="I120" s="150"/>
      <c r="J120" s="151">
        <f>ROUND(I120*H120,0)</f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7" t="s">
        <v>85</v>
      </c>
      <c r="BK120" s="157">
        <f>ROUND(I120*H120,0)</f>
        <v>0</v>
      </c>
      <c r="BL120" s="17" t="s">
        <v>212</v>
      </c>
      <c r="BM120" s="156" t="s">
        <v>85</v>
      </c>
    </row>
    <row r="121" spans="2:63" s="12" customFormat="1" ht="25.9" customHeight="1">
      <c r="B121" s="131"/>
      <c r="D121" s="132" t="s">
        <v>76</v>
      </c>
      <c r="E121" s="133" t="s">
        <v>1629</v>
      </c>
      <c r="F121" s="133" t="s">
        <v>2415</v>
      </c>
      <c r="I121" s="134"/>
      <c r="J121" s="135">
        <f>BK121</f>
        <v>0</v>
      </c>
      <c r="L121" s="131"/>
      <c r="M121" s="136"/>
      <c r="N121" s="137"/>
      <c r="O121" s="137"/>
      <c r="P121" s="138">
        <f>SUM(P122:P127)</f>
        <v>0</v>
      </c>
      <c r="Q121" s="137"/>
      <c r="R121" s="138">
        <f>SUM(R122:R127)</f>
        <v>0</v>
      </c>
      <c r="S121" s="137"/>
      <c r="T121" s="139">
        <f>SUM(T122:T127)</f>
        <v>0</v>
      </c>
      <c r="AR121" s="132" t="s">
        <v>8</v>
      </c>
      <c r="AT121" s="140" t="s">
        <v>76</v>
      </c>
      <c r="AU121" s="140" t="s">
        <v>77</v>
      </c>
      <c r="AY121" s="132" t="s">
        <v>205</v>
      </c>
      <c r="BK121" s="141">
        <f>SUM(BK122:BK127)</f>
        <v>0</v>
      </c>
    </row>
    <row r="122" spans="1:65" s="2" customFormat="1" ht="24.15" customHeight="1">
      <c r="A122" s="32"/>
      <c r="B122" s="144"/>
      <c r="C122" s="145" t="s">
        <v>85</v>
      </c>
      <c r="D122" s="145" t="s">
        <v>207</v>
      </c>
      <c r="E122" s="146" t="s">
        <v>2416</v>
      </c>
      <c r="F122" s="147" t="s">
        <v>2417</v>
      </c>
      <c r="G122" s="148" t="s">
        <v>2418</v>
      </c>
      <c r="H122" s="149">
        <v>1</v>
      </c>
      <c r="I122" s="150"/>
      <c r="J122" s="151">
        <f aca="true" t="shared" si="0" ref="J122:J127">ROUND(I122*H122,0)</f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aca="true" t="shared" si="1" ref="P122:P127">O122*H122</f>
        <v>0</v>
      </c>
      <c r="Q122" s="154">
        <v>0</v>
      </c>
      <c r="R122" s="154">
        <f aca="true" t="shared" si="2" ref="R122:R127">Q122*H122</f>
        <v>0</v>
      </c>
      <c r="S122" s="154">
        <v>0</v>
      </c>
      <c r="T122" s="155">
        <f aca="true" t="shared" si="3" ref="T122:T127"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aca="true" t="shared" si="4" ref="BE122:BE127">IF(N122="základní",J122,0)</f>
        <v>0</v>
      </c>
      <c r="BF122" s="157">
        <f aca="true" t="shared" si="5" ref="BF122:BF127">IF(N122="snížená",J122,0)</f>
        <v>0</v>
      </c>
      <c r="BG122" s="157">
        <f aca="true" t="shared" si="6" ref="BG122:BG127">IF(N122="zákl. přenesená",J122,0)</f>
        <v>0</v>
      </c>
      <c r="BH122" s="157">
        <f aca="true" t="shared" si="7" ref="BH122:BH127">IF(N122="sníž. přenesená",J122,0)</f>
        <v>0</v>
      </c>
      <c r="BI122" s="157">
        <f aca="true" t="shared" si="8" ref="BI122:BI127">IF(N122="nulová",J122,0)</f>
        <v>0</v>
      </c>
      <c r="BJ122" s="17" t="s">
        <v>85</v>
      </c>
      <c r="BK122" s="157">
        <f aca="true" t="shared" si="9" ref="BK122:BK127">ROUND(I122*H122,0)</f>
        <v>0</v>
      </c>
      <c r="BL122" s="17" t="s">
        <v>212</v>
      </c>
      <c r="BM122" s="156" t="s">
        <v>212</v>
      </c>
    </row>
    <row r="123" spans="1:65" s="2" customFormat="1" ht="24.15" customHeight="1">
      <c r="A123" s="32"/>
      <c r="B123" s="144"/>
      <c r="C123" s="145" t="s">
        <v>217</v>
      </c>
      <c r="D123" s="145" t="s">
        <v>207</v>
      </c>
      <c r="E123" s="146" t="s">
        <v>2419</v>
      </c>
      <c r="F123" s="147" t="s">
        <v>2420</v>
      </c>
      <c r="G123" s="148" t="s">
        <v>2421</v>
      </c>
      <c r="H123" s="149">
        <v>24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232</v>
      </c>
    </row>
    <row r="124" spans="1:65" s="2" customFormat="1" ht="24.15" customHeight="1">
      <c r="A124" s="32"/>
      <c r="B124" s="144"/>
      <c r="C124" s="145" t="s">
        <v>212</v>
      </c>
      <c r="D124" s="145" t="s">
        <v>207</v>
      </c>
      <c r="E124" s="146" t="s">
        <v>2422</v>
      </c>
      <c r="F124" s="147" t="s">
        <v>2423</v>
      </c>
      <c r="G124" s="148" t="s">
        <v>2424</v>
      </c>
      <c r="H124" s="149">
        <v>5</v>
      </c>
      <c r="I124" s="150"/>
      <c r="J124" s="151">
        <f t="shared" si="0"/>
        <v>0</v>
      </c>
      <c r="K124" s="147" t="s">
        <v>1</v>
      </c>
      <c r="L124" s="33"/>
      <c r="M124" s="152" t="s">
        <v>1</v>
      </c>
      <c r="N124" s="153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240</v>
      </c>
    </row>
    <row r="125" spans="1:65" s="2" customFormat="1" ht="24.15" customHeight="1">
      <c r="A125" s="32"/>
      <c r="B125" s="144"/>
      <c r="C125" s="145" t="s">
        <v>100</v>
      </c>
      <c r="D125" s="145" t="s">
        <v>207</v>
      </c>
      <c r="E125" s="146" t="s">
        <v>2425</v>
      </c>
      <c r="F125" s="147" t="s">
        <v>2426</v>
      </c>
      <c r="G125" s="148" t="s">
        <v>2424</v>
      </c>
      <c r="H125" s="149">
        <v>1</v>
      </c>
      <c r="I125" s="150"/>
      <c r="J125" s="151">
        <f t="shared" si="0"/>
        <v>0</v>
      </c>
      <c r="K125" s="147" t="s">
        <v>1</v>
      </c>
      <c r="L125" s="33"/>
      <c r="M125" s="152" t="s">
        <v>1</v>
      </c>
      <c r="N125" s="153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212</v>
      </c>
      <c r="AT125" s="156" t="s">
        <v>207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253</v>
      </c>
    </row>
    <row r="126" spans="1:65" s="2" customFormat="1" ht="24.15" customHeight="1">
      <c r="A126" s="32"/>
      <c r="B126" s="144"/>
      <c r="C126" s="145" t="s">
        <v>232</v>
      </c>
      <c r="D126" s="145" t="s">
        <v>207</v>
      </c>
      <c r="E126" s="146" t="s">
        <v>2427</v>
      </c>
      <c r="F126" s="147" t="s">
        <v>2428</v>
      </c>
      <c r="G126" s="148" t="s">
        <v>1622</v>
      </c>
      <c r="H126" s="149">
        <v>1</v>
      </c>
      <c r="I126" s="150"/>
      <c r="J126" s="151">
        <f t="shared" si="0"/>
        <v>0</v>
      </c>
      <c r="K126" s="147" t="s">
        <v>1</v>
      </c>
      <c r="L126" s="33"/>
      <c r="M126" s="152" t="s">
        <v>1</v>
      </c>
      <c r="N126" s="153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212</v>
      </c>
      <c r="AT126" s="156" t="s">
        <v>207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268</v>
      </c>
    </row>
    <row r="127" spans="1:65" s="2" customFormat="1" ht="16.5" customHeight="1">
      <c r="A127" s="32"/>
      <c r="B127" s="144"/>
      <c r="C127" s="145" t="s">
        <v>236</v>
      </c>
      <c r="D127" s="145" t="s">
        <v>207</v>
      </c>
      <c r="E127" s="146" t="s">
        <v>2429</v>
      </c>
      <c r="F127" s="147" t="s">
        <v>2430</v>
      </c>
      <c r="G127" s="148" t="s">
        <v>1622</v>
      </c>
      <c r="H127" s="149">
        <v>1</v>
      </c>
      <c r="I127" s="150"/>
      <c r="J127" s="151">
        <f t="shared" si="0"/>
        <v>0</v>
      </c>
      <c r="K127" s="147" t="s">
        <v>1</v>
      </c>
      <c r="L127" s="33"/>
      <c r="M127" s="201" t="s">
        <v>1</v>
      </c>
      <c r="N127" s="202" t="s">
        <v>43</v>
      </c>
      <c r="O127" s="198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212</v>
      </c>
      <c r="AT127" s="156" t="s">
        <v>207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290</v>
      </c>
    </row>
    <row r="128" spans="1:31" s="2" customFormat="1" ht="7" customHeight="1">
      <c r="A128" s="32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33"/>
      <c r="M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</sheetData>
  <autoFilter ref="C117:K12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5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126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2431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ROUND((SUM(BE117:BE124)),0)</f>
        <v>0</v>
      </c>
      <c r="G33" s="32"/>
      <c r="H33" s="32"/>
      <c r="I33" s="101">
        <v>0.21</v>
      </c>
      <c r="J33" s="100">
        <f>ROUND(((SUM(BE117:BE124))*I33),0)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ROUND((SUM(BF117:BF124)),0)</f>
        <v>0</v>
      </c>
      <c r="G34" s="32"/>
      <c r="H34" s="32"/>
      <c r="I34" s="101">
        <v>0.12</v>
      </c>
      <c r="J34" s="100">
        <f>ROUND(((SUM(BF117:BF124))*I34),0)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ROUND((SUM(BG117:BG124)),0)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ROUND((SUM(BH117:BH124)),0)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ROUND((SUM(BI117:BI124)),0)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71 - Silnoproud - demontáže 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2242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71 - Silnoproud - demontáže - SO 02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2243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SUM(P119:P124)</f>
        <v>0</v>
      </c>
      <c r="Q118" s="137"/>
      <c r="R118" s="138">
        <f>SUM(R119:R124)</f>
        <v>0</v>
      </c>
      <c r="S118" s="137"/>
      <c r="T118" s="139">
        <f>SUM(T119:T124)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SUM(BK119:BK124)</f>
        <v>0</v>
      </c>
    </row>
    <row r="119" spans="1:65" s="2" customFormat="1" ht="44.25" customHeight="1">
      <c r="A119" s="32"/>
      <c r="B119" s="144"/>
      <c r="C119" s="145" t="s">
        <v>8</v>
      </c>
      <c r="D119" s="145" t="s">
        <v>207</v>
      </c>
      <c r="E119" s="146" t="s">
        <v>2244</v>
      </c>
      <c r="F119" s="147" t="s">
        <v>2245</v>
      </c>
      <c r="G119" s="148" t="s">
        <v>325</v>
      </c>
      <c r="H119" s="149">
        <v>37</v>
      </c>
      <c r="I119" s="150"/>
      <c r="J119" s="151">
        <f aca="true" t="shared" si="0" ref="J119:J124">ROUND(I119*H119,0)</f>
        <v>0</v>
      </c>
      <c r="K119" s="147" t="s">
        <v>1</v>
      </c>
      <c r="L119" s="33"/>
      <c r="M119" s="152" t="s">
        <v>1</v>
      </c>
      <c r="N119" s="153" t="s">
        <v>43</v>
      </c>
      <c r="O119" s="58"/>
      <c r="P119" s="154">
        <f aca="true" t="shared" si="1" ref="P119:P124">O119*H119</f>
        <v>0</v>
      </c>
      <c r="Q119" s="154">
        <v>0</v>
      </c>
      <c r="R119" s="154">
        <f aca="true" t="shared" si="2" ref="R119:R124">Q119*H119</f>
        <v>0</v>
      </c>
      <c r="S119" s="154">
        <v>0</v>
      </c>
      <c r="T119" s="155">
        <f aca="true" t="shared" si="3" ref="T119:T124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212</v>
      </c>
      <c r="AT119" s="156" t="s">
        <v>207</v>
      </c>
      <c r="AU119" s="156" t="s">
        <v>8</v>
      </c>
      <c r="AY119" s="17" t="s">
        <v>205</v>
      </c>
      <c r="BE119" s="157">
        <f aca="true" t="shared" si="4" ref="BE119:BE124">IF(N119="základní",J119,0)</f>
        <v>0</v>
      </c>
      <c r="BF119" s="157">
        <f aca="true" t="shared" si="5" ref="BF119:BF124">IF(N119="snížená",J119,0)</f>
        <v>0</v>
      </c>
      <c r="BG119" s="157">
        <f aca="true" t="shared" si="6" ref="BG119:BG124">IF(N119="zákl. přenesená",J119,0)</f>
        <v>0</v>
      </c>
      <c r="BH119" s="157">
        <f aca="true" t="shared" si="7" ref="BH119:BH124">IF(N119="sníž. přenesená",J119,0)</f>
        <v>0</v>
      </c>
      <c r="BI119" s="157">
        <f aca="true" t="shared" si="8" ref="BI119:BI124">IF(N119="nulová",J119,0)</f>
        <v>0</v>
      </c>
      <c r="BJ119" s="17" t="s">
        <v>85</v>
      </c>
      <c r="BK119" s="157">
        <f aca="true" t="shared" si="9" ref="BK119:BK124">ROUND(I119*H119,0)</f>
        <v>0</v>
      </c>
      <c r="BL119" s="17" t="s">
        <v>212</v>
      </c>
      <c r="BM119" s="156" t="s">
        <v>85</v>
      </c>
    </row>
    <row r="120" spans="1:65" s="2" customFormat="1" ht="24.15" customHeight="1">
      <c r="A120" s="32"/>
      <c r="B120" s="144"/>
      <c r="C120" s="145" t="s">
        <v>85</v>
      </c>
      <c r="D120" s="145" t="s">
        <v>207</v>
      </c>
      <c r="E120" s="146" t="s">
        <v>2246</v>
      </c>
      <c r="F120" s="147" t="s">
        <v>2247</v>
      </c>
      <c r="G120" s="148" t="s">
        <v>325</v>
      </c>
      <c r="H120" s="149">
        <v>23</v>
      </c>
      <c r="I120" s="150"/>
      <c r="J120" s="151">
        <f t="shared" si="0"/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33" customHeight="1">
      <c r="A121" s="32"/>
      <c r="B121" s="144"/>
      <c r="C121" s="145" t="s">
        <v>217</v>
      </c>
      <c r="D121" s="145" t="s">
        <v>207</v>
      </c>
      <c r="E121" s="146" t="s">
        <v>2248</v>
      </c>
      <c r="F121" s="147" t="s">
        <v>2249</v>
      </c>
      <c r="G121" s="148" t="s">
        <v>1622</v>
      </c>
      <c r="H121" s="149">
        <v>4</v>
      </c>
      <c r="I121" s="150"/>
      <c r="J121" s="151">
        <f t="shared" si="0"/>
        <v>0</v>
      </c>
      <c r="K121" s="147" t="s">
        <v>1</v>
      </c>
      <c r="L121" s="33"/>
      <c r="M121" s="152" t="s">
        <v>1</v>
      </c>
      <c r="N121" s="153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212</v>
      </c>
      <c r="AT121" s="156" t="s">
        <v>207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37.75" customHeight="1">
      <c r="A122" s="32"/>
      <c r="B122" s="144"/>
      <c r="C122" s="145" t="s">
        <v>212</v>
      </c>
      <c r="D122" s="145" t="s">
        <v>207</v>
      </c>
      <c r="E122" s="146" t="s">
        <v>2250</v>
      </c>
      <c r="F122" s="147" t="s">
        <v>2251</v>
      </c>
      <c r="G122" s="148" t="s">
        <v>1622</v>
      </c>
      <c r="H122" s="149">
        <v>6</v>
      </c>
      <c r="I122" s="150"/>
      <c r="J122" s="151">
        <f t="shared" si="0"/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33" customHeight="1">
      <c r="A123" s="32"/>
      <c r="B123" s="144"/>
      <c r="C123" s="145" t="s">
        <v>100</v>
      </c>
      <c r="D123" s="145" t="s">
        <v>207</v>
      </c>
      <c r="E123" s="146" t="s">
        <v>2252</v>
      </c>
      <c r="F123" s="147" t="s">
        <v>2253</v>
      </c>
      <c r="G123" s="148" t="s">
        <v>1622</v>
      </c>
      <c r="H123" s="149">
        <v>2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37.75" customHeight="1">
      <c r="A124" s="32"/>
      <c r="B124" s="144"/>
      <c r="C124" s="145" t="s">
        <v>232</v>
      </c>
      <c r="D124" s="145" t="s">
        <v>207</v>
      </c>
      <c r="E124" s="146" t="s">
        <v>2254</v>
      </c>
      <c r="F124" s="147" t="s">
        <v>2255</v>
      </c>
      <c r="G124" s="148" t="s">
        <v>1622</v>
      </c>
      <c r="H124" s="149">
        <v>7</v>
      </c>
      <c r="I124" s="150"/>
      <c r="J124" s="151">
        <f t="shared" si="0"/>
        <v>0</v>
      </c>
      <c r="K124" s="147" t="s">
        <v>1</v>
      </c>
      <c r="L124" s="33"/>
      <c r="M124" s="201" t="s">
        <v>1</v>
      </c>
      <c r="N124" s="202" t="s">
        <v>43</v>
      </c>
      <c r="O124" s="198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31" s="2" customFormat="1" ht="7" customHeight="1">
      <c r="A125" s="32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45"/>
  <sheetViews>
    <sheetView showGridLines="0" workbookViewId="0" topLeftCell="A1">
      <selection activeCell="I34" sqref="I3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129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2432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ROUND((SUM(BE117:BE144)),0)</f>
        <v>0</v>
      </c>
      <c r="G33" s="32"/>
      <c r="H33" s="32"/>
      <c r="I33" s="101">
        <v>0.21</v>
      </c>
      <c r="J33" s="100">
        <f>ROUND(((SUM(BE117:BE144))*I33),0)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ROUND((SUM(BF117:BF144)),0)</f>
        <v>0</v>
      </c>
      <c r="G34" s="32"/>
      <c r="H34" s="32"/>
      <c r="I34" s="101">
        <v>0.12</v>
      </c>
      <c r="J34" s="100">
        <f>ROUND(((SUM(BF117:BF144))*I34),0)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ROUND((SUM(BG117:BG144)),0)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ROUND((SUM(BH117:BH144)),0)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ROUND((SUM(BI117:BI144)),0)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72 - Silnoproud - materiál 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2257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72 - Silnoproud - materiál - SO 02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2258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SUM(P119:P144)</f>
        <v>0</v>
      </c>
      <c r="Q118" s="137"/>
      <c r="R118" s="138">
        <f>SUM(R119:R144)</f>
        <v>0</v>
      </c>
      <c r="S118" s="137"/>
      <c r="T118" s="139">
        <f>SUM(T119:T144)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SUM(BK119:BK144)</f>
        <v>0</v>
      </c>
    </row>
    <row r="119" spans="1:65" s="2" customFormat="1" ht="24.15" customHeight="1">
      <c r="A119" s="32"/>
      <c r="B119" s="144"/>
      <c r="C119" s="175" t="s">
        <v>8</v>
      </c>
      <c r="D119" s="175" t="s">
        <v>237</v>
      </c>
      <c r="E119" s="176" t="s">
        <v>2433</v>
      </c>
      <c r="F119" s="177" t="s">
        <v>2434</v>
      </c>
      <c r="G119" s="178" t="s">
        <v>325</v>
      </c>
      <c r="H119" s="179">
        <v>48</v>
      </c>
      <c r="I119" s="180"/>
      <c r="J119" s="181">
        <f aca="true" t="shared" si="0" ref="J119:J144">ROUND(I119*H119,0)</f>
        <v>0</v>
      </c>
      <c r="K119" s="177" t="s">
        <v>1</v>
      </c>
      <c r="L119" s="182"/>
      <c r="M119" s="183" t="s">
        <v>1</v>
      </c>
      <c r="N119" s="184" t="s">
        <v>43</v>
      </c>
      <c r="O119" s="58"/>
      <c r="P119" s="154">
        <f aca="true" t="shared" si="1" ref="P119:P144">O119*H119</f>
        <v>0</v>
      </c>
      <c r="Q119" s="154">
        <v>0</v>
      </c>
      <c r="R119" s="154">
        <f aca="true" t="shared" si="2" ref="R119:R144">Q119*H119</f>
        <v>0</v>
      </c>
      <c r="S119" s="154">
        <v>0</v>
      </c>
      <c r="T119" s="155">
        <f aca="true" t="shared" si="3" ref="T119:T144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240</v>
      </c>
      <c r="AT119" s="156" t="s">
        <v>237</v>
      </c>
      <c r="AU119" s="156" t="s">
        <v>8</v>
      </c>
      <c r="AY119" s="17" t="s">
        <v>205</v>
      </c>
      <c r="BE119" s="157">
        <f aca="true" t="shared" si="4" ref="BE119:BE144">IF(N119="základní",J119,0)</f>
        <v>0</v>
      </c>
      <c r="BF119" s="157">
        <f aca="true" t="shared" si="5" ref="BF119:BF144">IF(N119="snížená",J119,0)</f>
        <v>0</v>
      </c>
      <c r="BG119" s="157">
        <f aca="true" t="shared" si="6" ref="BG119:BG144">IF(N119="zákl. přenesená",J119,0)</f>
        <v>0</v>
      </c>
      <c r="BH119" s="157">
        <f aca="true" t="shared" si="7" ref="BH119:BH144">IF(N119="sníž. přenesená",J119,0)</f>
        <v>0</v>
      </c>
      <c r="BI119" s="157">
        <f aca="true" t="shared" si="8" ref="BI119:BI144">IF(N119="nulová",J119,0)</f>
        <v>0</v>
      </c>
      <c r="BJ119" s="17" t="s">
        <v>85</v>
      </c>
      <c r="BK119" s="157">
        <f aca="true" t="shared" si="9" ref="BK119:BK144">ROUND(I119*H119,0)</f>
        <v>0</v>
      </c>
      <c r="BL119" s="17" t="s">
        <v>212</v>
      </c>
      <c r="BM119" s="156" t="s">
        <v>85</v>
      </c>
    </row>
    <row r="120" spans="1:65" s="2" customFormat="1" ht="24.15" customHeight="1">
      <c r="A120" s="32"/>
      <c r="B120" s="144"/>
      <c r="C120" s="175" t="s">
        <v>85</v>
      </c>
      <c r="D120" s="175" t="s">
        <v>237</v>
      </c>
      <c r="E120" s="176" t="s">
        <v>2435</v>
      </c>
      <c r="F120" s="177" t="s">
        <v>2436</v>
      </c>
      <c r="G120" s="178" t="s">
        <v>325</v>
      </c>
      <c r="H120" s="179">
        <v>13</v>
      </c>
      <c r="I120" s="180"/>
      <c r="J120" s="181">
        <f t="shared" si="0"/>
        <v>0</v>
      </c>
      <c r="K120" s="177" t="s">
        <v>1</v>
      </c>
      <c r="L120" s="182"/>
      <c r="M120" s="183" t="s">
        <v>1</v>
      </c>
      <c r="N120" s="184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240</v>
      </c>
      <c r="AT120" s="156" t="s">
        <v>237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24.15" customHeight="1">
      <c r="A121" s="32"/>
      <c r="B121" s="144"/>
      <c r="C121" s="175" t="s">
        <v>217</v>
      </c>
      <c r="D121" s="175" t="s">
        <v>237</v>
      </c>
      <c r="E121" s="176" t="s">
        <v>2259</v>
      </c>
      <c r="F121" s="177" t="s">
        <v>2260</v>
      </c>
      <c r="G121" s="178" t="s">
        <v>325</v>
      </c>
      <c r="H121" s="179">
        <v>42</v>
      </c>
      <c r="I121" s="180"/>
      <c r="J121" s="181">
        <f t="shared" si="0"/>
        <v>0</v>
      </c>
      <c r="K121" s="177" t="s">
        <v>1</v>
      </c>
      <c r="L121" s="182"/>
      <c r="M121" s="183" t="s">
        <v>1</v>
      </c>
      <c r="N121" s="184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240</v>
      </c>
      <c r="AT121" s="156" t="s">
        <v>237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24.15" customHeight="1">
      <c r="A122" s="32"/>
      <c r="B122" s="144"/>
      <c r="C122" s="175" t="s">
        <v>212</v>
      </c>
      <c r="D122" s="175" t="s">
        <v>237</v>
      </c>
      <c r="E122" s="176" t="s">
        <v>2261</v>
      </c>
      <c r="F122" s="177" t="s">
        <v>2262</v>
      </c>
      <c r="G122" s="178" t="s">
        <v>325</v>
      </c>
      <c r="H122" s="179">
        <v>73</v>
      </c>
      <c r="I122" s="180"/>
      <c r="J122" s="181">
        <f t="shared" si="0"/>
        <v>0</v>
      </c>
      <c r="K122" s="177" t="s">
        <v>1</v>
      </c>
      <c r="L122" s="182"/>
      <c r="M122" s="183" t="s">
        <v>1</v>
      </c>
      <c r="N122" s="184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240</v>
      </c>
      <c r="AT122" s="156" t="s">
        <v>237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24.15" customHeight="1">
      <c r="A123" s="32"/>
      <c r="B123" s="144"/>
      <c r="C123" s="175" t="s">
        <v>100</v>
      </c>
      <c r="D123" s="175" t="s">
        <v>237</v>
      </c>
      <c r="E123" s="176" t="s">
        <v>2263</v>
      </c>
      <c r="F123" s="177" t="s">
        <v>2264</v>
      </c>
      <c r="G123" s="178" t="s">
        <v>325</v>
      </c>
      <c r="H123" s="179">
        <v>147</v>
      </c>
      <c r="I123" s="180"/>
      <c r="J123" s="181">
        <f t="shared" si="0"/>
        <v>0</v>
      </c>
      <c r="K123" s="177" t="s">
        <v>1</v>
      </c>
      <c r="L123" s="182"/>
      <c r="M123" s="183" t="s">
        <v>1</v>
      </c>
      <c r="N123" s="184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240</v>
      </c>
      <c r="AT123" s="156" t="s">
        <v>237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24.15" customHeight="1">
      <c r="A124" s="32"/>
      <c r="B124" s="144"/>
      <c r="C124" s="175" t="s">
        <v>232</v>
      </c>
      <c r="D124" s="175" t="s">
        <v>237</v>
      </c>
      <c r="E124" s="176" t="s">
        <v>2265</v>
      </c>
      <c r="F124" s="177" t="s">
        <v>2266</v>
      </c>
      <c r="G124" s="178" t="s">
        <v>325</v>
      </c>
      <c r="H124" s="179">
        <v>34</v>
      </c>
      <c r="I124" s="180"/>
      <c r="J124" s="181">
        <f t="shared" si="0"/>
        <v>0</v>
      </c>
      <c r="K124" s="177" t="s">
        <v>1</v>
      </c>
      <c r="L124" s="182"/>
      <c r="M124" s="183" t="s">
        <v>1</v>
      </c>
      <c r="N124" s="184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240</v>
      </c>
      <c r="AT124" s="156" t="s">
        <v>237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65" s="2" customFormat="1" ht="16.5" customHeight="1">
      <c r="A125" s="32"/>
      <c r="B125" s="144"/>
      <c r="C125" s="175" t="s">
        <v>236</v>
      </c>
      <c r="D125" s="175" t="s">
        <v>237</v>
      </c>
      <c r="E125" s="176" t="s">
        <v>2437</v>
      </c>
      <c r="F125" s="177" t="s">
        <v>2438</v>
      </c>
      <c r="G125" s="178" t="s">
        <v>325</v>
      </c>
      <c r="H125" s="179">
        <v>11</v>
      </c>
      <c r="I125" s="180"/>
      <c r="J125" s="181">
        <f t="shared" si="0"/>
        <v>0</v>
      </c>
      <c r="K125" s="177" t="s">
        <v>1</v>
      </c>
      <c r="L125" s="182"/>
      <c r="M125" s="183" t="s">
        <v>1</v>
      </c>
      <c r="N125" s="184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240</v>
      </c>
      <c r="AT125" s="156" t="s">
        <v>237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290</v>
      </c>
    </row>
    <row r="126" spans="1:65" s="2" customFormat="1" ht="16.5" customHeight="1">
      <c r="A126" s="32"/>
      <c r="B126" s="144"/>
      <c r="C126" s="175" t="s">
        <v>240</v>
      </c>
      <c r="D126" s="175" t="s">
        <v>237</v>
      </c>
      <c r="E126" s="176" t="s">
        <v>2267</v>
      </c>
      <c r="F126" s="177" t="s">
        <v>2268</v>
      </c>
      <c r="G126" s="178" t="s">
        <v>1622</v>
      </c>
      <c r="H126" s="179">
        <v>24</v>
      </c>
      <c r="I126" s="180"/>
      <c r="J126" s="181">
        <f t="shared" si="0"/>
        <v>0</v>
      </c>
      <c r="K126" s="177" t="s">
        <v>1</v>
      </c>
      <c r="L126" s="182"/>
      <c r="M126" s="183" t="s">
        <v>1</v>
      </c>
      <c r="N126" s="184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240</v>
      </c>
      <c r="AT126" s="156" t="s">
        <v>237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297</v>
      </c>
    </row>
    <row r="127" spans="1:65" s="2" customFormat="1" ht="16.5" customHeight="1">
      <c r="A127" s="32"/>
      <c r="B127" s="144"/>
      <c r="C127" s="175" t="s">
        <v>145</v>
      </c>
      <c r="D127" s="175" t="s">
        <v>237</v>
      </c>
      <c r="E127" s="176" t="s">
        <v>2269</v>
      </c>
      <c r="F127" s="177" t="s">
        <v>2270</v>
      </c>
      <c r="G127" s="178" t="s">
        <v>1622</v>
      </c>
      <c r="H127" s="179">
        <v>30</v>
      </c>
      <c r="I127" s="180"/>
      <c r="J127" s="181">
        <f t="shared" si="0"/>
        <v>0</v>
      </c>
      <c r="K127" s="177" t="s">
        <v>1</v>
      </c>
      <c r="L127" s="182"/>
      <c r="M127" s="183" t="s">
        <v>1</v>
      </c>
      <c r="N127" s="184" t="s">
        <v>43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240</v>
      </c>
      <c r="AT127" s="156" t="s">
        <v>237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307</v>
      </c>
    </row>
    <row r="128" spans="1:65" s="2" customFormat="1" ht="16.5" customHeight="1">
      <c r="A128" s="32"/>
      <c r="B128" s="144"/>
      <c r="C128" s="175" t="s">
        <v>253</v>
      </c>
      <c r="D128" s="175" t="s">
        <v>237</v>
      </c>
      <c r="E128" s="176" t="s">
        <v>2271</v>
      </c>
      <c r="F128" s="177" t="s">
        <v>2272</v>
      </c>
      <c r="G128" s="178" t="s">
        <v>1622</v>
      </c>
      <c r="H128" s="179">
        <v>100</v>
      </c>
      <c r="I128" s="180"/>
      <c r="J128" s="181">
        <f t="shared" si="0"/>
        <v>0</v>
      </c>
      <c r="K128" s="177" t="s">
        <v>1</v>
      </c>
      <c r="L128" s="182"/>
      <c r="M128" s="183" t="s">
        <v>1</v>
      </c>
      <c r="N128" s="184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240</v>
      </c>
      <c r="AT128" s="156" t="s">
        <v>237</v>
      </c>
      <c r="AU128" s="156" t="s">
        <v>8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316</v>
      </c>
    </row>
    <row r="129" spans="1:65" s="2" customFormat="1" ht="21.75" customHeight="1">
      <c r="A129" s="32"/>
      <c r="B129" s="144"/>
      <c r="C129" s="175" t="s">
        <v>262</v>
      </c>
      <c r="D129" s="175" t="s">
        <v>237</v>
      </c>
      <c r="E129" s="176" t="s">
        <v>2273</v>
      </c>
      <c r="F129" s="177" t="s">
        <v>2274</v>
      </c>
      <c r="G129" s="178" t="s">
        <v>1622</v>
      </c>
      <c r="H129" s="179">
        <v>15</v>
      </c>
      <c r="I129" s="180"/>
      <c r="J129" s="181">
        <f t="shared" si="0"/>
        <v>0</v>
      </c>
      <c r="K129" s="177" t="s">
        <v>1</v>
      </c>
      <c r="L129" s="182"/>
      <c r="M129" s="183" t="s">
        <v>1</v>
      </c>
      <c r="N129" s="184" t="s">
        <v>43</v>
      </c>
      <c r="O129" s="58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240</v>
      </c>
      <c r="AT129" s="156" t="s">
        <v>237</v>
      </c>
      <c r="AU129" s="156" t="s">
        <v>8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328</v>
      </c>
    </row>
    <row r="130" spans="1:65" s="2" customFormat="1" ht="24.15" customHeight="1">
      <c r="A130" s="32"/>
      <c r="B130" s="144"/>
      <c r="C130" s="175" t="s">
        <v>268</v>
      </c>
      <c r="D130" s="175" t="s">
        <v>237</v>
      </c>
      <c r="E130" s="176" t="s">
        <v>2275</v>
      </c>
      <c r="F130" s="177" t="s">
        <v>2276</v>
      </c>
      <c r="G130" s="178" t="s">
        <v>1622</v>
      </c>
      <c r="H130" s="179">
        <v>3</v>
      </c>
      <c r="I130" s="180"/>
      <c r="J130" s="181">
        <f t="shared" si="0"/>
        <v>0</v>
      </c>
      <c r="K130" s="177" t="s">
        <v>1</v>
      </c>
      <c r="L130" s="182"/>
      <c r="M130" s="183" t="s">
        <v>1</v>
      </c>
      <c r="N130" s="184" t="s">
        <v>43</v>
      </c>
      <c r="O130" s="58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240</v>
      </c>
      <c r="AT130" s="156" t="s">
        <v>237</v>
      </c>
      <c r="AU130" s="156" t="s">
        <v>8</v>
      </c>
      <c r="AY130" s="17" t="s">
        <v>205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85</v>
      </c>
      <c r="BK130" s="157">
        <f t="shared" si="9"/>
        <v>0</v>
      </c>
      <c r="BL130" s="17" t="s">
        <v>212</v>
      </c>
      <c r="BM130" s="156" t="s">
        <v>337</v>
      </c>
    </row>
    <row r="131" spans="1:65" s="2" customFormat="1" ht="24.15" customHeight="1">
      <c r="A131" s="32"/>
      <c r="B131" s="144"/>
      <c r="C131" s="175" t="s">
        <v>283</v>
      </c>
      <c r="D131" s="175" t="s">
        <v>237</v>
      </c>
      <c r="E131" s="176" t="s">
        <v>2279</v>
      </c>
      <c r="F131" s="177" t="s">
        <v>2280</v>
      </c>
      <c r="G131" s="178" t="s">
        <v>1622</v>
      </c>
      <c r="H131" s="179">
        <v>3</v>
      </c>
      <c r="I131" s="180"/>
      <c r="J131" s="181">
        <f t="shared" si="0"/>
        <v>0</v>
      </c>
      <c r="K131" s="177" t="s">
        <v>1</v>
      </c>
      <c r="L131" s="182"/>
      <c r="M131" s="183" t="s">
        <v>1</v>
      </c>
      <c r="N131" s="184" t="s">
        <v>43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240</v>
      </c>
      <c r="AT131" s="156" t="s">
        <v>237</v>
      </c>
      <c r="AU131" s="156" t="s">
        <v>8</v>
      </c>
      <c r="AY131" s="17" t="s">
        <v>205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85</v>
      </c>
      <c r="BK131" s="157">
        <f t="shared" si="9"/>
        <v>0</v>
      </c>
      <c r="BL131" s="17" t="s">
        <v>212</v>
      </c>
      <c r="BM131" s="156" t="s">
        <v>346</v>
      </c>
    </row>
    <row r="132" spans="1:65" s="2" customFormat="1" ht="24.15" customHeight="1">
      <c r="A132" s="32"/>
      <c r="B132" s="144"/>
      <c r="C132" s="175" t="s">
        <v>290</v>
      </c>
      <c r="D132" s="175" t="s">
        <v>237</v>
      </c>
      <c r="E132" s="176" t="s">
        <v>2281</v>
      </c>
      <c r="F132" s="177" t="s">
        <v>2282</v>
      </c>
      <c r="G132" s="178" t="s">
        <v>1622</v>
      </c>
      <c r="H132" s="179">
        <v>1</v>
      </c>
      <c r="I132" s="180"/>
      <c r="J132" s="181">
        <f t="shared" si="0"/>
        <v>0</v>
      </c>
      <c r="K132" s="177" t="s">
        <v>1</v>
      </c>
      <c r="L132" s="182"/>
      <c r="M132" s="183" t="s">
        <v>1</v>
      </c>
      <c r="N132" s="184" t="s">
        <v>43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240</v>
      </c>
      <c r="AT132" s="156" t="s">
        <v>237</v>
      </c>
      <c r="AU132" s="156" t="s">
        <v>8</v>
      </c>
      <c r="AY132" s="17" t="s">
        <v>205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85</v>
      </c>
      <c r="BK132" s="157">
        <f t="shared" si="9"/>
        <v>0</v>
      </c>
      <c r="BL132" s="17" t="s">
        <v>212</v>
      </c>
      <c r="BM132" s="156" t="s">
        <v>356</v>
      </c>
    </row>
    <row r="133" spans="1:65" s="2" customFormat="1" ht="24.15" customHeight="1">
      <c r="A133" s="32"/>
      <c r="B133" s="144"/>
      <c r="C133" s="175" t="s">
        <v>9</v>
      </c>
      <c r="D133" s="175" t="s">
        <v>237</v>
      </c>
      <c r="E133" s="176" t="s">
        <v>2283</v>
      </c>
      <c r="F133" s="177" t="s">
        <v>2284</v>
      </c>
      <c r="G133" s="178" t="s">
        <v>1622</v>
      </c>
      <c r="H133" s="179">
        <v>1</v>
      </c>
      <c r="I133" s="180"/>
      <c r="J133" s="181">
        <f t="shared" si="0"/>
        <v>0</v>
      </c>
      <c r="K133" s="177" t="s">
        <v>1</v>
      </c>
      <c r="L133" s="182"/>
      <c r="M133" s="183" t="s">
        <v>1</v>
      </c>
      <c r="N133" s="184" t="s">
        <v>43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240</v>
      </c>
      <c r="AT133" s="156" t="s">
        <v>237</v>
      </c>
      <c r="AU133" s="156" t="s">
        <v>8</v>
      </c>
      <c r="AY133" s="17" t="s">
        <v>205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85</v>
      </c>
      <c r="BK133" s="157">
        <f t="shared" si="9"/>
        <v>0</v>
      </c>
      <c r="BL133" s="17" t="s">
        <v>212</v>
      </c>
      <c r="BM133" s="156" t="s">
        <v>366</v>
      </c>
    </row>
    <row r="134" spans="1:65" s="2" customFormat="1" ht="16.5" customHeight="1">
      <c r="A134" s="32"/>
      <c r="B134" s="144"/>
      <c r="C134" s="175" t="s">
        <v>297</v>
      </c>
      <c r="D134" s="175" t="s">
        <v>237</v>
      </c>
      <c r="E134" s="176" t="s">
        <v>2285</v>
      </c>
      <c r="F134" s="177" t="s">
        <v>2286</v>
      </c>
      <c r="G134" s="178" t="s">
        <v>1622</v>
      </c>
      <c r="H134" s="179">
        <v>7</v>
      </c>
      <c r="I134" s="180"/>
      <c r="J134" s="181">
        <f t="shared" si="0"/>
        <v>0</v>
      </c>
      <c r="K134" s="177" t="s">
        <v>1</v>
      </c>
      <c r="L134" s="182"/>
      <c r="M134" s="183" t="s">
        <v>1</v>
      </c>
      <c r="N134" s="184" t="s">
        <v>43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240</v>
      </c>
      <c r="AT134" s="156" t="s">
        <v>237</v>
      </c>
      <c r="AU134" s="156" t="s">
        <v>8</v>
      </c>
      <c r="AY134" s="17" t="s">
        <v>205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85</v>
      </c>
      <c r="BK134" s="157">
        <f t="shared" si="9"/>
        <v>0</v>
      </c>
      <c r="BL134" s="17" t="s">
        <v>212</v>
      </c>
      <c r="BM134" s="156" t="s">
        <v>91</v>
      </c>
    </row>
    <row r="135" spans="1:65" s="2" customFormat="1" ht="16.5" customHeight="1">
      <c r="A135" s="32"/>
      <c r="B135" s="144"/>
      <c r="C135" s="175" t="s">
        <v>302</v>
      </c>
      <c r="D135" s="175" t="s">
        <v>237</v>
      </c>
      <c r="E135" s="176" t="s">
        <v>2287</v>
      </c>
      <c r="F135" s="177" t="s">
        <v>2288</v>
      </c>
      <c r="G135" s="178" t="s">
        <v>1622</v>
      </c>
      <c r="H135" s="179">
        <v>1</v>
      </c>
      <c r="I135" s="180"/>
      <c r="J135" s="181">
        <f t="shared" si="0"/>
        <v>0</v>
      </c>
      <c r="K135" s="177" t="s">
        <v>1</v>
      </c>
      <c r="L135" s="182"/>
      <c r="M135" s="183" t="s">
        <v>1</v>
      </c>
      <c r="N135" s="184" t="s">
        <v>43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240</v>
      </c>
      <c r="AT135" s="156" t="s">
        <v>237</v>
      </c>
      <c r="AU135" s="156" t="s">
        <v>8</v>
      </c>
      <c r="AY135" s="17" t="s">
        <v>205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85</v>
      </c>
      <c r="BK135" s="157">
        <f t="shared" si="9"/>
        <v>0</v>
      </c>
      <c r="BL135" s="17" t="s">
        <v>212</v>
      </c>
      <c r="BM135" s="156" t="s">
        <v>384</v>
      </c>
    </row>
    <row r="136" spans="1:65" s="2" customFormat="1" ht="24.15" customHeight="1">
      <c r="A136" s="32"/>
      <c r="B136" s="144"/>
      <c r="C136" s="175" t="s">
        <v>307</v>
      </c>
      <c r="D136" s="175" t="s">
        <v>237</v>
      </c>
      <c r="E136" s="176" t="s">
        <v>2289</v>
      </c>
      <c r="F136" s="177" t="s">
        <v>2290</v>
      </c>
      <c r="G136" s="178" t="s">
        <v>1622</v>
      </c>
      <c r="H136" s="179">
        <v>7</v>
      </c>
      <c r="I136" s="180"/>
      <c r="J136" s="181">
        <f t="shared" si="0"/>
        <v>0</v>
      </c>
      <c r="K136" s="177" t="s">
        <v>1</v>
      </c>
      <c r="L136" s="182"/>
      <c r="M136" s="183" t="s">
        <v>1</v>
      </c>
      <c r="N136" s="184" t="s">
        <v>43</v>
      </c>
      <c r="O136" s="58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240</v>
      </c>
      <c r="AT136" s="156" t="s">
        <v>237</v>
      </c>
      <c r="AU136" s="156" t="s">
        <v>8</v>
      </c>
      <c r="AY136" s="17" t="s">
        <v>205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85</v>
      </c>
      <c r="BK136" s="157">
        <f t="shared" si="9"/>
        <v>0</v>
      </c>
      <c r="BL136" s="17" t="s">
        <v>212</v>
      </c>
      <c r="BM136" s="156" t="s">
        <v>393</v>
      </c>
    </row>
    <row r="137" spans="1:65" s="2" customFormat="1" ht="16.5" customHeight="1">
      <c r="A137" s="32"/>
      <c r="B137" s="144"/>
      <c r="C137" s="175" t="s">
        <v>312</v>
      </c>
      <c r="D137" s="175" t="s">
        <v>237</v>
      </c>
      <c r="E137" s="176" t="s">
        <v>2291</v>
      </c>
      <c r="F137" s="177" t="s">
        <v>2292</v>
      </c>
      <c r="G137" s="178" t="s">
        <v>1622</v>
      </c>
      <c r="H137" s="179">
        <v>15</v>
      </c>
      <c r="I137" s="180"/>
      <c r="J137" s="181">
        <f t="shared" si="0"/>
        <v>0</v>
      </c>
      <c r="K137" s="177" t="s">
        <v>1</v>
      </c>
      <c r="L137" s="182"/>
      <c r="M137" s="183" t="s">
        <v>1</v>
      </c>
      <c r="N137" s="184" t="s">
        <v>43</v>
      </c>
      <c r="O137" s="58"/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240</v>
      </c>
      <c r="AT137" s="156" t="s">
        <v>237</v>
      </c>
      <c r="AU137" s="156" t="s">
        <v>8</v>
      </c>
      <c r="AY137" s="17" t="s">
        <v>205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85</v>
      </c>
      <c r="BK137" s="157">
        <f t="shared" si="9"/>
        <v>0</v>
      </c>
      <c r="BL137" s="17" t="s">
        <v>212</v>
      </c>
      <c r="BM137" s="156" t="s">
        <v>403</v>
      </c>
    </row>
    <row r="138" spans="1:65" s="2" customFormat="1" ht="24.15" customHeight="1">
      <c r="A138" s="32"/>
      <c r="B138" s="144"/>
      <c r="C138" s="175" t="s">
        <v>316</v>
      </c>
      <c r="D138" s="175" t="s">
        <v>237</v>
      </c>
      <c r="E138" s="176" t="s">
        <v>2293</v>
      </c>
      <c r="F138" s="177" t="s">
        <v>2294</v>
      </c>
      <c r="G138" s="178" t="s">
        <v>1622</v>
      </c>
      <c r="H138" s="179">
        <v>6</v>
      </c>
      <c r="I138" s="180"/>
      <c r="J138" s="181">
        <f t="shared" si="0"/>
        <v>0</v>
      </c>
      <c r="K138" s="177" t="s">
        <v>1</v>
      </c>
      <c r="L138" s="182"/>
      <c r="M138" s="183" t="s">
        <v>1</v>
      </c>
      <c r="N138" s="184" t="s">
        <v>43</v>
      </c>
      <c r="O138" s="58"/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240</v>
      </c>
      <c r="AT138" s="156" t="s">
        <v>237</v>
      </c>
      <c r="AU138" s="156" t="s">
        <v>8</v>
      </c>
      <c r="AY138" s="17" t="s">
        <v>205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85</v>
      </c>
      <c r="BK138" s="157">
        <f t="shared" si="9"/>
        <v>0</v>
      </c>
      <c r="BL138" s="17" t="s">
        <v>212</v>
      </c>
      <c r="BM138" s="156" t="s">
        <v>413</v>
      </c>
    </row>
    <row r="139" spans="1:65" s="2" customFormat="1" ht="24.15" customHeight="1">
      <c r="A139" s="32"/>
      <c r="B139" s="144"/>
      <c r="C139" s="175" t="s">
        <v>7</v>
      </c>
      <c r="D139" s="175" t="s">
        <v>237</v>
      </c>
      <c r="E139" s="176" t="s">
        <v>2295</v>
      </c>
      <c r="F139" s="177" t="s">
        <v>2298</v>
      </c>
      <c r="G139" s="178" t="s">
        <v>1622</v>
      </c>
      <c r="H139" s="179">
        <v>6</v>
      </c>
      <c r="I139" s="180"/>
      <c r="J139" s="181">
        <f t="shared" si="0"/>
        <v>0</v>
      </c>
      <c r="K139" s="177" t="s">
        <v>1</v>
      </c>
      <c r="L139" s="182"/>
      <c r="M139" s="183" t="s">
        <v>1</v>
      </c>
      <c r="N139" s="184" t="s">
        <v>43</v>
      </c>
      <c r="O139" s="58"/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240</v>
      </c>
      <c r="AT139" s="156" t="s">
        <v>237</v>
      </c>
      <c r="AU139" s="156" t="s">
        <v>8</v>
      </c>
      <c r="AY139" s="17" t="s">
        <v>205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85</v>
      </c>
      <c r="BK139" s="157">
        <f t="shared" si="9"/>
        <v>0</v>
      </c>
      <c r="BL139" s="17" t="s">
        <v>212</v>
      </c>
      <c r="BM139" s="156" t="s">
        <v>97</v>
      </c>
    </row>
    <row r="140" spans="1:65" s="2" customFormat="1" ht="24.15" customHeight="1">
      <c r="A140" s="32"/>
      <c r="B140" s="144"/>
      <c r="C140" s="175" t="s">
        <v>328</v>
      </c>
      <c r="D140" s="175" t="s">
        <v>237</v>
      </c>
      <c r="E140" s="176" t="s">
        <v>2297</v>
      </c>
      <c r="F140" s="177" t="s">
        <v>2439</v>
      </c>
      <c r="G140" s="178" t="s">
        <v>1622</v>
      </c>
      <c r="H140" s="179">
        <v>5</v>
      </c>
      <c r="I140" s="180"/>
      <c r="J140" s="181">
        <f t="shared" si="0"/>
        <v>0</v>
      </c>
      <c r="K140" s="177" t="s">
        <v>1</v>
      </c>
      <c r="L140" s="182"/>
      <c r="M140" s="183" t="s">
        <v>1</v>
      </c>
      <c r="N140" s="184" t="s">
        <v>43</v>
      </c>
      <c r="O140" s="58"/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240</v>
      </c>
      <c r="AT140" s="156" t="s">
        <v>237</v>
      </c>
      <c r="AU140" s="156" t="s">
        <v>8</v>
      </c>
      <c r="AY140" s="17" t="s">
        <v>205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85</v>
      </c>
      <c r="BK140" s="157">
        <f t="shared" si="9"/>
        <v>0</v>
      </c>
      <c r="BL140" s="17" t="s">
        <v>212</v>
      </c>
      <c r="BM140" s="156" t="s">
        <v>429</v>
      </c>
    </row>
    <row r="141" spans="1:65" s="2" customFormat="1" ht="16.5" customHeight="1">
      <c r="A141" s="32"/>
      <c r="B141" s="144"/>
      <c r="C141" s="175" t="s">
        <v>332</v>
      </c>
      <c r="D141" s="175" t="s">
        <v>237</v>
      </c>
      <c r="E141" s="176" t="s">
        <v>2299</v>
      </c>
      <c r="F141" s="177" t="s">
        <v>2302</v>
      </c>
      <c r="G141" s="178" t="s">
        <v>1622</v>
      </c>
      <c r="H141" s="179">
        <v>2</v>
      </c>
      <c r="I141" s="180"/>
      <c r="J141" s="181">
        <f t="shared" si="0"/>
        <v>0</v>
      </c>
      <c r="K141" s="177" t="s">
        <v>1</v>
      </c>
      <c r="L141" s="182"/>
      <c r="M141" s="183" t="s">
        <v>1</v>
      </c>
      <c r="N141" s="184" t="s">
        <v>43</v>
      </c>
      <c r="O141" s="58"/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240</v>
      </c>
      <c r="AT141" s="156" t="s">
        <v>237</v>
      </c>
      <c r="AU141" s="156" t="s">
        <v>8</v>
      </c>
      <c r="AY141" s="17" t="s">
        <v>205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85</v>
      </c>
      <c r="BK141" s="157">
        <f t="shared" si="9"/>
        <v>0</v>
      </c>
      <c r="BL141" s="17" t="s">
        <v>212</v>
      </c>
      <c r="BM141" s="156" t="s">
        <v>441</v>
      </c>
    </row>
    <row r="142" spans="1:65" s="2" customFormat="1" ht="24.15" customHeight="1">
      <c r="A142" s="32"/>
      <c r="B142" s="144"/>
      <c r="C142" s="175" t="s">
        <v>337</v>
      </c>
      <c r="D142" s="175" t="s">
        <v>237</v>
      </c>
      <c r="E142" s="176" t="s">
        <v>2301</v>
      </c>
      <c r="F142" s="177" t="s">
        <v>2440</v>
      </c>
      <c r="G142" s="178" t="s">
        <v>1622</v>
      </c>
      <c r="H142" s="179">
        <v>1</v>
      </c>
      <c r="I142" s="180"/>
      <c r="J142" s="181">
        <f t="shared" si="0"/>
        <v>0</v>
      </c>
      <c r="K142" s="177" t="s">
        <v>1</v>
      </c>
      <c r="L142" s="182"/>
      <c r="M142" s="183" t="s">
        <v>1</v>
      </c>
      <c r="N142" s="184" t="s">
        <v>43</v>
      </c>
      <c r="O142" s="58"/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240</v>
      </c>
      <c r="AT142" s="156" t="s">
        <v>237</v>
      </c>
      <c r="AU142" s="156" t="s">
        <v>8</v>
      </c>
      <c r="AY142" s="17" t="s">
        <v>205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85</v>
      </c>
      <c r="BK142" s="157">
        <f t="shared" si="9"/>
        <v>0</v>
      </c>
      <c r="BL142" s="17" t="s">
        <v>212</v>
      </c>
      <c r="BM142" s="156" t="s">
        <v>452</v>
      </c>
    </row>
    <row r="143" spans="1:65" s="2" customFormat="1" ht="16.5" customHeight="1">
      <c r="A143" s="32"/>
      <c r="B143" s="144"/>
      <c r="C143" s="175" t="s">
        <v>341</v>
      </c>
      <c r="D143" s="175" t="s">
        <v>237</v>
      </c>
      <c r="E143" s="176" t="s">
        <v>2303</v>
      </c>
      <c r="F143" s="177" t="s">
        <v>2304</v>
      </c>
      <c r="G143" s="178" t="s">
        <v>1622</v>
      </c>
      <c r="H143" s="179">
        <v>1</v>
      </c>
      <c r="I143" s="180"/>
      <c r="J143" s="181">
        <f t="shared" si="0"/>
        <v>0</v>
      </c>
      <c r="K143" s="177" t="s">
        <v>1</v>
      </c>
      <c r="L143" s="182"/>
      <c r="M143" s="183" t="s">
        <v>1</v>
      </c>
      <c r="N143" s="184" t="s">
        <v>43</v>
      </c>
      <c r="O143" s="58"/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240</v>
      </c>
      <c r="AT143" s="156" t="s">
        <v>237</v>
      </c>
      <c r="AU143" s="156" t="s">
        <v>8</v>
      </c>
      <c r="AY143" s="17" t="s">
        <v>205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85</v>
      </c>
      <c r="BK143" s="157">
        <f t="shared" si="9"/>
        <v>0</v>
      </c>
      <c r="BL143" s="17" t="s">
        <v>212</v>
      </c>
      <c r="BM143" s="156" t="s">
        <v>461</v>
      </c>
    </row>
    <row r="144" spans="1:65" s="2" customFormat="1" ht="16.5" customHeight="1">
      <c r="A144" s="32"/>
      <c r="B144" s="144"/>
      <c r="C144" s="175" t="s">
        <v>346</v>
      </c>
      <c r="D144" s="175" t="s">
        <v>237</v>
      </c>
      <c r="E144" s="176" t="s">
        <v>2305</v>
      </c>
      <c r="F144" s="177" t="s">
        <v>2306</v>
      </c>
      <c r="G144" s="178" t="s">
        <v>2307</v>
      </c>
      <c r="H144" s="179">
        <v>30</v>
      </c>
      <c r="I144" s="180"/>
      <c r="J144" s="181">
        <f t="shared" si="0"/>
        <v>0</v>
      </c>
      <c r="K144" s="177" t="s">
        <v>1</v>
      </c>
      <c r="L144" s="182"/>
      <c r="M144" s="196" t="s">
        <v>1</v>
      </c>
      <c r="N144" s="197" t="s">
        <v>43</v>
      </c>
      <c r="O144" s="198"/>
      <c r="P144" s="199">
        <f t="shared" si="1"/>
        <v>0</v>
      </c>
      <c r="Q144" s="199">
        <v>0</v>
      </c>
      <c r="R144" s="199">
        <f t="shared" si="2"/>
        <v>0</v>
      </c>
      <c r="S144" s="199">
        <v>0</v>
      </c>
      <c r="T144" s="200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6" t="s">
        <v>240</v>
      </c>
      <c r="AT144" s="156" t="s">
        <v>237</v>
      </c>
      <c r="AU144" s="156" t="s">
        <v>8</v>
      </c>
      <c r="AY144" s="17" t="s">
        <v>205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85</v>
      </c>
      <c r="BK144" s="157">
        <f t="shared" si="9"/>
        <v>0</v>
      </c>
      <c r="BL144" s="17" t="s">
        <v>212</v>
      </c>
      <c r="BM144" s="156" t="s">
        <v>471</v>
      </c>
    </row>
    <row r="145" spans="1:31" s="2" customFormat="1" ht="7" customHeight="1">
      <c r="A145" s="32"/>
      <c r="B145" s="47"/>
      <c r="C145" s="48"/>
      <c r="D145" s="48"/>
      <c r="E145" s="48"/>
      <c r="F145" s="48"/>
      <c r="G145" s="48"/>
      <c r="H145" s="48"/>
      <c r="I145" s="48"/>
      <c r="J145" s="48"/>
      <c r="K145" s="48"/>
      <c r="L145" s="33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autoFilter ref="C116:K14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38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132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2441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ROUND((SUM(BE117:BE137)),0)</f>
        <v>0</v>
      </c>
      <c r="G33" s="32"/>
      <c r="H33" s="32"/>
      <c r="I33" s="101">
        <v>0.21</v>
      </c>
      <c r="J33" s="100">
        <f>ROUND(((SUM(BE117:BE137))*I33),0)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ROUND((SUM(BF117:BF137)),0)</f>
        <v>0</v>
      </c>
      <c r="G34" s="32"/>
      <c r="H34" s="32"/>
      <c r="I34" s="101">
        <v>0.12</v>
      </c>
      <c r="J34" s="100">
        <f>ROUND(((SUM(BF117:BF137))*I34),0)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ROUND((SUM(BG117:BG137)),0)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ROUND((SUM(BH117:BH137)),0)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ROUND((SUM(BI117:BI137)),0)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73 - Silnoproud - montáže 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2309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73 - Silnoproud - montáže - SO 02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2310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SUM(P119:P137)</f>
        <v>0</v>
      </c>
      <c r="Q118" s="137"/>
      <c r="R118" s="138">
        <f>SUM(R119:R137)</f>
        <v>0</v>
      </c>
      <c r="S118" s="137"/>
      <c r="T118" s="139">
        <f>SUM(T119:T137)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SUM(BK119:BK137)</f>
        <v>0</v>
      </c>
    </row>
    <row r="119" spans="1:65" s="2" customFormat="1" ht="24.15" customHeight="1">
      <c r="A119" s="32"/>
      <c r="B119" s="144"/>
      <c r="C119" s="145" t="s">
        <v>8</v>
      </c>
      <c r="D119" s="145" t="s">
        <v>207</v>
      </c>
      <c r="E119" s="146" t="s">
        <v>2442</v>
      </c>
      <c r="F119" s="147" t="s">
        <v>2443</v>
      </c>
      <c r="G119" s="148" t="s">
        <v>1622</v>
      </c>
      <c r="H119" s="149">
        <v>48</v>
      </c>
      <c r="I119" s="150"/>
      <c r="J119" s="151">
        <f aca="true" t="shared" si="0" ref="J119:J137">ROUND(I119*H119,0)</f>
        <v>0</v>
      </c>
      <c r="K119" s="147" t="s">
        <v>1</v>
      </c>
      <c r="L119" s="33"/>
      <c r="M119" s="152" t="s">
        <v>1</v>
      </c>
      <c r="N119" s="153" t="s">
        <v>43</v>
      </c>
      <c r="O119" s="58"/>
      <c r="P119" s="154">
        <f aca="true" t="shared" si="1" ref="P119:P137">O119*H119</f>
        <v>0</v>
      </c>
      <c r="Q119" s="154">
        <v>0</v>
      </c>
      <c r="R119" s="154">
        <f aca="true" t="shared" si="2" ref="R119:R137">Q119*H119</f>
        <v>0</v>
      </c>
      <c r="S119" s="154">
        <v>0</v>
      </c>
      <c r="T119" s="155">
        <f aca="true" t="shared" si="3" ref="T119:T137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212</v>
      </c>
      <c r="AT119" s="156" t="s">
        <v>207</v>
      </c>
      <c r="AU119" s="156" t="s">
        <v>8</v>
      </c>
      <c r="AY119" s="17" t="s">
        <v>205</v>
      </c>
      <c r="BE119" s="157">
        <f aca="true" t="shared" si="4" ref="BE119:BE137">IF(N119="základní",J119,0)</f>
        <v>0</v>
      </c>
      <c r="BF119" s="157">
        <f aca="true" t="shared" si="5" ref="BF119:BF137">IF(N119="snížená",J119,0)</f>
        <v>0</v>
      </c>
      <c r="BG119" s="157">
        <f aca="true" t="shared" si="6" ref="BG119:BG137">IF(N119="zákl. přenesená",J119,0)</f>
        <v>0</v>
      </c>
      <c r="BH119" s="157">
        <f aca="true" t="shared" si="7" ref="BH119:BH137">IF(N119="sníž. přenesená",J119,0)</f>
        <v>0</v>
      </c>
      <c r="BI119" s="157">
        <f aca="true" t="shared" si="8" ref="BI119:BI137">IF(N119="nulová",J119,0)</f>
        <v>0</v>
      </c>
      <c r="BJ119" s="17" t="s">
        <v>85</v>
      </c>
      <c r="BK119" s="157">
        <f aca="true" t="shared" si="9" ref="BK119:BK137">ROUND(I119*H119,0)</f>
        <v>0</v>
      </c>
      <c r="BL119" s="17" t="s">
        <v>212</v>
      </c>
      <c r="BM119" s="156" t="s">
        <v>85</v>
      </c>
    </row>
    <row r="120" spans="1:65" s="2" customFormat="1" ht="33" customHeight="1">
      <c r="A120" s="32"/>
      <c r="B120" s="144"/>
      <c r="C120" s="145" t="s">
        <v>85</v>
      </c>
      <c r="D120" s="145" t="s">
        <v>207</v>
      </c>
      <c r="E120" s="146" t="s">
        <v>2311</v>
      </c>
      <c r="F120" s="147" t="s">
        <v>2312</v>
      </c>
      <c r="G120" s="148" t="s">
        <v>325</v>
      </c>
      <c r="H120" s="149">
        <v>55</v>
      </c>
      <c r="I120" s="150"/>
      <c r="J120" s="151">
        <f t="shared" si="0"/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33" customHeight="1">
      <c r="A121" s="32"/>
      <c r="B121" s="144"/>
      <c r="C121" s="145" t="s">
        <v>217</v>
      </c>
      <c r="D121" s="145" t="s">
        <v>207</v>
      </c>
      <c r="E121" s="146" t="s">
        <v>2313</v>
      </c>
      <c r="F121" s="147" t="s">
        <v>2314</v>
      </c>
      <c r="G121" s="148" t="s">
        <v>325</v>
      </c>
      <c r="H121" s="149">
        <v>73</v>
      </c>
      <c r="I121" s="150"/>
      <c r="J121" s="151">
        <f t="shared" si="0"/>
        <v>0</v>
      </c>
      <c r="K121" s="147" t="s">
        <v>1</v>
      </c>
      <c r="L121" s="33"/>
      <c r="M121" s="152" t="s">
        <v>1</v>
      </c>
      <c r="N121" s="153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212</v>
      </c>
      <c r="AT121" s="156" t="s">
        <v>207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24.15" customHeight="1">
      <c r="A122" s="32"/>
      <c r="B122" s="144"/>
      <c r="C122" s="145" t="s">
        <v>212</v>
      </c>
      <c r="D122" s="145" t="s">
        <v>207</v>
      </c>
      <c r="E122" s="146" t="s">
        <v>2315</v>
      </c>
      <c r="F122" s="147" t="s">
        <v>2316</v>
      </c>
      <c r="G122" s="148" t="s">
        <v>325</v>
      </c>
      <c r="H122" s="149">
        <v>181</v>
      </c>
      <c r="I122" s="150"/>
      <c r="J122" s="151">
        <f t="shared" si="0"/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33" customHeight="1">
      <c r="A123" s="32"/>
      <c r="B123" s="144"/>
      <c r="C123" s="145" t="s">
        <v>100</v>
      </c>
      <c r="D123" s="145" t="s">
        <v>207</v>
      </c>
      <c r="E123" s="146" t="s">
        <v>2317</v>
      </c>
      <c r="F123" s="147" t="s">
        <v>2318</v>
      </c>
      <c r="G123" s="148" t="s">
        <v>1622</v>
      </c>
      <c r="H123" s="149">
        <v>54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16.5" customHeight="1">
      <c r="A124" s="32"/>
      <c r="B124" s="144"/>
      <c r="C124" s="145" t="s">
        <v>232</v>
      </c>
      <c r="D124" s="145" t="s">
        <v>207</v>
      </c>
      <c r="E124" s="146" t="s">
        <v>2269</v>
      </c>
      <c r="F124" s="147" t="s">
        <v>2319</v>
      </c>
      <c r="G124" s="148" t="s">
        <v>1622</v>
      </c>
      <c r="H124" s="149">
        <v>10</v>
      </c>
      <c r="I124" s="150"/>
      <c r="J124" s="151">
        <f t="shared" si="0"/>
        <v>0</v>
      </c>
      <c r="K124" s="147" t="s">
        <v>1</v>
      </c>
      <c r="L124" s="33"/>
      <c r="M124" s="152" t="s">
        <v>1</v>
      </c>
      <c r="N124" s="153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65" s="2" customFormat="1" ht="33" customHeight="1">
      <c r="A125" s="32"/>
      <c r="B125" s="144"/>
      <c r="C125" s="145" t="s">
        <v>236</v>
      </c>
      <c r="D125" s="145" t="s">
        <v>207</v>
      </c>
      <c r="E125" s="146" t="s">
        <v>2320</v>
      </c>
      <c r="F125" s="147" t="s">
        <v>2321</v>
      </c>
      <c r="G125" s="148" t="s">
        <v>1622</v>
      </c>
      <c r="H125" s="149">
        <v>7</v>
      </c>
      <c r="I125" s="150"/>
      <c r="J125" s="151">
        <f t="shared" si="0"/>
        <v>0</v>
      </c>
      <c r="K125" s="147" t="s">
        <v>1</v>
      </c>
      <c r="L125" s="33"/>
      <c r="M125" s="152" t="s">
        <v>1</v>
      </c>
      <c r="N125" s="153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212</v>
      </c>
      <c r="AT125" s="156" t="s">
        <v>207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290</v>
      </c>
    </row>
    <row r="126" spans="1:65" s="2" customFormat="1" ht="33" customHeight="1">
      <c r="A126" s="32"/>
      <c r="B126" s="144"/>
      <c r="C126" s="145" t="s">
        <v>240</v>
      </c>
      <c r="D126" s="145" t="s">
        <v>207</v>
      </c>
      <c r="E126" s="146" t="s">
        <v>2322</v>
      </c>
      <c r="F126" s="147" t="s">
        <v>2323</v>
      </c>
      <c r="G126" s="148" t="s">
        <v>325</v>
      </c>
      <c r="H126" s="149">
        <v>82</v>
      </c>
      <c r="I126" s="150"/>
      <c r="J126" s="151">
        <f t="shared" si="0"/>
        <v>0</v>
      </c>
      <c r="K126" s="147" t="s">
        <v>1</v>
      </c>
      <c r="L126" s="33"/>
      <c r="M126" s="152" t="s">
        <v>1</v>
      </c>
      <c r="N126" s="153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212</v>
      </c>
      <c r="AT126" s="156" t="s">
        <v>207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297</v>
      </c>
    </row>
    <row r="127" spans="1:65" s="2" customFormat="1" ht="24.15" customHeight="1">
      <c r="A127" s="32"/>
      <c r="B127" s="144"/>
      <c r="C127" s="145" t="s">
        <v>145</v>
      </c>
      <c r="D127" s="145" t="s">
        <v>207</v>
      </c>
      <c r="E127" s="146" t="s">
        <v>2324</v>
      </c>
      <c r="F127" s="147" t="s">
        <v>2325</v>
      </c>
      <c r="G127" s="148" t="s">
        <v>325</v>
      </c>
      <c r="H127" s="149">
        <v>16</v>
      </c>
      <c r="I127" s="150"/>
      <c r="J127" s="151">
        <f t="shared" si="0"/>
        <v>0</v>
      </c>
      <c r="K127" s="147" t="s">
        <v>1</v>
      </c>
      <c r="L127" s="33"/>
      <c r="M127" s="152" t="s">
        <v>1</v>
      </c>
      <c r="N127" s="153" t="s">
        <v>43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212</v>
      </c>
      <c r="AT127" s="156" t="s">
        <v>207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307</v>
      </c>
    </row>
    <row r="128" spans="1:65" s="2" customFormat="1" ht="24.15" customHeight="1">
      <c r="A128" s="32"/>
      <c r="B128" s="144"/>
      <c r="C128" s="145" t="s">
        <v>253</v>
      </c>
      <c r="D128" s="145" t="s">
        <v>207</v>
      </c>
      <c r="E128" s="146" t="s">
        <v>2326</v>
      </c>
      <c r="F128" s="147" t="s">
        <v>2327</v>
      </c>
      <c r="G128" s="148" t="s">
        <v>1622</v>
      </c>
      <c r="H128" s="149">
        <v>15</v>
      </c>
      <c r="I128" s="150"/>
      <c r="J128" s="151">
        <f t="shared" si="0"/>
        <v>0</v>
      </c>
      <c r="K128" s="147" t="s">
        <v>1</v>
      </c>
      <c r="L128" s="33"/>
      <c r="M128" s="152" t="s">
        <v>1</v>
      </c>
      <c r="N128" s="153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212</v>
      </c>
      <c r="AT128" s="156" t="s">
        <v>207</v>
      </c>
      <c r="AU128" s="156" t="s">
        <v>8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316</v>
      </c>
    </row>
    <row r="129" spans="1:65" s="2" customFormat="1" ht="16.5" customHeight="1">
      <c r="A129" s="32"/>
      <c r="B129" s="144"/>
      <c r="C129" s="145" t="s">
        <v>262</v>
      </c>
      <c r="D129" s="145" t="s">
        <v>207</v>
      </c>
      <c r="E129" s="146" t="s">
        <v>2328</v>
      </c>
      <c r="F129" s="147" t="s">
        <v>2329</v>
      </c>
      <c r="G129" s="148" t="s">
        <v>1622</v>
      </c>
      <c r="H129" s="149">
        <v>15</v>
      </c>
      <c r="I129" s="150"/>
      <c r="J129" s="151">
        <f t="shared" si="0"/>
        <v>0</v>
      </c>
      <c r="K129" s="147" t="s">
        <v>1</v>
      </c>
      <c r="L129" s="33"/>
      <c r="M129" s="152" t="s">
        <v>1</v>
      </c>
      <c r="N129" s="153" t="s">
        <v>43</v>
      </c>
      <c r="O129" s="58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212</v>
      </c>
      <c r="AT129" s="156" t="s">
        <v>207</v>
      </c>
      <c r="AU129" s="156" t="s">
        <v>8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328</v>
      </c>
    </row>
    <row r="130" spans="1:65" s="2" customFormat="1" ht="24.15" customHeight="1">
      <c r="A130" s="32"/>
      <c r="B130" s="144"/>
      <c r="C130" s="145" t="s">
        <v>268</v>
      </c>
      <c r="D130" s="145" t="s">
        <v>207</v>
      </c>
      <c r="E130" s="146" t="s">
        <v>2330</v>
      </c>
      <c r="F130" s="147" t="s">
        <v>2331</v>
      </c>
      <c r="G130" s="148" t="s">
        <v>1622</v>
      </c>
      <c r="H130" s="149">
        <v>3</v>
      </c>
      <c r="I130" s="150"/>
      <c r="J130" s="151">
        <f t="shared" si="0"/>
        <v>0</v>
      </c>
      <c r="K130" s="147" t="s">
        <v>1</v>
      </c>
      <c r="L130" s="33"/>
      <c r="M130" s="152" t="s">
        <v>1</v>
      </c>
      <c r="N130" s="153" t="s">
        <v>43</v>
      </c>
      <c r="O130" s="58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212</v>
      </c>
      <c r="AT130" s="156" t="s">
        <v>207</v>
      </c>
      <c r="AU130" s="156" t="s">
        <v>8</v>
      </c>
      <c r="AY130" s="17" t="s">
        <v>205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85</v>
      </c>
      <c r="BK130" s="157">
        <f t="shared" si="9"/>
        <v>0</v>
      </c>
      <c r="BL130" s="17" t="s">
        <v>212</v>
      </c>
      <c r="BM130" s="156" t="s">
        <v>337</v>
      </c>
    </row>
    <row r="131" spans="1:65" s="2" customFormat="1" ht="24.15" customHeight="1">
      <c r="A131" s="32"/>
      <c r="B131" s="144"/>
      <c r="C131" s="145" t="s">
        <v>283</v>
      </c>
      <c r="D131" s="145" t="s">
        <v>207</v>
      </c>
      <c r="E131" s="146" t="s">
        <v>2334</v>
      </c>
      <c r="F131" s="147" t="s">
        <v>2335</v>
      </c>
      <c r="G131" s="148" t="s">
        <v>1622</v>
      </c>
      <c r="H131" s="149">
        <v>3</v>
      </c>
      <c r="I131" s="150"/>
      <c r="J131" s="151">
        <f t="shared" si="0"/>
        <v>0</v>
      </c>
      <c r="K131" s="147" t="s">
        <v>1</v>
      </c>
      <c r="L131" s="33"/>
      <c r="M131" s="152" t="s">
        <v>1</v>
      </c>
      <c r="N131" s="153" t="s">
        <v>43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212</v>
      </c>
      <c r="AT131" s="156" t="s">
        <v>207</v>
      </c>
      <c r="AU131" s="156" t="s">
        <v>8</v>
      </c>
      <c r="AY131" s="17" t="s">
        <v>205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85</v>
      </c>
      <c r="BK131" s="157">
        <f t="shared" si="9"/>
        <v>0</v>
      </c>
      <c r="BL131" s="17" t="s">
        <v>212</v>
      </c>
      <c r="BM131" s="156" t="s">
        <v>346</v>
      </c>
    </row>
    <row r="132" spans="1:65" s="2" customFormat="1" ht="24.15" customHeight="1">
      <c r="A132" s="32"/>
      <c r="B132" s="144"/>
      <c r="C132" s="145" t="s">
        <v>290</v>
      </c>
      <c r="D132" s="145" t="s">
        <v>207</v>
      </c>
      <c r="E132" s="146" t="s">
        <v>2336</v>
      </c>
      <c r="F132" s="147" t="s">
        <v>2337</v>
      </c>
      <c r="G132" s="148" t="s">
        <v>1622</v>
      </c>
      <c r="H132" s="149">
        <v>1</v>
      </c>
      <c r="I132" s="150"/>
      <c r="J132" s="151">
        <f t="shared" si="0"/>
        <v>0</v>
      </c>
      <c r="K132" s="147" t="s">
        <v>1</v>
      </c>
      <c r="L132" s="33"/>
      <c r="M132" s="152" t="s">
        <v>1</v>
      </c>
      <c r="N132" s="153" t="s">
        <v>43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212</v>
      </c>
      <c r="AT132" s="156" t="s">
        <v>207</v>
      </c>
      <c r="AU132" s="156" t="s">
        <v>8</v>
      </c>
      <c r="AY132" s="17" t="s">
        <v>205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85</v>
      </c>
      <c r="BK132" s="157">
        <f t="shared" si="9"/>
        <v>0</v>
      </c>
      <c r="BL132" s="17" t="s">
        <v>212</v>
      </c>
      <c r="BM132" s="156" t="s">
        <v>356</v>
      </c>
    </row>
    <row r="133" spans="1:65" s="2" customFormat="1" ht="24.15" customHeight="1">
      <c r="A133" s="32"/>
      <c r="B133" s="144"/>
      <c r="C133" s="145" t="s">
        <v>9</v>
      </c>
      <c r="D133" s="145" t="s">
        <v>207</v>
      </c>
      <c r="E133" s="146" t="s">
        <v>2338</v>
      </c>
      <c r="F133" s="147" t="s">
        <v>2339</v>
      </c>
      <c r="G133" s="148" t="s">
        <v>1622</v>
      </c>
      <c r="H133" s="149">
        <v>1</v>
      </c>
      <c r="I133" s="150"/>
      <c r="J133" s="151">
        <f t="shared" si="0"/>
        <v>0</v>
      </c>
      <c r="K133" s="147" t="s">
        <v>1</v>
      </c>
      <c r="L133" s="33"/>
      <c r="M133" s="152" t="s">
        <v>1</v>
      </c>
      <c r="N133" s="153" t="s">
        <v>43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212</v>
      </c>
      <c r="AT133" s="156" t="s">
        <v>207</v>
      </c>
      <c r="AU133" s="156" t="s">
        <v>8</v>
      </c>
      <c r="AY133" s="17" t="s">
        <v>205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85</v>
      </c>
      <c r="BK133" s="157">
        <f t="shared" si="9"/>
        <v>0</v>
      </c>
      <c r="BL133" s="17" t="s">
        <v>212</v>
      </c>
      <c r="BM133" s="156" t="s">
        <v>366</v>
      </c>
    </row>
    <row r="134" spans="1:65" s="2" customFormat="1" ht="24.15" customHeight="1">
      <c r="A134" s="32"/>
      <c r="B134" s="144"/>
      <c r="C134" s="145" t="s">
        <v>297</v>
      </c>
      <c r="D134" s="145" t="s">
        <v>207</v>
      </c>
      <c r="E134" s="146" t="s">
        <v>2340</v>
      </c>
      <c r="F134" s="147" t="s">
        <v>2341</v>
      </c>
      <c r="G134" s="148" t="s">
        <v>1622</v>
      </c>
      <c r="H134" s="149">
        <v>7</v>
      </c>
      <c r="I134" s="150"/>
      <c r="J134" s="151">
        <f t="shared" si="0"/>
        <v>0</v>
      </c>
      <c r="K134" s="147" t="s">
        <v>1</v>
      </c>
      <c r="L134" s="33"/>
      <c r="M134" s="152" t="s">
        <v>1</v>
      </c>
      <c r="N134" s="153" t="s">
        <v>43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212</v>
      </c>
      <c r="AT134" s="156" t="s">
        <v>207</v>
      </c>
      <c r="AU134" s="156" t="s">
        <v>8</v>
      </c>
      <c r="AY134" s="17" t="s">
        <v>205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85</v>
      </c>
      <c r="BK134" s="157">
        <f t="shared" si="9"/>
        <v>0</v>
      </c>
      <c r="BL134" s="17" t="s">
        <v>212</v>
      </c>
      <c r="BM134" s="156" t="s">
        <v>91</v>
      </c>
    </row>
    <row r="135" spans="1:65" s="2" customFormat="1" ht="37.75" customHeight="1">
      <c r="A135" s="32"/>
      <c r="B135" s="144"/>
      <c r="C135" s="145" t="s">
        <v>302</v>
      </c>
      <c r="D135" s="145" t="s">
        <v>207</v>
      </c>
      <c r="E135" s="146" t="s">
        <v>2342</v>
      </c>
      <c r="F135" s="147" t="s">
        <v>2343</v>
      </c>
      <c r="G135" s="148" t="s">
        <v>1622</v>
      </c>
      <c r="H135" s="149">
        <v>11</v>
      </c>
      <c r="I135" s="150"/>
      <c r="J135" s="151">
        <f t="shared" si="0"/>
        <v>0</v>
      </c>
      <c r="K135" s="147" t="s">
        <v>1</v>
      </c>
      <c r="L135" s="33"/>
      <c r="M135" s="152" t="s">
        <v>1</v>
      </c>
      <c r="N135" s="153" t="s">
        <v>43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212</v>
      </c>
      <c r="AT135" s="156" t="s">
        <v>207</v>
      </c>
      <c r="AU135" s="156" t="s">
        <v>8</v>
      </c>
      <c r="AY135" s="17" t="s">
        <v>205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85</v>
      </c>
      <c r="BK135" s="157">
        <f t="shared" si="9"/>
        <v>0</v>
      </c>
      <c r="BL135" s="17" t="s">
        <v>212</v>
      </c>
      <c r="BM135" s="156" t="s">
        <v>384</v>
      </c>
    </row>
    <row r="136" spans="1:65" s="2" customFormat="1" ht="16.5" customHeight="1">
      <c r="A136" s="32"/>
      <c r="B136" s="144"/>
      <c r="C136" s="145" t="s">
        <v>307</v>
      </c>
      <c r="D136" s="145" t="s">
        <v>207</v>
      </c>
      <c r="E136" s="146" t="s">
        <v>2271</v>
      </c>
      <c r="F136" s="147" t="s">
        <v>2444</v>
      </c>
      <c r="G136" s="148" t="s">
        <v>1622</v>
      </c>
      <c r="H136" s="149">
        <v>1</v>
      </c>
      <c r="I136" s="150"/>
      <c r="J136" s="151">
        <f t="shared" si="0"/>
        <v>0</v>
      </c>
      <c r="K136" s="147" t="s">
        <v>1</v>
      </c>
      <c r="L136" s="33"/>
      <c r="M136" s="152" t="s">
        <v>1</v>
      </c>
      <c r="N136" s="153" t="s">
        <v>43</v>
      </c>
      <c r="O136" s="58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212</v>
      </c>
      <c r="AT136" s="156" t="s">
        <v>207</v>
      </c>
      <c r="AU136" s="156" t="s">
        <v>8</v>
      </c>
      <c r="AY136" s="17" t="s">
        <v>205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85</v>
      </c>
      <c r="BK136" s="157">
        <f t="shared" si="9"/>
        <v>0</v>
      </c>
      <c r="BL136" s="17" t="s">
        <v>212</v>
      </c>
      <c r="BM136" s="156" t="s">
        <v>393</v>
      </c>
    </row>
    <row r="137" spans="1:65" s="2" customFormat="1" ht="24.15" customHeight="1">
      <c r="A137" s="32"/>
      <c r="B137" s="144"/>
      <c r="C137" s="145" t="s">
        <v>312</v>
      </c>
      <c r="D137" s="145" t="s">
        <v>207</v>
      </c>
      <c r="E137" s="146" t="s">
        <v>2293</v>
      </c>
      <c r="F137" s="147" t="s">
        <v>2346</v>
      </c>
      <c r="G137" s="148" t="s">
        <v>1622</v>
      </c>
      <c r="H137" s="149">
        <v>1</v>
      </c>
      <c r="I137" s="150"/>
      <c r="J137" s="151">
        <f t="shared" si="0"/>
        <v>0</v>
      </c>
      <c r="K137" s="147" t="s">
        <v>1</v>
      </c>
      <c r="L137" s="33"/>
      <c r="M137" s="201" t="s">
        <v>1</v>
      </c>
      <c r="N137" s="202" t="s">
        <v>43</v>
      </c>
      <c r="O137" s="198"/>
      <c r="P137" s="199">
        <f t="shared" si="1"/>
        <v>0</v>
      </c>
      <c r="Q137" s="199">
        <v>0</v>
      </c>
      <c r="R137" s="199">
        <f t="shared" si="2"/>
        <v>0</v>
      </c>
      <c r="S137" s="199">
        <v>0</v>
      </c>
      <c r="T137" s="200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212</v>
      </c>
      <c r="AT137" s="156" t="s">
        <v>207</v>
      </c>
      <c r="AU137" s="156" t="s">
        <v>8</v>
      </c>
      <c r="AY137" s="17" t="s">
        <v>205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85</v>
      </c>
      <c r="BK137" s="157">
        <f t="shared" si="9"/>
        <v>0</v>
      </c>
      <c r="BL137" s="17" t="s">
        <v>212</v>
      </c>
      <c r="BM137" s="156" t="s">
        <v>403</v>
      </c>
    </row>
    <row r="138" spans="1:31" s="2" customFormat="1" ht="7" customHeight="1">
      <c r="A138" s="32"/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33"/>
      <c r="M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</sheetData>
  <autoFilter ref="C116:K13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25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135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2445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ROUND((SUM(BE117:BE124)),0)</f>
        <v>0</v>
      </c>
      <c r="G33" s="32"/>
      <c r="H33" s="32"/>
      <c r="I33" s="101">
        <v>0.21</v>
      </c>
      <c r="J33" s="100">
        <f>ROUND(((SUM(BE117:BE124))*I33),0)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ROUND((SUM(BF117:BF124)),0)</f>
        <v>0</v>
      </c>
      <c r="G34" s="32"/>
      <c r="H34" s="32"/>
      <c r="I34" s="101">
        <v>0.12</v>
      </c>
      <c r="J34" s="100">
        <f>ROUND(((SUM(BF117:BF124))*I34),0)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ROUND((SUM(BG117:BG124)),0)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ROUND((SUM(BH117:BH124)),0)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ROUND((SUM(BI117:BI124)),0)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74 - Rozvaděč - demontáže 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2446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74 - Rozvaděč - demontáže - SO 02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2447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SUM(P119:P124)</f>
        <v>0</v>
      </c>
      <c r="Q118" s="137"/>
      <c r="R118" s="138">
        <f>SUM(R119:R124)</f>
        <v>0</v>
      </c>
      <c r="S118" s="137"/>
      <c r="T118" s="139">
        <f>SUM(T119:T124)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SUM(BK119:BK124)</f>
        <v>0</v>
      </c>
    </row>
    <row r="119" spans="1:65" s="2" customFormat="1" ht="24.15" customHeight="1">
      <c r="A119" s="32"/>
      <c r="B119" s="144"/>
      <c r="C119" s="145" t="s">
        <v>8</v>
      </c>
      <c r="D119" s="145" t="s">
        <v>207</v>
      </c>
      <c r="E119" s="146" t="s">
        <v>2350</v>
      </c>
      <c r="F119" s="147" t="s">
        <v>2351</v>
      </c>
      <c r="G119" s="148" t="s">
        <v>1622</v>
      </c>
      <c r="H119" s="149">
        <v>1</v>
      </c>
      <c r="I119" s="150"/>
      <c r="J119" s="151">
        <f aca="true" t="shared" si="0" ref="J119:J124">ROUND(I119*H119,0)</f>
        <v>0</v>
      </c>
      <c r="K119" s="147" t="s">
        <v>1</v>
      </c>
      <c r="L119" s="33"/>
      <c r="M119" s="152" t="s">
        <v>1</v>
      </c>
      <c r="N119" s="153" t="s">
        <v>43</v>
      </c>
      <c r="O119" s="58"/>
      <c r="P119" s="154">
        <f aca="true" t="shared" si="1" ref="P119:P124">O119*H119</f>
        <v>0</v>
      </c>
      <c r="Q119" s="154">
        <v>0</v>
      </c>
      <c r="R119" s="154">
        <f aca="true" t="shared" si="2" ref="R119:R124">Q119*H119</f>
        <v>0</v>
      </c>
      <c r="S119" s="154">
        <v>0</v>
      </c>
      <c r="T119" s="155">
        <f aca="true" t="shared" si="3" ref="T119:T124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212</v>
      </c>
      <c r="AT119" s="156" t="s">
        <v>207</v>
      </c>
      <c r="AU119" s="156" t="s">
        <v>8</v>
      </c>
      <c r="AY119" s="17" t="s">
        <v>205</v>
      </c>
      <c r="BE119" s="157">
        <f aca="true" t="shared" si="4" ref="BE119:BE124">IF(N119="základní",J119,0)</f>
        <v>0</v>
      </c>
      <c r="BF119" s="157">
        <f aca="true" t="shared" si="5" ref="BF119:BF124">IF(N119="snížená",J119,0)</f>
        <v>0</v>
      </c>
      <c r="BG119" s="157">
        <f aca="true" t="shared" si="6" ref="BG119:BG124">IF(N119="zákl. přenesená",J119,0)</f>
        <v>0</v>
      </c>
      <c r="BH119" s="157">
        <f aca="true" t="shared" si="7" ref="BH119:BH124">IF(N119="sníž. přenesená",J119,0)</f>
        <v>0</v>
      </c>
      <c r="BI119" s="157">
        <f aca="true" t="shared" si="8" ref="BI119:BI124">IF(N119="nulová",J119,0)</f>
        <v>0</v>
      </c>
      <c r="BJ119" s="17" t="s">
        <v>85</v>
      </c>
      <c r="BK119" s="157">
        <f aca="true" t="shared" si="9" ref="BK119:BK124">ROUND(I119*H119,0)</f>
        <v>0</v>
      </c>
      <c r="BL119" s="17" t="s">
        <v>212</v>
      </c>
      <c r="BM119" s="156" t="s">
        <v>85</v>
      </c>
    </row>
    <row r="120" spans="1:65" s="2" customFormat="1" ht="24.15" customHeight="1">
      <c r="A120" s="32"/>
      <c r="B120" s="144"/>
      <c r="C120" s="145" t="s">
        <v>85</v>
      </c>
      <c r="D120" s="145" t="s">
        <v>207</v>
      </c>
      <c r="E120" s="146" t="s">
        <v>2448</v>
      </c>
      <c r="F120" s="147" t="s">
        <v>2449</v>
      </c>
      <c r="G120" s="148" t="s">
        <v>1622</v>
      </c>
      <c r="H120" s="149">
        <v>1</v>
      </c>
      <c r="I120" s="150"/>
      <c r="J120" s="151">
        <f t="shared" si="0"/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16.5" customHeight="1">
      <c r="A121" s="32"/>
      <c r="B121" s="144"/>
      <c r="C121" s="145" t="s">
        <v>217</v>
      </c>
      <c r="D121" s="145" t="s">
        <v>207</v>
      </c>
      <c r="E121" s="146" t="s">
        <v>2354</v>
      </c>
      <c r="F121" s="147" t="s">
        <v>2355</v>
      </c>
      <c r="G121" s="148" t="s">
        <v>1622</v>
      </c>
      <c r="H121" s="149">
        <v>5</v>
      </c>
      <c r="I121" s="150"/>
      <c r="J121" s="151">
        <f t="shared" si="0"/>
        <v>0</v>
      </c>
      <c r="K121" s="147" t="s">
        <v>1</v>
      </c>
      <c r="L121" s="33"/>
      <c r="M121" s="152" t="s">
        <v>1</v>
      </c>
      <c r="N121" s="153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212</v>
      </c>
      <c r="AT121" s="156" t="s">
        <v>207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21.75" customHeight="1">
      <c r="A122" s="32"/>
      <c r="B122" s="144"/>
      <c r="C122" s="145" t="s">
        <v>212</v>
      </c>
      <c r="D122" s="145" t="s">
        <v>207</v>
      </c>
      <c r="E122" s="146" t="s">
        <v>2356</v>
      </c>
      <c r="F122" s="147" t="s">
        <v>2357</v>
      </c>
      <c r="G122" s="148" t="s">
        <v>1622</v>
      </c>
      <c r="H122" s="149">
        <v>12</v>
      </c>
      <c r="I122" s="150"/>
      <c r="J122" s="151">
        <f t="shared" si="0"/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33" customHeight="1">
      <c r="A123" s="32"/>
      <c r="B123" s="144"/>
      <c r="C123" s="145" t="s">
        <v>100</v>
      </c>
      <c r="D123" s="145" t="s">
        <v>207</v>
      </c>
      <c r="E123" s="146" t="s">
        <v>2358</v>
      </c>
      <c r="F123" s="147" t="s">
        <v>2359</v>
      </c>
      <c r="G123" s="148" t="s">
        <v>1622</v>
      </c>
      <c r="H123" s="149">
        <v>2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24.15" customHeight="1">
      <c r="A124" s="32"/>
      <c r="B124" s="144"/>
      <c r="C124" s="145" t="s">
        <v>232</v>
      </c>
      <c r="D124" s="145" t="s">
        <v>207</v>
      </c>
      <c r="E124" s="146" t="s">
        <v>2360</v>
      </c>
      <c r="F124" s="147" t="s">
        <v>2361</v>
      </c>
      <c r="G124" s="148" t="s">
        <v>1622</v>
      </c>
      <c r="H124" s="149">
        <v>16</v>
      </c>
      <c r="I124" s="150"/>
      <c r="J124" s="151">
        <f t="shared" si="0"/>
        <v>0</v>
      </c>
      <c r="K124" s="147" t="s">
        <v>1</v>
      </c>
      <c r="L124" s="33"/>
      <c r="M124" s="201" t="s">
        <v>1</v>
      </c>
      <c r="N124" s="202" t="s">
        <v>43</v>
      </c>
      <c r="O124" s="198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31" s="2" customFormat="1" ht="7" customHeight="1">
      <c r="A125" s="32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74"/>
  <sheetViews>
    <sheetView showGridLines="0" workbookViewId="0" topLeftCell="A1">
      <selection activeCell="F44" sqref="F4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84</v>
      </c>
      <c r="AZ2" s="93" t="s">
        <v>148</v>
      </c>
      <c r="BA2" s="93" t="s">
        <v>149</v>
      </c>
      <c r="BB2" s="93" t="s">
        <v>1</v>
      </c>
      <c r="BC2" s="93" t="s">
        <v>150</v>
      </c>
      <c r="BD2" s="93" t="s">
        <v>85</v>
      </c>
    </row>
    <row r="3" spans="2:5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  <c r="AZ3" s="93" t="s">
        <v>151</v>
      </c>
      <c r="BA3" s="93" t="s">
        <v>152</v>
      </c>
      <c r="BB3" s="93" t="s">
        <v>1</v>
      </c>
      <c r="BC3" s="93" t="s">
        <v>153</v>
      </c>
      <c r="BD3" s="93" t="s">
        <v>85</v>
      </c>
    </row>
    <row r="4" spans="2:5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  <c r="AZ4" s="93" t="s">
        <v>155</v>
      </c>
      <c r="BA4" s="93" t="s">
        <v>156</v>
      </c>
      <c r="BB4" s="93" t="s">
        <v>1</v>
      </c>
      <c r="BC4" s="93" t="s">
        <v>157</v>
      </c>
      <c r="BD4" s="93" t="s">
        <v>85</v>
      </c>
    </row>
    <row r="5" spans="2:56" s="1" customFormat="1" ht="7" customHeight="1">
      <c r="B5" s="20"/>
      <c r="L5" s="20"/>
      <c r="AZ5" s="93" t="s">
        <v>158</v>
      </c>
      <c r="BA5" s="93" t="s">
        <v>159</v>
      </c>
      <c r="BB5" s="93" t="s">
        <v>1</v>
      </c>
      <c r="BC5" s="93" t="s">
        <v>160</v>
      </c>
      <c r="BD5" s="93" t="s">
        <v>85</v>
      </c>
    </row>
    <row r="6" spans="2:56" s="1" customFormat="1" ht="12" customHeight="1">
      <c r="B6" s="20"/>
      <c r="D6" s="27" t="s">
        <v>17</v>
      </c>
      <c r="L6" s="20"/>
      <c r="AZ6" s="93" t="s">
        <v>161</v>
      </c>
      <c r="BA6" s="93" t="s">
        <v>162</v>
      </c>
      <c r="BB6" s="93" t="s">
        <v>1</v>
      </c>
      <c r="BC6" s="93" t="s">
        <v>163</v>
      </c>
      <c r="BD6" s="93" t="s">
        <v>85</v>
      </c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165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ROUND(J135,0)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ROUND((SUM(BE135:BE473)),0)</f>
        <v>0</v>
      </c>
      <c r="G33" s="32"/>
      <c r="H33" s="32"/>
      <c r="I33" s="101">
        <v>0.21</v>
      </c>
      <c r="J33" s="100">
        <f>ROUND(((SUM(BE135:BE473))*I33),0)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ROUND((SUM(BF135:BF473)),0)</f>
        <v>0</v>
      </c>
      <c r="G34" s="32"/>
      <c r="H34" s="32"/>
      <c r="I34" s="101">
        <v>0.12</v>
      </c>
      <c r="J34" s="100">
        <f>ROUND(((SUM(BF135:BF473))*I34),0)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ROUND((SUM(BG135:BG473)),0)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ROUND((SUM(BH135:BH473)),0)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ROUND((SUM(BI135:BI473)),0)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1 - SO 01 stavební úpravy č.p.204 - hlavní budova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Lampertice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J135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171</v>
      </c>
      <c r="E97" s="115"/>
      <c r="F97" s="115"/>
      <c r="G97" s="115"/>
      <c r="H97" s="115"/>
      <c r="I97" s="115"/>
      <c r="J97" s="116">
        <f>J136</f>
        <v>0</v>
      </c>
      <c r="L97" s="113"/>
    </row>
    <row r="98" spans="2:12" s="10" customFormat="1" ht="19.9" customHeight="1">
      <c r="B98" s="117"/>
      <c r="D98" s="118" t="s">
        <v>172</v>
      </c>
      <c r="E98" s="119"/>
      <c r="F98" s="119"/>
      <c r="G98" s="119"/>
      <c r="H98" s="119"/>
      <c r="I98" s="119"/>
      <c r="J98" s="120">
        <f>J137</f>
        <v>0</v>
      </c>
      <c r="L98" s="117"/>
    </row>
    <row r="99" spans="2:12" s="10" customFormat="1" ht="19.9" customHeight="1">
      <c r="B99" s="117"/>
      <c r="D99" s="118" t="s">
        <v>173</v>
      </c>
      <c r="E99" s="119"/>
      <c r="F99" s="119"/>
      <c r="G99" s="119"/>
      <c r="H99" s="119"/>
      <c r="I99" s="119"/>
      <c r="J99" s="120">
        <f>J153</f>
        <v>0</v>
      </c>
      <c r="L99" s="117"/>
    </row>
    <row r="100" spans="2:12" s="10" customFormat="1" ht="19.9" customHeight="1">
      <c r="B100" s="117"/>
      <c r="D100" s="118" t="s">
        <v>174</v>
      </c>
      <c r="E100" s="119"/>
      <c r="F100" s="119"/>
      <c r="G100" s="119"/>
      <c r="H100" s="119"/>
      <c r="I100" s="119"/>
      <c r="J100" s="120">
        <f>J162</f>
        <v>0</v>
      </c>
      <c r="L100" s="117"/>
    </row>
    <row r="101" spans="2:12" s="10" customFormat="1" ht="19.9" customHeight="1">
      <c r="B101" s="117"/>
      <c r="D101" s="118" t="s">
        <v>175</v>
      </c>
      <c r="E101" s="119"/>
      <c r="F101" s="119"/>
      <c r="G101" s="119"/>
      <c r="H101" s="119"/>
      <c r="I101" s="119"/>
      <c r="J101" s="120">
        <f>J166</f>
        <v>0</v>
      </c>
      <c r="L101" s="117"/>
    </row>
    <row r="102" spans="2:12" s="10" customFormat="1" ht="19.9" customHeight="1">
      <c r="B102" s="117"/>
      <c r="D102" s="118" t="s">
        <v>176</v>
      </c>
      <c r="E102" s="119"/>
      <c r="F102" s="119"/>
      <c r="G102" s="119"/>
      <c r="H102" s="119"/>
      <c r="I102" s="119"/>
      <c r="J102" s="120">
        <f>J194</f>
        <v>0</v>
      </c>
      <c r="L102" s="117"/>
    </row>
    <row r="103" spans="2:12" s="10" customFormat="1" ht="19.9" customHeight="1">
      <c r="B103" s="117"/>
      <c r="D103" s="118" t="s">
        <v>177</v>
      </c>
      <c r="E103" s="119"/>
      <c r="F103" s="119"/>
      <c r="G103" s="119"/>
      <c r="H103" s="119"/>
      <c r="I103" s="119"/>
      <c r="J103" s="120">
        <f>J260</f>
        <v>0</v>
      </c>
      <c r="L103" s="117"/>
    </row>
    <row r="104" spans="2:12" s="10" customFormat="1" ht="19.9" customHeight="1">
      <c r="B104" s="117"/>
      <c r="D104" s="118" t="s">
        <v>178</v>
      </c>
      <c r="E104" s="119"/>
      <c r="F104" s="119"/>
      <c r="G104" s="119"/>
      <c r="H104" s="119"/>
      <c r="I104" s="119"/>
      <c r="J104" s="120">
        <f>J267</f>
        <v>0</v>
      </c>
      <c r="L104" s="117"/>
    </row>
    <row r="105" spans="2:12" s="9" customFormat="1" ht="25" customHeight="1">
      <c r="B105" s="113"/>
      <c r="D105" s="114" t="s">
        <v>179</v>
      </c>
      <c r="E105" s="115"/>
      <c r="F105" s="115"/>
      <c r="G105" s="115"/>
      <c r="H105" s="115"/>
      <c r="I105" s="115"/>
      <c r="J105" s="116">
        <f>J269</f>
        <v>0</v>
      </c>
      <c r="L105" s="113"/>
    </row>
    <row r="106" spans="2:12" s="10" customFormat="1" ht="19.9" customHeight="1">
      <c r="B106" s="117"/>
      <c r="D106" s="118" t="s">
        <v>180</v>
      </c>
      <c r="E106" s="119"/>
      <c r="F106" s="119"/>
      <c r="G106" s="119"/>
      <c r="H106" s="119"/>
      <c r="I106" s="119"/>
      <c r="J106" s="120">
        <f>J270</f>
        <v>0</v>
      </c>
      <c r="L106" s="117"/>
    </row>
    <row r="107" spans="2:12" s="10" customFormat="1" ht="19.9" customHeight="1">
      <c r="B107" s="117"/>
      <c r="D107" s="118" t="s">
        <v>181</v>
      </c>
      <c r="E107" s="119"/>
      <c r="F107" s="119"/>
      <c r="G107" s="119"/>
      <c r="H107" s="119"/>
      <c r="I107" s="119"/>
      <c r="J107" s="120">
        <f>J295</f>
        <v>0</v>
      </c>
      <c r="L107" s="117"/>
    </row>
    <row r="108" spans="2:12" s="10" customFormat="1" ht="19.9" customHeight="1">
      <c r="B108" s="117"/>
      <c r="D108" s="118" t="s">
        <v>182</v>
      </c>
      <c r="E108" s="119"/>
      <c r="F108" s="119"/>
      <c r="G108" s="119"/>
      <c r="H108" s="119"/>
      <c r="I108" s="119"/>
      <c r="J108" s="120">
        <f>J333</f>
        <v>0</v>
      </c>
      <c r="L108" s="117"/>
    </row>
    <row r="109" spans="2:12" s="10" customFormat="1" ht="19.9" customHeight="1">
      <c r="B109" s="117"/>
      <c r="D109" s="118" t="s">
        <v>183</v>
      </c>
      <c r="E109" s="119"/>
      <c r="F109" s="119"/>
      <c r="G109" s="119"/>
      <c r="H109" s="119"/>
      <c r="I109" s="119"/>
      <c r="J109" s="120">
        <f>J375</f>
        <v>0</v>
      </c>
      <c r="L109" s="117"/>
    </row>
    <row r="110" spans="2:12" s="10" customFormat="1" ht="19.9" customHeight="1">
      <c r="B110" s="117"/>
      <c r="D110" s="118" t="s">
        <v>184</v>
      </c>
      <c r="E110" s="119"/>
      <c r="F110" s="119"/>
      <c r="G110" s="119"/>
      <c r="H110" s="119"/>
      <c r="I110" s="119"/>
      <c r="J110" s="120">
        <f>J378</f>
        <v>0</v>
      </c>
      <c r="L110" s="117"/>
    </row>
    <row r="111" spans="2:12" s="10" customFormat="1" ht="19.9" customHeight="1">
      <c r="B111" s="117"/>
      <c r="D111" s="118" t="s">
        <v>185</v>
      </c>
      <c r="E111" s="119"/>
      <c r="F111" s="119"/>
      <c r="G111" s="119"/>
      <c r="H111" s="119"/>
      <c r="I111" s="119"/>
      <c r="J111" s="120">
        <f>J383</f>
        <v>0</v>
      </c>
      <c r="L111" s="117"/>
    </row>
    <row r="112" spans="2:12" s="10" customFormat="1" ht="19.9" customHeight="1">
      <c r="B112" s="117"/>
      <c r="D112" s="118" t="s">
        <v>186</v>
      </c>
      <c r="E112" s="119"/>
      <c r="F112" s="119"/>
      <c r="G112" s="119"/>
      <c r="H112" s="119"/>
      <c r="I112" s="119"/>
      <c r="J112" s="120">
        <f>J423</f>
        <v>0</v>
      </c>
      <c r="L112" s="117"/>
    </row>
    <row r="113" spans="2:12" s="10" customFormat="1" ht="19.9" customHeight="1">
      <c r="B113" s="117"/>
      <c r="D113" s="118" t="s">
        <v>187</v>
      </c>
      <c r="E113" s="119"/>
      <c r="F113" s="119"/>
      <c r="G113" s="119"/>
      <c r="H113" s="119"/>
      <c r="I113" s="119"/>
      <c r="J113" s="120">
        <f>J429</f>
        <v>0</v>
      </c>
      <c r="L113" s="117"/>
    </row>
    <row r="114" spans="2:12" s="10" customFormat="1" ht="19.9" customHeight="1">
      <c r="B114" s="117"/>
      <c r="D114" s="118" t="s">
        <v>188</v>
      </c>
      <c r="E114" s="119"/>
      <c r="F114" s="119"/>
      <c r="G114" s="119"/>
      <c r="H114" s="119"/>
      <c r="I114" s="119"/>
      <c r="J114" s="120">
        <f>J460</f>
        <v>0</v>
      </c>
      <c r="L114" s="117"/>
    </row>
    <row r="115" spans="2:12" s="9" customFormat="1" ht="25" customHeight="1">
      <c r="B115" s="113"/>
      <c r="D115" s="114" t="s">
        <v>189</v>
      </c>
      <c r="E115" s="115"/>
      <c r="F115" s="115"/>
      <c r="G115" s="115"/>
      <c r="H115" s="115"/>
      <c r="I115" s="115"/>
      <c r="J115" s="116">
        <f>J469</f>
        <v>0</v>
      </c>
      <c r="L115" s="113"/>
    </row>
    <row r="116" spans="1:31" s="2" customFormat="1" ht="21.7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7" customHeight="1">
      <c r="A117" s="3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7" customHeight="1">
      <c r="A121" s="32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5" customHeight="1">
      <c r="A122" s="32"/>
      <c r="B122" s="33"/>
      <c r="C122" s="21" t="s">
        <v>190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7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17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50" t="str">
        <f>E7</f>
        <v>Stavební úpravy DD Lampertice</v>
      </c>
      <c r="F125" s="251"/>
      <c r="G125" s="251"/>
      <c r="H125" s="251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164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37" t="str">
        <f>E9</f>
        <v>1 - SO 01 stavební úpravy č.p.204 - hlavní budova</v>
      </c>
      <c r="F127" s="252"/>
      <c r="G127" s="252"/>
      <c r="H127" s="25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7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21</v>
      </c>
      <c r="D129" s="32"/>
      <c r="E129" s="32"/>
      <c r="F129" s="25" t="str">
        <f>F12</f>
        <v>Lampertice</v>
      </c>
      <c r="G129" s="32"/>
      <c r="H129" s="32"/>
      <c r="I129" s="27" t="s">
        <v>23</v>
      </c>
      <c r="J129" s="55" t="str">
        <f>IF(J12="","",J12)</f>
        <v>11. 8. 2023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7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40" customHeight="1">
      <c r="A131" s="32"/>
      <c r="B131" s="33"/>
      <c r="C131" s="27" t="s">
        <v>25</v>
      </c>
      <c r="D131" s="32"/>
      <c r="E131" s="32"/>
      <c r="F131" s="25" t="str">
        <f>E15</f>
        <v>KHK Pivovarské nám. 1245, Hradec Králové</v>
      </c>
      <c r="G131" s="32"/>
      <c r="H131" s="32"/>
      <c r="I131" s="27" t="s">
        <v>31</v>
      </c>
      <c r="J131" s="30" t="str">
        <f>E21</f>
        <v>ing. Marek Pavlíček, Rooseveltova 2855, D.K.n.L.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5.15" customHeight="1">
      <c r="A132" s="32"/>
      <c r="B132" s="33"/>
      <c r="C132" s="27" t="s">
        <v>29</v>
      </c>
      <c r="D132" s="32"/>
      <c r="E132" s="32"/>
      <c r="F132" s="25" t="str">
        <f>IF(E18="","",E18)</f>
        <v>Vyplň údaj</v>
      </c>
      <c r="G132" s="32"/>
      <c r="H132" s="32"/>
      <c r="I132" s="27" t="s">
        <v>34</v>
      </c>
      <c r="J132" s="30" t="str">
        <f>E24</f>
        <v>ing. V. Švehla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2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21"/>
      <c r="B134" s="122"/>
      <c r="C134" s="123" t="s">
        <v>191</v>
      </c>
      <c r="D134" s="124" t="s">
        <v>62</v>
      </c>
      <c r="E134" s="124" t="s">
        <v>58</v>
      </c>
      <c r="F134" s="124" t="s">
        <v>59</v>
      </c>
      <c r="G134" s="124" t="s">
        <v>192</v>
      </c>
      <c r="H134" s="124" t="s">
        <v>193</v>
      </c>
      <c r="I134" s="124" t="s">
        <v>194</v>
      </c>
      <c r="J134" s="124" t="s">
        <v>168</v>
      </c>
      <c r="K134" s="125" t="s">
        <v>195</v>
      </c>
      <c r="L134" s="126"/>
      <c r="M134" s="62" t="s">
        <v>1</v>
      </c>
      <c r="N134" s="63" t="s">
        <v>41</v>
      </c>
      <c r="O134" s="63" t="s">
        <v>196</v>
      </c>
      <c r="P134" s="63" t="s">
        <v>197</v>
      </c>
      <c r="Q134" s="63" t="s">
        <v>198</v>
      </c>
      <c r="R134" s="63" t="s">
        <v>199</v>
      </c>
      <c r="S134" s="63" t="s">
        <v>200</v>
      </c>
      <c r="T134" s="64" t="s">
        <v>201</v>
      </c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</row>
    <row r="135" spans="1:63" s="2" customFormat="1" ht="22.75" customHeight="1">
      <c r="A135" s="32"/>
      <c r="B135" s="33"/>
      <c r="C135" s="69" t="s">
        <v>202</v>
      </c>
      <c r="D135" s="32"/>
      <c r="E135" s="32"/>
      <c r="F135" s="32"/>
      <c r="G135" s="32"/>
      <c r="H135" s="32"/>
      <c r="I135" s="32"/>
      <c r="J135" s="127">
        <f>BK135</f>
        <v>0</v>
      </c>
      <c r="K135" s="32"/>
      <c r="L135" s="33"/>
      <c r="M135" s="65"/>
      <c r="N135" s="56"/>
      <c r="O135" s="66"/>
      <c r="P135" s="128">
        <f>P136+P269+P469</f>
        <v>0</v>
      </c>
      <c r="Q135" s="66"/>
      <c r="R135" s="128">
        <f>R136+R269+R469</f>
        <v>13.67823257231</v>
      </c>
      <c r="S135" s="66"/>
      <c r="T135" s="129">
        <f>T136+T269+T469</f>
        <v>27.362690699999987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76</v>
      </c>
      <c r="AU135" s="17" t="s">
        <v>170</v>
      </c>
      <c r="BK135" s="130">
        <f>BK136+BK269+BK469</f>
        <v>0</v>
      </c>
    </row>
    <row r="136" spans="2:63" s="12" customFormat="1" ht="25.9" customHeight="1">
      <c r="B136" s="131"/>
      <c r="D136" s="132" t="s">
        <v>76</v>
      </c>
      <c r="E136" s="133" t="s">
        <v>203</v>
      </c>
      <c r="F136" s="133" t="s">
        <v>204</v>
      </c>
      <c r="I136" s="134"/>
      <c r="J136" s="135">
        <f>BK136</f>
        <v>0</v>
      </c>
      <c r="L136" s="131"/>
      <c r="M136" s="136"/>
      <c r="N136" s="137"/>
      <c r="O136" s="137"/>
      <c r="P136" s="138">
        <f>P137+P153+P162+P166+P194+P260+P267</f>
        <v>0</v>
      </c>
      <c r="Q136" s="137"/>
      <c r="R136" s="138">
        <f>R137+R153+R162+R166+R194+R260+R267</f>
        <v>7.300657383</v>
      </c>
      <c r="S136" s="137"/>
      <c r="T136" s="139">
        <f>T137+T153+T162+T166+T194+T260+T267</f>
        <v>20.74892199999999</v>
      </c>
      <c r="AR136" s="132" t="s">
        <v>8</v>
      </c>
      <c r="AT136" s="140" t="s">
        <v>76</v>
      </c>
      <c r="AU136" s="140" t="s">
        <v>77</v>
      </c>
      <c r="AY136" s="132" t="s">
        <v>205</v>
      </c>
      <c r="BK136" s="141">
        <f>BK137+BK153+BK162+BK166+BK194+BK260+BK267</f>
        <v>0</v>
      </c>
    </row>
    <row r="137" spans="2:63" s="12" customFormat="1" ht="22.75" customHeight="1">
      <c r="B137" s="131"/>
      <c r="D137" s="132" t="s">
        <v>76</v>
      </c>
      <c r="E137" s="142" t="s">
        <v>8</v>
      </c>
      <c r="F137" s="142" t="s">
        <v>206</v>
      </c>
      <c r="I137" s="134"/>
      <c r="J137" s="143">
        <f>BK137</f>
        <v>0</v>
      </c>
      <c r="L137" s="131"/>
      <c r="M137" s="136"/>
      <c r="N137" s="137"/>
      <c r="O137" s="137"/>
      <c r="P137" s="138">
        <f>SUM(P138:P152)</f>
        <v>0</v>
      </c>
      <c r="Q137" s="137"/>
      <c r="R137" s="138">
        <f>SUM(R138:R152)</f>
        <v>3.306</v>
      </c>
      <c r="S137" s="137"/>
      <c r="T137" s="139">
        <f>SUM(T138:T152)</f>
        <v>0</v>
      </c>
      <c r="AR137" s="132" t="s">
        <v>8</v>
      </c>
      <c r="AT137" s="140" t="s">
        <v>76</v>
      </c>
      <c r="AU137" s="140" t="s">
        <v>8</v>
      </c>
      <c r="AY137" s="132" t="s">
        <v>205</v>
      </c>
      <c r="BK137" s="141">
        <f>SUM(BK138:BK152)</f>
        <v>0</v>
      </c>
    </row>
    <row r="138" spans="1:65" s="2" customFormat="1" ht="33" customHeight="1">
      <c r="A138" s="32"/>
      <c r="B138" s="144"/>
      <c r="C138" s="145" t="s">
        <v>8</v>
      </c>
      <c r="D138" s="145" t="s">
        <v>207</v>
      </c>
      <c r="E138" s="146" t="s">
        <v>208</v>
      </c>
      <c r="F138" s="147" t="s">
        <v>209</v>
      </c>
      <c r="G138" s="148" t="s">
        <v>210</v>
      </c>
      <c r="H138" s="149">
        <v>1.74</v>
      </c>
      <c r="I138" s="150"/>
      <c r="J138" s="151">
        <f>ROUND(I138*H138,0)</f>
        <v>0</v>
      </c>
      <c r="K138" s="147" t="s">
        <v>211</v>
      </c>
      <c r="L138" s="33"/>
      <c r="M138" s="152" t="s">
        <v>1</v>
      </c>
      <c r="N138" s="153" t="s">
        <v>43</v>
      </c>
      <c r="O138" s="58"/>
      <c r="P138" s="154">
        <f>O138*H138</f>
        <v>0</v>
      </c>
      <c r="Q138" s="154">
        <v>0</v>
      </c>
      <c r="R138" s="154">
        <f>Q138*H138</f>
        <v>0</v>
      </c>
      <c r="S138" s="154">
        <v>0</v>
      </c>
      <c r="T138" s="15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212</v>
      </c>
      <c r="AT138" s="156" t="s">
        <v>207</v>
      </c>
      <c r="AU138" s="156" t="s">
        <v>85</v>
      </c>
      <c r="AY138" s="17" t="s">
        <v>205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7" t="s">
        <v>85</v>
      </c>
      <c r="BK138" s="157">
        <f>ROUND(I138*H138,0)</f>
        <v>0</v>
      </c>
      <c r="BL138" s="17" t="s">
        <v>212</v>
      </c>
      <c r="BM138" s="156" t="s">
        <v>213</v>
      </c>
    </row>
    <row r="139" spans="2:51" s="13" customFormat="1" ht="10">
      <c r="B139" s="158"/>
      <c r="D139" s="159" t="s">
        <v>214</v>
      </c>
      <c r="E139" s="160" t="s">
        <v>1</v>
      </c>
      <c r="F139" s="161" t="s">
        <v>215</v>
      </c>
      <c r="H139" s="162">
        <v>1.74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214</v>
      </c>
      <c r="AU139" s="160" t="s">
        <v>85</v>
      </c>
      <c r="AV139" s="13" t="s">
        <v>85</v>
      </c>
      <c r="AW139" s="13" t="s">
        <v>33</v>
      </c>
      <c r="AX139" s="13" t="s">
        <v>77</v>
      </c>
      <c r="AY139" s="160" t="s">
        <v>205</v>
      </c>
    </row>
    <row r="140" spans="2:51" s="14" customFormat="1" ht="10">
      <c r="B140" s="167"/>
      <c r="D140" s="159" t="s">
        <v>214</v>
      </c>
      <c r="E140" s="168" t="s">
        <v>161</v>
      </c>
      <c r="F140" s="169" t="s">
        <v>216</v>
      </c>
      <c r="H140" s="170">
        <v>1.74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214</v>
      </c>
      <c r="AU140" s="168" t="s">
        <v>85</v>
      </c>
      <c r="AV140" s="14" t="s">
        <v>217</v>
      </c>
      <c r="AW140" s="14" t="s">
        <v>33</v>
      </c>
      <c r="AX140" s="14" t="s">
        <v>8</v>
      </c>
      <c r="AY140" s="168" t="s">
        <v>205</v>
      </c>
    </row>
    <row r="141" spans="1:65" s="2" customFormat="1" ht="37.75" customHeight="1">
      <c r="A141" s="32"/>
      <c r="B141" s="144"/>
      <c r="C141" s="145" t="s">
        <v>85</v>
      </c>
      <c r="D141" s="145" t="s">
        <v>207</v>
      </c>
      <c r="E141" s="146" t="s">
        <v>218</v>
      </c>
      <c r="F141" s="147" t="s">
        <v>219</v>
      </c>
      <c r="G141" s="148" t="s">
        <v>210</v>
      </c>
      <c r="H141" s="149">
        <v>1.74</v>
      </c>
      <c r="I141" s="150"/>
      <c r="J141" s="151">
        <f>ROUND(I141*H141,0)</f>
        <v>0</v>
      </c>
      <c r="K141" s="147" t="s">
        <v>211</v>
      </c>
      <c r="L141" s="33"/>
      <c r="M141" s="152" t="s">
        <v>1</v>
      </c>
      <c r="N141" s="153" t="s">
        <v>43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212</v>
      </c>
      <c r="AT141" s="156" t="s">
        <v>207</v>
      </c>
      <c r="AU141" s="156" t="s">
        <v>85</v>
      </c>
      <c r="AY141" s="17" t="s">
        <v>205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85</v>
      </c>
      <c r="BK141" s="157">
        <f>ROUND(I141*H141,0)</f>
        <v>0</v>
      </c>
      <c r="BL141" s="17" t="s">
        <v>212</v>
      </c>
      <c r="BM141" s="156" t="s">
        <v>220</v>
      </c>
    </row>
    <row r="142" spans="2:51" s="13" customFormat="1" ht="10">
      <c r="B142" s="158"/>
      <c r="D142" s="159" t="s">
        <v>214</v>
      </c>
      <c r="E142" s="160" t="s">
        <v>1</v>
      </c>
      <c r="F142" s="161" t="s">
        <v>161</v>
      </c>
      <c r="H142" s="162">
        <v>1.74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214</v>
      </c>
      <c r="AU142" s="160" t="s">
        <v>85</v>
      </c>
      <c r="AV142" s="13" t="s">
        <v>85</v>
      </c>
      <c r="AW142" s="13" t="s">
        <v>33</v>
      </c>
      <c r="AX142" s="13" t="s">
        <v>8</v>
      </c>
      <c r="AY142" s="160" t="s">
        <v>205</v>
      </c>
    </row>
    <row r="143" spans="1:65" s="2" customFormat="1" ht="37.75" customHeight="1">
      <c r="A143" s="32"/>
      <c r="B143" s="144"/>
      <c r="C143" s="145" t="s">
        <v>217</v>
      </c>
      <c r="D143" s="145" t="s">
        <v>207</v>
      </c>
      <c r="E143" s="146" t="s">
        <v>221</v>
      </c>
      <c r="F143" s="147" t="s">
        <v>222</v>
      </c>
      <c r="G143" s="148" t="s">
        <v>210</v>
      </c>
      <c r="H143" s="149">
        <v>1.74</v>
      </c>
      <c r="I143" s="150"/>
      <c r="J143" s="151">
        <f>ROUND(I143*H143,0)</f>
        <v>0</v>
      </c>
      <c r="K143" s="147" t="s">
        <v>211</v>
      </c>
      <c r="L143" s="33"/>
      <c r="M143" s="152" t="s">
        <v>1</v>
      </c>
      <c r="N143" s="153" t="s">
        <v>43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212</v>
      </c>
      <c r="AT143" s="156" t="s">
        <v>207</v>
      </c>
      <c r="AU143" s="156" t="s">
        <v>85</v>
      </c>
      <c r="AY143" s="17" t="s">
        <v>205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85</v>
      </c>
      <c r="BK143" s="157">
        <f>ROUND(I143*H143,0)</f>
        <v>0</v>
      </c>
      <c r="BL143" s="17" t="s">
        <v>212</v>
      </c>
      <c r="BM143" s="156" t="s">
        <v>223</v>
      </c>
    </row>
    <row r="144" spans="2:51" s="13" customFormat="1" ht="10">
      <c r="B144" s="158"/>
      <c r="D144" s="159" t="s">
        <v>214</v>
      </c>
      <c r="E144" s="160" t="s">
        <v>1</v>
      </c>
      <c r="F144" s="161" t="s">
        <v>161</v>
      </c>
      <c r="H144" s="162">
        <v>1.74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214</v>
      </c>
      <c r="AU144" s="160" t="s">
        <v>85</v>
      </c>
      <c r="AV144" s="13" t="s">
        <v>85</v>
      </c>
      <c r="AW144" s="13" t="s">
        <v>33</v>
      </c>
      <c r="AX144" s="13" t="s">
        <v>8</v>
      </c>
      <c r="AY144" s="160" t="s">
        <v>205</v>
      </c>
    </row>
    <row r="145" spans="1:65" s="2" customFormat="1" ht="37.75" customHeight="1">
      <c r="A145" s="32"/>
      <c r="B145" s="144"/>
      <c r="C145" s="145" t="s">
        <v>212</v>
      </c>
      <c r="D145" s="145" t="s">
        <v>207</v>
      </c>
      <c r="E145" s="146" t="s">
        <v>224</v>
      </c>
      <c r="F145" s="147" t="s">
        <v>225</v>
      </c>
      <c r="G145" s="148" t="s">
        <v>210</v>
      </c>
      <c r="H145" s="149">
        <v>1.74</v>
      </c>
      <c r="I145" s="150"/>
      <c r="J145" s="151">
        <f>ROUND(I145*H145,0)</f>
        <v>0</v>
      </c>
      <c r="K145" s="147" t="s">
        <v>211</v>
      </c>
      <c r="L145" s="33"/>
      <c r="M145" s="152" t="s">
        <v>1</v>
      </c>
      <c r="N145" s="153" t="s">
        <v>43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212</v>
      </c>
      <c r="AT145" s="156" t="s">
        <v>207</v>
      </c>
      <c r="AU145" s="156" t="s">
        <v>85</v>
      </c>
      <c r="AY145" s="17" t="s">
        <v>205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85</v>
      </c>
      <c r="BK145" s="157">
        <f>ROUND(I145*H145,0)</f>
        <v>0</v>
      </c>
      <c r="BL145" s="17" t="s">
        <v>212</v>
      </c>
      <c r="BM145" s="156" t="s">
        <v>226</v>
      </c>
    </row>
    <row r="146" spans="2:51" s="13" customFormat="1" ht="10">
      <c r="B146" s="158"/>
      <c r="D146" s="159" t="s">
        <v>214</v>
      </c>
      <c r="E146" s="160" t="s">
        <v>1</v>
      </c>
      <c r="F146" s="161" t="s">
        <v>161</v>
      </c>
      <c r="H146" s="162">
        <v>1.74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214</v>
      </c>
      <c r="AU146" s="160" t="s">
        <v>85</v>
      </c>
      <c r="AV146" s="13" t="s">
        <v>85</v>
      </c>
      <c r="AW146" s="13" t="s">
        <v>33</v>
      </c>
      <c r="AX146" s="13" t="s">
        <v>8</v>
      </c>
      <c r="AY146" s="160" t="s">
        <v>205</v>
      </c>
    </row>
    <row r="147" spans="1:65" s="2" customFormat="1" ht="33" customHeight="1">
      <c r="A147" s="32"/>
      <c r="B147" s="144"/>
      <c r="C147" s="145" t="s">
        <v>100</v>
      </c>
      <c r="D147" s="145" t="s">
        <v>207</v>
      </c>
      <c r="E147" s="146" t="s">
        <v>227</v>
      </c>
      <c r="F147" s="147" t="s">
        <v>228</v>
      </c>
      <c r="G147" s="148" t="s">
        <v>229</v>
      </c>
      <c r="H147" s="149">
        <v>3.132</v>
      </c>
      <c r="I147" s="150"/>
      <c r="J147" s="151">
        <f>ROUND(I147*H147,0)</f>
        <v>0</v>
      </c>
      <c r="K147" s="147" t="s">
        <v>211</v>
      </c>
      <c r="L147" s="33"/>
      <c r="M147" s="152" t="s">
        <v>1</v>
      </c>
      <c r="N147" s="153" t="s">
        <v>43</v>
      </c>
      <c r="O147" s="5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212</v>
      </c>
      <c r="AT147" s="156" t="s">
        <v>207</v>
      </c>
      <c r="AU147" s="156" t="s">
        <v>85</v>
      </c>
      <c r="AY147" s="17" t="s">
        <v>205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85</v>
      </c>
      <c r="BK147" s="157">
        <f>ROUND(I147*H147,0)</f>
        <v>0</v>
      </c>
      <c r="BL147" s="17" t="s">
        <v>212</v>
      </c>
      <c r="BM147" s="156" t="s">
        <v>230</v>
      </c>
    </row>
    <row r="148" spans="2:51" s="13" customFormat="1" ht="10">
      <c r="B148" s="158"/>
      <c r="D148" s="159" t="s">
        <v>214</v>
      </c>
      <c r="E148" s="160" t="s">
        <v>1</v>
      </c>
      <c r="F148" s="161" t="s">
        <v>231</v>
      </c>
      <c r="H148" s="162">
        <v>3.132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214</v>
      </c>
      <c r="AU148" s="160" t="s">
        <v>85</v>
      </c>
      <c r="AV148" s="13" t="s">
        <v>85</v>
      </c>
      <c r="AW148" s="13" t="s">
        <v>33</v>
      </c>
      <c r="AX148" s="13" t="s">
        <v>8</v>
      </c>
      <c r="AY148" s="160" t="s">
        <v>205</v>
      </c>
    </row>
    <row r="149" spans="1:65" s="2" customFormat="1" ht="24.15" customHeight="1">
      <c r="A149" s="32"/>
      <c r="B149" s="144"/>
      <c r="C149" s="145" t="s">
        <v>232</v>
      </c>
      <c r="D149" s="145" t="s">
        <v>207</v>
      </c>
      <c r="E149" s="146" t="s">
        <v>233</v>
      </c>
      <c r="F149" s="147" t="s">
        <v>234</v>
      </c>
      <c r="G149" s="148" t="s">
        <v>210</v>
      </c>
      <c r="H149" s="149">
        <v>1.74</v>
      </c>
      <c r="I149" s="150"/>
      <c r="J149" s="151">
        <f>ROUND(I149*H149,0)</f>
        <v>0</v>
      </c>
      <c r="K149" s="147" t="s">
        <v>211</v>
      </c>
      <c r="L149" s="33"/>
      <c r="M149" s="152" t="s">
        <v>1</v>
      </c>
      <c r="N149" s="153" t="s">
        <v>43</v>
      </c>
      <c r="O149" s="58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6" t="s">
        <v>212</v>
      </c>
      <c r="AT149" s="156" t="s">
        <v>207</v>
      </c>
      <c r="AU149" s="156" t="s">
        <v>85</v>
      </c>
      <c r="AY149" s="17" t="s">
        <v>205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7" t="s">
        <v>85</v>
      </c>
      <c r="BK149" s="157">
        <f>ROUND(I149*H149,0)</f>
        <v>0</v>
      </c>
      <c r="BL149" s="17" t="s">
        <v>212</v>
      </c>
      <c r="BM149" s="156" t="s">
        <v>235</v>
      </c>
    </row>
    <row r="150" spans="2:51" s="13" customFormat="1" ht="10">
      <c r="B150" s="158"/>
      <c r="D150" s="159" t="s">
        <v>214</v>
      </c>
      <c r="E150" s="160" t="s">
        <v>1</v>
      </c>
      <c r="F150" s="161" t="s">
        <v>161</v>
      </c>
      <c r="H150" s="162">
        <v>1.74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214</v>
      </c>
      <c r="AU150" s="160" t="s">
        <v>85</v>
      </c>
      <c r="AV150" s="13" t="s">
        <v>85</v>
      </c>
      <c r="AW150" s="13" t="s">
        <v>33</v>
      </c>
      <c r="AX150" s="13" t="s">
        <v>8</v>
      </c>
      <c r="AY150" s="160" t="s">
        <v>205</v>
      </c>
    </row>
    <row r="151" spans="1:65" s="2" customFormat="1" ht="16.5" customHeight="1">
      <c r="A151" s="32"/>
      <c r="B151" s="144"/>
      <c r="C151" s="175" t="s">
        <v>236</v>
      </c>
      <c r="D151" s="175" t="s">
        <v>237</v>
      </c>
      <c r="E151" s="176" t="s">
        <v>238</v>
      </c>
      <c r="F151" s="177" t="s">
        <v>239</v>
      </c>
      <c r="G151" s="178" t="s">
        <v>229</v>
      </c>
      <c r="H151" s="179">
        <v>3.306</v>
      </c>
      <c r="I151" s="180"/>
      <c r="J151" s="181">
        <f>ROUND(I151*H151,0)</f>
        <v>0</v>
      </c>
      <c r="K151" s="177" t="s">
        <v>211</v>
      </c>
      <c r="L151" s="182"/>
      <c r="M151" s="183" t="s">
        <v>1</v>
      </c>
      <c r="N151" s="184" t="s">
        <v>43</v>
      </c>
      <c r="O151" s="58"/>
      <c r="P151" s="154">
        <f>O151*H151</f>
        <v>0</v>
      </c>
      <c r="Q151" s="154">
        <v>1</v>
      </c>
      <c r="R151" s="154">
        <f>Q151*H151</f>
        <v>3.306</v>
      </c>
      <c r="S151" s="154">
        <v>0</v>
      </c>
      <c r="T151" s="155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240</v>
      </c>
      <c r="AT151" s="156" t="s">
        <v>237</v>
      </c>
      <c r="AU151" s="156" t="s">
        <v>85</v>
      </c>
      <c r="AY151" s="17" t="s">
        <v>205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85</v>
      </c>
      <c r="BK151" s="157">
        <f>ROUND(I151*H151,0)</f>
        <v>0</v>
      </c>
      <c r="BL151" s="17" t="s">
        <v>212</v>
      </c>
      <c r="BM151" s="156" t="s">
        <v>241</v>
      </c>
    </row>
    <row r="152" spans="2:51" s="13" customFormat="1" ht="10">
      <c r="B152" s="158"/>
      <c r="D152" s="159" t="s">
        <v>214</v>
      </c>
      <c r="E152" s="160" t="s">
        <v>1</v>
      </c>
      <c r="F152" s="161" t="s">
        <v>242</v>
      </c>
      <c r="H152" s="162">
        <v>3.306</v>
      </c>
      <c r="I152" s="163"/>
      <c r="L152" s="158"/>
      <c r="M152" s="164"/>
      <c r="N152" s="165"/>
      <c r="O152" s="165"/>
      <c r="P152" s="165"/>
      <c r="Q152" s="165"/>
      <c r="R152" s="165"/>
      <c r="S152" s="165"/>
      <c r="T152" s="166"/>
      <c r="AT152" s="160" t="s">
        <v>214</v>
      </c>
      <c r="AU152" s="160" t="s">
        <v>85</v>
      </c>
      <c r="AV152" s="13" t="s">
        <v>85</v>
      </c>
      <c r="AW152" s="13" t="s">
        <v>33</v>
      </c>
      <c r="AX152" s="13" t="s">
        <v>8</v>
      </c>
      <c r="AY152" s="160" t="s">
        <v>205</v>
      </c>
    </row>
    <row r="153" spans="2:63" s="12" customFormat="1" ht="22.75" customHeight="1">
      <c r="B153" s="131"/>
      <c r="D153" s="132" t="s">
        <v>76</v>
      </c>
      <c r="E153" s="142" t="s">
        <v>217</v>
      </c>
      <c r="F153" s="142" t="s">
        <v>243</v>
      </c>
      <c r="I153" s="134"/>
      <c r="J153" s="143">
        <f>BK153</f>
        <v>0</v>
      </c>
      <c r="L153" s="131"/>
      <c r="M153" s="136"/>
      <c r="N153" s="137"/>
      <c r="O153" s="137"/>
      <c r="P153" s="138">
        <f>SUM(P154:P161)</f>
        <v>0</v>
      </c>
      <c r="Q153" s="137"/>
      <c r="R153" s="138">
        <f>SUM(R154:R161)</f>
        <v>0.560953493</v>
      </c>
      <c r="S153" s="137"/>
      <c r="T153" s="139">
        <f>SUM(T154:T161)</f>
        <v>0</v>
      </c>
      <c r="AR153" s="132" t="s">
        <v>8</v>
      </c>
      <c r="AT153" s="140" t="s">
        <v>76</v>
      </c>
      <c r="AU153" s="140" t="s">
        <v>8</v>
      </c>
      <c r="AY153" s="132" t="s">
        <v>205</v>
      </c>
      <c r="BK153" s="141">
        <f>SUM(BK154:BK161)</f>
        <v>0</v>
      </c>
    </row>
    <row r="154" spans="1:65" s="2" customFormat="1" ht="37.75" customHeight="1">
      <c r="A154" s="32"/>
      <c r="B154" s="144"/>
      <c r="C154" s="145" t="s">
        <v>240</v>
      </c>
      <c r="D154" s="145" t="s">
        <v>207</v>
      </c>
      <c r="E154" s="146" t="s">
        <v>244</v>
      </c>
      <c r="F154" s="147" t="s">
        <v>245</v>
      </c>
      <c r="G154" s="148" t="s">
        <v>246</v>
      </c>
      <c r="H154" s="149">
        <v>1</v>
      </c>
      <c r="I154" s="150"/>
      <c r="J154" s="151">
        <f>ROUND(I154*H154,0)</f>
        <v>0</v>
      </c>
      <c r="K154" s="147" t="s">
        <v>211</v>
      </c>
      <c r="L154" s="33"/>
      <c r="M154" s="152" t="s">
        <v>1</v>
      </c>
      <c r="N154" s="153" t="s">
        <v>43</v>
      </c>
      <c r="O154" s="58"/>
      <c r="P154" s="154">
        <f>O154*H154</f>
        <v>0</v>
      </c>
      <c r="Q154" s="154">
        <v>0.07367</v>
      </c>
      <c r="R154" s="154">
        <f>Q154*H154</f>
        <v>0.07367</v>
      </c>
      <c r="S154" s="154">
        <v>0</v>
      </c>
      <c r="T154" s="15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6" t="s">
        <v>212</v>
      </c>
      <c r="AT154" s="156" t="s">
        <v>207</v>
      </c>
      <c r="AU154" s="156" t="s">
        <v>85</v>
      </c>
      <c r="AY154" s="17" t="s">
        <v>205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7" t="s">
        <v>85</v>
      </c>
      <c r="BK154" s="157">
        <f>ROUND(I154*H154,0)</f>
        <v>0</v>
      </c>
      <c r="BL154" s="17" t="s">
        <v>212</v>
      </c>
      <c r="BM154" s="156" t="s">
        <v>247</v>
      </c>
    </row>
    <row r="155" spans="2:51" s="13" customFormat="1" ht="10">
      <c r="B155" s="158"/>
      <c r="D155" s="159" t="s">
        <v>214</v>
      </c>
      <c r="E155" s="160" t="s">
        <v>1</v>
      </c>
      <c r="F155" s="161" t="s">
        <v>248</v>
      </c>
      <c r="H155" s="162">
        <v>1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214</v>
      </c>
      <c r="AU155" s="160" t="s">
        <v>85</v>
      </c>
      <c r="AV155" s="13" t="s">
        <v>85</v>
      </c>
      <c r="AW155" s="13" t="s">
        <v>33</v>
      </c>
      <c r="AX155" s="13" t="s">
        <v>8</v>
      </c>
      <c r="AY155" s="160" t="s">
        <v>205</v>
      </c>
    </row>
    <row r="156" spans="1:65" s="2" customFormat="1" ht="24.15" customHeight="1">
      <c r="A156" s="32"/>
      <c r="B156" s="144"/>
      <c r="C156" s="145" t="s">
        <v>145</v>
      </c>
      <c r="D156" s="145" t="s">
        <v>207</v>
      </c>
      <c r="E156" s="146" t="s">
        <v>249</v>
      </c>
      <c r="F156" s="147" t="s">
        <v>250</v>
      </c>
      <c r="G156" s="148" t="s">
        <v>229</v>
      </c>
      <c r="H156" s="149">
        <v>0.12</v>
      </c>
      <c r="I156" s="150"/>
      <c r="J156" s="151">
        <f>ROUND(I156*H156,0)</f>
        <v>0</v>
      </c>
      <c r="K156" s="147" t="s">
        <v>211</v>
      </c>
      <c r="L156" s="33"/>
      <c r="M156" s="152" t="s">
        <v>1</v>
      </c>
      <c r="N156" s="153" t="s">
        <v>43</v>
      </c>
      <c r="O156" s="58"/>
      <c r="P156" s="154">
        <f>O156*H156</f>
        <v>0</v>
      </c>
      <c r="Q156" s="154">
        <v>1.09</v>
      </c>
      <c r="R156" s="154">
        <f>Q156*H156</f>
        <v>0.1308</v>
      </c>
      <c r="S156" s="154">
        <v>0</v>
      </c>
      <c r="T156" s="15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6" t="s">
        <v>212</v>
      </c>
      <c r="AT156" s="156" t="s">
        <v>207</v>
      </c>
      <c r="AU156" s="156" t="s">
        <v>85</v>
      </c>
      <c r="AY156" s="17" t="s">
        <v>205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7" t="s">
        <v>85</v>
      </c>
      <c r="BK156" s="157">
        <f>ROUND(I156*H156,0)</f>
        <v>0</v>
      </c>
      <c r="BL156" s="17" t="s">
        <v>212</v>
      </c>
      <c r="BM156" s="156" t="s">
        <v>251</v>
      </c>
    </row>
    <row r="157" spans="2:51" s="13" customFormat="1" ht="10">
      <c r="B157" s="158"/>
      <c r="D157" s="159" t="s">
        <v>214</v>
      </c>
      <c r="E157" s="160" t="s">
        <v>1</v>
      </c>
      <c r="F157" s="161" t="s">
        <v>252</v>
      </c>
      <c r="H157" s="162">
        <v>0.12</v>
      </c>
      <c r="I157" s="163"/>
      <c r="L157" s="158"/>
      <c r="M157" s="164"/>
      <c r="N157" s="165"/>
      <c r="O157" s="165"/>
      <c r="P157" s="165"/>
      <c r="Q157" s="165"/>
      <c r="R157" s="165"/>
      <c r="S157" s="165"/>
      <c r="T157" s="166"/>
      <c r="AT157" s="160" t="s">
        <v>214</v>
      </c>
      <c r="AU157" s="160" t="s">
        <v>85</v>
      </c>
      <c r="AV157" s="13" t="s">
        <v>85</v>
      </c>
      <c r="AW157" s="13" t="s">
        <v>33</v>
      </c>
      <c r="AX157" s="13" t="s">
        <v>8</v>
      </c>
      <c r="AY157" s="160" t="s">
        <v>205</v>
      </c>
    </row>
    <row r="158" spans="1:65" s="2" customFormat="1" ht="24.15" customHeight="1">
      <c r="A158" s="32"/>
      <c r="B158" s="144"/>
      <c r="C158" s="145" t="s">
        <v>253</v>
      </c>
      <c r="D158" s="145" t="s">
        <v>207</v>
      </c>
      <c r="E158" s="146" t="s">
        <v>254</v>
      </c>
      <c r="F158" s="147" t="s">
        <v>255</v>
      </c>
      <c r="G158" s="148" t="s">
        <v>256</v>
      </c>
      <c r="H158" s="149">
        <v>4.107</v>
      </c>
      <c r="I158" s="150"/>
      <c r="J158" s="151">
        <f>ROUND(I158*H158,0)</f>
        <v>0</v>
      </c>
      <c r="K158" s="147" t="s">
        <v>211</v>
      </c>
      <c r="L158" s="33"/>
      <c r="M158" s="152" t="s">
        <v>1</v>
      </c>
      <c r="N158" s="153" t="s">
        <v>43</v>
      </c>
      <c r="O158" s="58"/>
      <c r="P158" s="154">
        <f>O158*H158</f>
        <v>0</v>
      </c>
      <c r="Q158" s="154">
        <v>0.086799</v>
      </c>
      <c r="R158" s="154">
        <f>Q158*H158</f>
        <v>0.35648349300000004</v>
      </c>
      <c r="S158" s="154">
        <v>0</v>
      </c>
      <c r="T158" s="15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6" t="s">
        <v>212</v>
      </c>
      <c r="AT158" s="156" t="s">
        <v>207</v>
      </c>
      <c r="AU158" s="156" t="s">
        <v>85</v>
      </c>
      <c r="AY158" s="17" t="s">
        <v>205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17" t="s">
        <v>85</v>
      </c>
      <c r="BK158" s="157">
        <f>ROUND(I158*H158,0)</f>
        <v>0</v>
      </c>
      <c r="BL158" s="17" t="s">
        <v>212</v>
      </c>
      <c r="BM158" s="156" t="s">
        <v>257</v>
      </c>
    </row>
    <row r="159" spans="2:51" s="13" customFormat="1" ht="10">
      <c r="B159" s="158"/>
      <c r="D159" s="159" t="s">
        <v>214</v>
      </c>
      <c r="E159" s="160" t="s">
        <v>1</v>
      </c>
      <c r="F159" s="161" t="s">
        <v>258</v>
      </c>
      <c r="H159" s="162">
        <v>2.94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214</v>
      </c>
      <c r="AU159" s="160" t="s">
        <v>85</v>
      </c>
      <c r="AV159" s="13" t="s">
        <v>85</v>
      </c>
      <c r="AW159" s="13" t="s">
        <v>33</v>
      </c>
      <c r="AX159" s="13" t="s">
        <v>77</v>
      </c>
      <c r="AY159" s="160" t="s">
        <v>205</v>
      </c>
    </row>
    <row r="160" spans="2:51" s="13" customFormat="1" ht="10">
      <c r="B160" s="158"/>
      <c r="D160" s="159" t="s">
        <v>214</v>
      </c>
      <c r="E160" s="160" t="s">
        <v>1</v>
      </c>
      <c r="F160" s="161" t="s">
        <v>259</v>
      </c>
      <c r="H160" s="162">
        <v>1.167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214</v>
      </c>
      <c r="AU160" s="160" t="s">
        <v>85</v>
      </c>
      <c r="AV160" s="13" t="s">
        <v>85</v>
      </c>
      <c r="AW160" s="13" t="s">
        <v>33</v>
      </c>
      <c r="AX160" s="13" t="s">
        <v>77</v>
      </c>
      <c r="AY160" s="160" t="s">
        <v>205</v>
      </c>
    </row>
    <row r="161" spans="2:51" s="14" customFormat="1" ht="10">
      <c r="B161" s="167"/>
      <c r="D161" s="159" t="s">
        <v>214</v>
      </c>
      <c r="E161" s="168" t="s">
        <v>1</v>
      </c>
      <c r="F161" s="169" t="s">
        <v>260</v>
      </c>
      <c r="H161" s="170">
        <v>4.107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214</v>
      </c>
      <c r="AU161" s="168" t="s">
        <v>85</v>
      </c>
      <c r="AV161" s="14" t="s">
        <v>217</v>
      </c>
      <c r="AW161" s="14" t="s">
        <v>33</v>
      </c>
      <c r="AX161" s="14" t="s">
        <v>8</v>
      </c>
      <c r="AY161" s="168" t="s">
        <v>205</v>
      </c>
    </row>
    <row r="162" spans="2:63" s="12" customFormat="1" ht="22.75" customHeight="1">
      <c r="B162" s="131"/>
      <c r="D162" s="132" t="s">
        <v>76</v>
      </c>
      <c r="E162" s="142" t="s">
        <v>212</v>
      </c>
      <c r="F162" s="142" t="s">
        <v>261</v>
      </c>
      <c r="I162" s="134"/>
      <c r="J162" s="143">
        <f>BK162</f>
        <v>0</v>
      </c>
      <c r="L162" s="131"/>
      <c r="M162" s="136"/>
      <c r="N162" s="137"/>
      <c r="O162" s="137"/>
      <c r="P162" s="138">
        <f>SUM(P163:P165)</f>
        <v>0</v>
      </c>
      <c r="Q162" s="137"/>
      <c r="R162" s="138">
        <f>SUM(R163:R165)</f>
        <v>0</v>
      </c>
      <c r="S162" s="137"/>
      <c r="T162" s="139">
        <f>SUM(T163:T165)</f>
        <v>0</v>
      </c>
      <c r="AR162" s="132" t="s">
        <v>8</v>
      </c>
      <c r="AT162" s="140" t="s">
        <v>76</v>
      </c>
      <c r="AU162" s="140" t="s">
        <v>8</v>
      </c>
      <c r="AY162" s="132" t="s">
        <v>205</v>
      </c>
      <c r="BK162" s="141">
        <f>SUM(BK163:BK165)</f>
        <v>0</v>
      </c>
    </row>
    <row r="163" spans="1:65" s="2" customFormat="1" ht="24.15" customHeight="1">
      <c r="A163" s="32"/>
      <c r="B163" s="144"/>
      <c r="C163" s="145" t="s">
        <v>262</v>
      </c>
      <c r="D163" s="145" t="s">
        <v>207</v>
      </c>
      <c r="E163" s="146" t="s">
        <v>263</v>
      </c>
      <c r="F163" s="147" t="s">
        <v>264</v>
      </c>
      <c r="G163" s="148" t="s">
        <v>210</v>
      </c>
      <c r="H163" s="149">
        <v>0.174</v>
      </c>
      <c r="I163" s="150"/>
      <c r="J163" s="151">
        <f>ROUND(I163*H163,0)</f>
        <v>0</v>
      </c>
      <c r="K163" s="147" t="s">
        <v>211</v>
      </c>
      <c r="L163" s="33"/>
      <c r="M163" s="152" t="s">
        <v>1</v>
      </c>
      <c r="N163" s="153" t="s">
        <v>43</v>
      </c>
      <c r="O163" s="58"/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212</v>
      </c>
      <c r="AT163" s="156" t="s">
        <v>207</v>
      </c>
      <c r="AU163" s="156" t="s">
        <v>85</v>
      </c>
      <c r="AY163" s="17" t="s">
        <v>205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7" t="s">
        <v>85</v>
      </c>
      <c r="BK163" s="157">
        <f>ROUND(I163*H163,0)</f>
        <v>0</v>
      </c>
      <c r="BL163" s="17" t="s">
        <v>212</v>
      </c>
      <c r="BM163" s="156" t="s">
        <v>265</v>
      </c>
    </row>
    <row r="164" spans="2:51" s="13" customFormat="1" ht="10">
      <c r="B164" s="158"/>
      <c r="D164" s="159" t="s">
        <v>214</v>
      </c>
      <c r="E164" s="160" t="s">
        <v>1</v>
      </c>
      <c r="F164" s="161" t="s">
        <v>266</v>
      </c>
      <c r="H164" s="162">
        <v>0.174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214</v>
      </c>
      <c r="AU164" s="160" t="s">
        <v>85</v>
      </c>
      <c r="AV164" s="13" t="s">
        <v>85</v>
      </c>
      <c r="AW164" s="13" t="s">
        <v>33</v>
      </c>
      <c r="AX164" s="13" t="s">
        <v>77</v>
      </c>
      <c r="AY164" s="160" t="s">
        <v>205</v>
      </c>
    </row>
    <row r="165" spans="2:51" s="14" customFormat="1" ht="10">
      <c r="B165" s="167"/>
      <c r="D165" s="159" t="s">
        <v>214</v>
      </c>
      <c r="E165" s="168" t="s">
        <v>1</v>
      </c>
      <c r="F165" s="169" t="s">
        <v>216</v>
      </c>
      <c r="H165" s="170">
        <v>0.174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214</v>
      </c>
      <c r="AU165" s="168" t="s">
        <v>85</v>
      </c>
      <c r="AV165" s="14" t="s">
        <v>217</v>
      </c>
      <c r="AW165" s="14" t="s">
        <v>33</v>
      </c>
      <c r="AX165" s="14" t="s">
        <v>8</v>
      </c>
      <c r="AY165" s="168" t="s">
        <v>205</v>
      </c>
    </row>
    <row r="166" spans="2:63" s="12" customFormat="1" ht="22.75" customHeight="1">
      <c r="B166" s="131"/>
      <c r="D166" s="132" t="s">
        <v>76</v>
      </c>
      <c r="E166" s="142" t="s">
        <v>232</v>
      </c>
      <c r="F166" s="142" t="s">
        <v>267</v>
      </c>
      <c r="I166" s="134"/>
      <c r="J166" s="143">
        <f>BK166</f>
        <v>0</v>
      </c>
      <c r="L166" s="131"/>
      <c r="M166" s="136"/>
      <c r="N166" s="137"/>
      <c r="O166" s="137"/>
      <c r="P166" s="138">
        <f>SUM(P167:P193)</f>
        <v>0</v>
      </c>
      <c r="Q166" s="137"/>
      <c r="R166" s="138">
        <f>SUM(R167:R193)</f>
        <v>3.32326459</v>
      </c>
      <c r="S166" s="137"/>
      <c r="T166" s="139">
        <f>SUM(T167:T193)</f>
        <v>0</v>
      </c>
      <c r="AR166" s="132" t="s">
        <v>8</v>
      </c>
      <c r="AT166" s="140" t="s">
        <v>76</v>
      </c>
      <c r="AU166" s="140" t="s">
        <v>8</v>
      </c>
      <c r="AY166" s="132" t="s">
        <v>205</v>
      </c>
      <c r="BK166" s="141">
        <f>SUM(BK167:BK193)</f>
        <v>0</v>
      </c>
    </row>
    <row r="167" spans="1:65" s="2" customFormat="1" ht="24.15" customHeight="1">
      <c r="A167" s="32"/>
      <c r="B167" s="144"/>
      <c r="C167" s="145" t="s">
        <v>268</v>
      </c>
      <c r="D167" s="145" t="s">
        <v>207</v>
      </c>
      <c r="E167" s="146" t="s">
        <v>269</v>
      </c>
      <c r="F167" s="147" t="s">
        <v>270</v>
      </c>
      <c r="G167" s="148" t="s">
        <v>256</v>
      </c>
      <c r="H167" s="149">
        <v>62.217</v>
      </c>
      <c r="I167" s="150"/>
      <c r="J167" s="151">
        <f>ROUND(I167*H167,0)</f>
        <v>0</v>
      </c>
      <c r="K167" s="147" t="s">
        <v>211</v>
      </c>
      <c r="L167" s="33"/>
      <c r="M167" s="152" t="s">
        <v>1</v>
      </c>
      <c r="N167" s="153" t="s">
        <v>43</v>
      </c>
      <c r="O167" s="58"/>
      <c r="P167" s="154">
        <f>O167*H167</f>
        <v>0</v>
      </c>
      <c r="Q167" s="154">
        <v>0.00735</v>
      </c>
      <c r="R167" s="154">
        <f>Q167*H167</f>
        <v>0.45729495</v>
      </c>
      <c r="S167" s="154">
        <v>0</v>
      </c>
      <c r="T167" s="15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212</v>
      </c>
      <c r="AT167" s="156" t="s">
        <v>207</v>
      </c>
      <c r="AU167" s="156" t="s">
        <v>85</v>
      </c>
      <c r="AY167" s="17" t="s">
        <v>205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7" t="s">
        <v>85</v>
      </c>
      <c r="BK167" s="157">
        <f>ROUND(I167*H167,0)</f>
        <v>0</v>
      </c>
      <c r="BL167" s="17" t="s">
        <v>212</v>
      </c>
      <c r="BM167" s="156" t="s">
        <v>271</v>
      </c>
    </row>
    <row r="168" spans="2:51" s="13" customFormat="1" ht="10">
      <c r="B168" s="158"/>
      <c r="D168" s="159" t="s">
        <v>214</v>
      </c>
      <c r="E168" s="160" t="s">
        <v>1</v>
      </c>
      <c r="F168" s="161" t="s">
        <v>272</v>
      </c>
      <c r="H168" s="162">
        <v>8.32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214</v>
      </c>
      <c r="AU168" s="160" t="s">
        <v>85</v>
      </c>
      <c r="AV168" s="13" t="s">
        <v>85</v>
      </c>
      <c r="AW168" s="13" t="s">
        <v>33</v>
      </c>
      <c r="AX168" s="13" t="s">
        <v>77</v>
      </c>
      <c r="AY168" s="160" t="s">
        <v>205</v>
      </c>
    </row>
    <row r="169" spans="2:51" s="13" customFormat="1" ht="10">
      <c r="B169" s="158"/>
      <c r="D169" s="159" t="s">
        <v>214</v>
      </c>
      <c r="E169" s="160" t="s">
        <v>1</v>
      </c>
      <c r="F169" s="161" t="s">
        <v>273</v>
      </c>
      <c r="H169" s="162">
        <v>4.774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214</v>
      </c>
      <c r="AU169" s="160" t="s">
        <v>85</v>
      </c>
      <c r="AV169" s="13" t="s">
        <v>85</v>
      </c>
      <c r="AW169" s="13" t="s">
        <v>33</v>
      </c>
      <c r="AX169" s="13" t="s">
        <v>77</v>
      </c>
      <c r="AY169" s="160" t="s">
        <v>205</v>
      </c>
    </row>
    <row r="170" spans="2:51" s="14" customFormat="1" ht="10">
      <c r="B170" s="167"/>
      <c r="D170" s="159" t="s">
        <v>214</v>
      </c>
      <c r="E170" s="168" t="s">
        <v>1</v>
      </c>
      <c r="F170" s="169" t="s">
        <v>274</v>
      </c>
      <c r="H170" s="170">
        <v>13.094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8" t="s">
        <v>214</v>
      </c>
      <c r="AU170" s="168" t="s">
        <v>85</v>
      </c>
      <c r="AV170" s="14" t="s">
        <v>217</v>
      </c>
      <c r="AW170" s="14" t="s">
        <v>33</v>
      </c>
      <c r="AX170" s="14" t="s">
        <v>77</v>
      </c>
      <c r="AY170" s="168" t="s">
        <v>205</v>
      </c>
    </row>
    <row r="171" spans="2:51" s="13" customFormat="1" ht="10">
      <c r="B171" s="158"/>
      <c r="D171" s="159" t="s">
        <v>214</v>
      </c>
      <c r="E171" s="160" t="s">
        <v>1</v>
      </c>
      <c r="F171" s="161" t="s">
        <v>275</v>
      </c>
      <c r="H171" s="162">
        <v>1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214</v>
      </c>
      <c r="AU171" s="160" t="s">
        <v>85</v>
      </c>
      <c r="AV171" s="13" t="s">
        <v>85</v>
      </c>
      <c r="AW171" s="13" t="s">
        <v>33</v>
      </c>
      <c r="AX171" s="13" t="s">
        <v>77</v>
      </c>
      <c r="AY171" s="160" t="s">
        <v>205</v>
      </c>
    </row>
    <row r="172" spans="2:51" s="14" customFormat="1" ht="10">
      <c r="B172" s="167"/>
      <c r="D172" s="159" t="s">
        <v>214</v>
      </c>
      <c r="E172" s="168" t="s">
        <v>1</v>
      </c>
      <c r="F172" s="169" t="s">
        <v>276</v>
      </c>
      <c r="H172" s="170">
        <v>1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214</v>
      </c>
      <c r="AU172" s="168" t="s">
        <v>85</v>
      </c>
      <c r="AV172" s="14" t="s">
        <v>217</v>
      </c>
      <c r="AW172" s="14" t="s">
        <v>33</v>
      </c>
      <c r="AX172" s="14" t="s">
        <v>77</v>
      </c>
      <c r="AY172" s="168" t="s">
        <v>205</v>
      </c>
    </row>
    <row r="173" spans="2:51" s="13" customFormat="1" ht="10">
      <c r="B173" s="158"/>
      <c r="D173" s="159" t="s">
        <v>214</v>
      </c>
      <c r="E173" s="160" t="s">
        <v>1</v>
      </c>
      <c r="F173" s="161" t="s">
        <v>277</v>
      </c>
      <c r="H173" s="162">
        <v>7.875</v>
      </c>
      <c r="I173" s="163"/>
      <c r="L173" s="158"/>
      <c r="M173" s="164"/>
      <c r="N173" s="165"/>
      <c r="O173" s="165"/>
      <c r="P173" s="165"/>
      <c r="Q173" s="165"/>
      <c r="R173" s="165"/>
      <c r="S173" s="165"/>
      <c r="T173" s="166"/>
      <c r="AT173" s="160" t="s">
        <v>214</v>
      </c>
      <c r="AU173" s="160" t="s">
        <v>85</v>
      </c>
      <c r="AV173" s="13" t="s">
        <v>85</v>
      </c>
      <c r="AW173" s="13" t="s">
        <v>33</v>
      </c>
      <c r="AX173" s="13" t="s">
        <v>77</v>
      </c>
      <c r="AY173" s="160" t="s">
        <v>205</v>
      </c>
    </row>
    <row r="174" spans="2:51" s="13" customFormat="1" ht="20">
      <c r="B174" s="158"/>
      <c r="D174" s="159" t="s">
        <v>214</v>
      </c>
      <c r="E174" s="160" t="s">
        <v>1</v>
      </c>
      <c r="F174" s="161" t="s">
        <v>278</v>
      </c>
      <c r="H174" s="162">
        <v>68.208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214</v>
      </c>
      <c r="AU174" s="160" t="s">
        <v>85</v>
      </c>
      <c r="AV174" s="13" t="s">
        <v>85</v>
      </c>
      <c r="AW174" s="13" t="s">
        <v>33</v>
      </c>
      <c r="AX174" s="13" t="s">
        <v>77</v>
      </c>
      <c r="AY174" s="160" t="s">
        <v>205</v>
      </c>
    </row>
    <row r="175" spans="2:51" s="13" customFormat="1" ht="10">
      <c r="B175" s="158"/>
      <c r="D175" s="159" t="s">
        <v>214</v>
      </c>
      <c r="E175" s="160" t="s">
        <v>1</v>
      </c>
      <c r="F175" s="161" t="s">
        <v>279</v>
      </c>
      <c r="H175" s="162">
        <v>-13.8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214</v>
      </c>
      <c r="AU175" s="160" t="s">
        <v>85</v>
      </c>
      <c r="AV175" s="13" t="s">
        <v>85</v>
      </c>
      <c r="AW175" s="13" t="s">
        <v>33</v>
      </c>
      <c r="AX175" s="13" t="s">
        <v>77</v>
      </c>
      <c r="AY175" s="160" t="s">
        <v>205</v>
      </c>
    </row>
    <row r="176" spans="2:51" s="13" customFormat="1" ht="10">
      <c r="B176" s="158"/>
      <c r="D176" s="159" t="s">
        <v>214</v>
      </c>
      <c r="E176" s="160" t="s">
        <v>1</v>
      </c>
      <c r="F176" s="161" t="s">
        <v>280</v>
      </c>
      <c r="H176" s="162">
        <v>-14.16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214</v>
      </c>
      <c r="AU176" s="160" t="s">
        <v>85</v>
      </c>
      <c r="AV176" s="13" t="s">
        <v>85</v>
      </c>
      <c r="AW176" s="13" t="s">
        <v>33</v>
      </c>
      <c r="AX176" s="13" t="s">
        <v>77</v>
      </c>
      <c r="AY176" s="160" t="s">
        <v>205</v>
      </c>
    </row>
    <row r="177" spans="2:51" s="14" customFormat="1" ht="10">
      <c r="B177" s="167"/>
      <c r="D177" s="159" t="s">
        <v>214</v>
      </c>
      <c r="E177" s="168" t="s">
        <v>1</v>
      </c>
      <c r="F177" s="169" t="s">
        <v>281</v>
      </c>
      <c r="H177" s="170">
        <v>48.123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214</v>
      </c>
      <c r="AU177" s="168" t="s">
        <v>85</v>
      </c>
      <c r="AV177" s="14" t="s">
        <v>217</v>
      </c>
      <c r="AW177" s="14" t="s">
        <v>33</v>
      </c>
      <c r="AX177" s="14" t="s">
        <v>77</v>
      </c>
      <c r="AY177" s="168" t="s">
        <v>205</v>
      </c>
    </row>
    <row r="178" spans="2:51" s="15" customFormat="1" ht="10">
      <c r="B178" s="185"/>
      <c r="D178" s="159" t="s">
        <v>214</v>
      </c>
      <c r="E178" s="186" t="s">
        <v>155</v>
      </c>
      <c r="F178" s="187" t="s">
        <v>282</v>
      </c>
      <c r="H178" s="188">
        <v>62.217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6" t="s">
        <v>214</v>
      </c>
      <c r="AU178" s="186" t="s">
        <v>85</v>
      </c>
      <c r="AV178" s="15" t="s">
        <v>212</v>
      </c>
      <c r="AW178" s="15" t="s">
        <v>33</v>
      </c>
      <c r="AX178" s="15" t="s">
        <v>8</v>
      </c>
      <c r="AY178" s="186" t="s">
        <v>205</v>
      </c>
    </row>
    <row r="179" spans="1:65" s="2" customFormat="1" ht="21.75" customHeight="1">
      <c r="A179" s="32"/>
      <c r="B179" s="144"/>
      <c r="C179" s="145" t="s">
        <v>283</v>
      </c>
      <c r="D179" s="145" t="s">
        <v>207</v>
      </c>
      <c r="E179" s="146" t="s">
        <v>284</v>
      </c>
      <c r="F179" s="147" t="s">
        <v>285</v>
      </c>
      <c r="G179" s="148" t="s">
        <v>256</v>
      </c>
      <c r="H179" s="149">
        <v>15</v>
      </c>
      <c r="I179" s="150"/>
      <c r="J179" s="151">
        <f>ROUND(I179*H179,0)</f>
        <v>0</v>
      </c>
      <c r="K179" s="147" t="s">
        <v>211</v>
      </c>
      <c r="L179" s="33"/>
      <c r="M179" s="152" t="s">
        <v>1</v>
      </c>
      <c r="N179" s="153" t="s">
        <v>43</v>
      </c>
      <c r="O179" s="58"/>
      <c r="P179" s="154">
        <f>O179*H179</f>
        <v>0</v>
      </c>
      <c r="Q179" s="154">
        <v>0.056</v>
      </c>
      <c r="R179" s="154">
        <f>Q179*H179</f>
        <v>0.84</v>
      </c>
      <c r="S179" s="154">
        <v>0</v>
      </c>
      <c r="T179" s="15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212</v>
      </c>
      <c r="AT179" s="156" t="s">
        <v>207</v>
      </c>
      <c r="AU179" s="156" t="s">
        <v>85</v>
      </c>
      <c r="AY179" s="17" t="s">
        <v>205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7" t="s">
        <v>85</v>
      </c>
      <c r="BK179" s="157">
        <f>ROUND(I179*H179,0)</f>
        <v>0</v>
      </c>
      <c r="BL179" s="17" t="s">
        <v>212</v>
      </c>
      <c r="BM179" s="156" t="s">
        <v>286</v>
      </c>
    </row>
    <row r="180" spans="2:51" s="13" customFormat="1" ht="10">
      <c r="B180" s="158"/>
      <c r="D180" s="159" t="s">
        <v>214</v>
      </c>
      <c r="E180" s="160" t="s">
        <v>1</v>
      </c>
      <c r="F180" s="161" t="s">
        <v>287</v>
      </c>
      <c r="H180" s="162">
        <v>2.5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214</v>
      </c>
      <c r="AU180" s="160" t="s">
        <v>85</v>
      </c>
      <c r="AV180" s="13" t="s">
        <v>85</v>
      </c>
      <c r="AW180" s="13" t="s">
        <v>33</v>
      </c>
      <c r="AX180" s="13" t="s">
        <v>77</v>
      </c>
      <c r="AY180" s="160" t="s">
        <v>205</v>
      </c>
    </row>
    <row r="181" spans="2:51" s="13" customFormat="1" ht="10">
      <c r="B181" s="158"/>
      <c r="D181" s="159" t="s">
        <v>214</v>
      </c>
      <c r="E181" s="160" t="s">
        <v>1</v>
      </c>
      <c r="F181" s="161" t="s">
        <v>288</v>
      </c>
      <c r="H181" s="162">
        <v>5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214</v>
      </c>
      <c r="AU181" s="160" t="s">
        <v>85</v>
      </c>
      <c r="AV181" s="13" t="s">
        <v>85</v>
      </c>
      <c r="AW181" s="13" t="s">
        <v>33</v>
      </c>
      <c r="AX181" s="13" t="s">
        <v>77</v>
      </c>
      <c r="AY181" s="160" t="s">
        <v>205</v>
      </c>
    </row>
    <row r="182" spans="2:51" s="13" customFormat="1" ht="10">
      <c r="B182" s="158"/>
      <c r="D182" s="159" t="s">
        <v>214</v>
      </c>
      <c r="E182" s="160" t="s">
        <v>1</v>
      </c>
      <c r="F182" s="161" t="s">
        <v>289</v>
      </c>
      <c r="H182" s="162">
        <v>7.5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214</v>
      </c>
      <c r="AU182" s="160" t="s">
        <v>85</v>
      </c>
      <c r="AV182" s="13" t="s">
        <v>85</v>
      </c>
      <c r="AW182" s="13" t="s">
        <v>33</v>
      </c>
      <c r="AX182" s="13" t="s">
        <v>77</v>
      </c>
      <c r="AY182" s="160" t="s">
        <v>205</v>
      </c>
    </row>
    <row r="183" spans="2:51" s="14" customFormat="1" ht="10">
      <c r="B183" s="167"/>
      <c r="D183" s="159" t="s">
        <v>214</v>
      </c>
      <c r="E183" s="168" t="s">
        <v>1</v>
      </c>
      <c r="F183" s="169" t="s">
        <v>216</v>
      </c>
      <c r="H183" s="170">
        <v>15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214</v>
      </c>
      <c r="AU183" s="168" t="s">
        <v>85</v>
      </c>
      <c r="AV183" s="14" t="s">
        <v>217</v>
      </c>
      <c r="AW183" s="14" t="s">
        <v>33</v>
      </c>
      <c r="AX183" s="14" t="s">
        <v>8</v>
      </c>
      <c r="AY183" s="168" t="s">
        <v>205</v>
      </c>
    </row>
    <row r="184" spans="1:65" s="2" customFormat="1" ht="24.15" customHeight="1">
      <c r="A184" s="32"/>
      <c r="B184" s="144"/>
      <c r="C184" s="145" t="s">
        <v>290</v>
      </c>
      <c r="D184" s="145" t="s">
        <v>207</v>
      </c>
      <c r="E184" s="146" t="s">
        <v>291</v>
      </c>
      <c r="F184" s="147" t="s">
        <v>292</v>
      </c>
      <c r="G184" s="148" t="s">
        <v>256</v>
      </c>
      <c r="H184" s="149">
        <v>62.217</v>
      </c>
      <c r="I184" s="150"/>
      <c r="J184" s="151">
        <f>ROUND(I184*H184,0)</f>
        <v>0</v>
      </c>
      <c r="K184" s="147" t="s">
        <v>211</v>
      </c>
      <c r="L184" s="33"/>
      <c r="M184" s="152" t="s">
        <v>1</v>
      </c>
      <c r="N184" s="153" t="s">
        <v>43</v>
      </c>
      <c r="O184" s="58"/>
      <c r="P184" s="154">
        <f>O184*H184</f>
        <v>0</v>
      </c>
      <c r="Q184" s="154">
        <v>0.01838</v>
      </c>
      <c r="R184" s="154">
        <f>Q184*H184</f>
        <v>1.14354846</v>
      </c>
      <c r="S184" s="154">
        <v>0</v>
      </c>
      <c r="T184" s="155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212</v>
      </c>
      <c r="AT184" s="156" t="s">
        <v>207</v>
      </c>
      <c r="AU184" s="156" t="s">
        <v>85</v>
      </c>
      <c r="AY184" s="17" t="s">
        <v>205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7" t="s">
        <v>85</v>
      </c>
      <c r="BK184" s="157">
        <f>ROUND(I184*H184,0)</f>
        <v>0</v>
      </c>
      <c r="BL184" s="17" t="s">
        <v>212</v>
      </c>
      <c r="BM184" s="156" t="s">
        <v>293</v>
      </c>
    </row>
    <row r="185" spans="2:51" s="13" customFormat="1" ht="10">
      <c r="B185" s="158"/>
      <c r="D185" s="159" t="s">
        <v>214</v>
      </c>
      <c r="E185" s="160" t="s">
        <v>1</v>
      </c>
      <c r="F185" s="161" t="s">
        <v>155</v>
      </c>
      <c r="H185" s="162">
        <v>62.217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214</v>
      </c>
      <c r="AU185" s="160" t="s">
        <v>85</v>
      </c>
      <c r="AV185" s="13" t="s">
        <v>85</v>
      </c>
      <c r="AW185" s="13" t="s">
        <v>33</v>
      </c>
      <c r="AX185" s="13" t="s">
        <v>8</v>
      </c>
      <c r="AY185" s="160" t="s">
        <v>205</v>
      </c>
    </row>
    <row r="186" spans="1:65" s="2" customFormat="1" ht="24.15" customHeight="1">
      <c r="A186" s="32"/>
      <c r="B186" s="144"/>
      <c r="C186" s="145" t="s">
        <v>9</v>
      </c>
      <c r="D186" s="145" t="s">
        <v>207</v>
      </c>
      <c r="E186" s="146" t="s">
        <v>294</v>
      </c>
      <c r="F186" s="147" t="s">
        <v>295</v>
      </c>
      <c r="G186" s="148" t="s">
        <v>256</v>
      </c>
      <c r="H186" s="149">
        <v>62.217</v>
      </c>
      <c r="I186" s="150"/>
      <c r="J186" s="151">
        <f>ROUND(I186*H186,0)</f>
        <v>0</v>
      </c>
      <c r="K186" s="147" t="s">
        <v>211</v>
      </c>
      <c r="L186" s="33"/>
      <c r="M186" s="152" t="s">
        <v>1</v>
      </c>
      <c r="N186" s="153" t="s">
        <v>43</v>
      </c>
      <c r="O186" s="58"/>
      <c r="P186" s="154">
        <f>O186*H186</f>
        <v>0</v>
      </c>
      <c r="Q186" s="154">
        <v>0.0079</v>
      </c>
      <c r="R186" s="154">
        <f>Q186*H186</f>
        <v>0.4915143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212</v>
      </c>
      <c r="AT186" s="156" t="s">
        <v>207</v>
      </c>
      <c r="AU186" s="156" t="s">
        <v>85</v>
      </c>
      <c r="AY186" s="17" t="s">
        <v>205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85</v>
      </c>
      <c r="BK186" s="157">
        <f>ROUND(I186*H186,0)</f>
        <v>0</v>
      </c>
      <c r="BL186" s="17" t="s">
        <v>212</v>
      </c>
      <c r="BM186" s="156" t="s">
        <v>296</v>
      </c>
    </row>
    <row r="187" spans="2:51" s="13" customFormat="1" ht="10">
      <c r="B187" s="158"/>
      <c r="D187" s="159" t="s">
        <v>214</v>
      </c>
      <c r="E187" s="160" t="s">
        <v>1</v>
      </c>
      <c r="F187" s="161" t="s">
        <v>155</v>
      </c>
      <c r="H187" s="162">
        <v>62.217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214</v>
      </c>
      <c r="AU187" s="160" t="s">
        <v>85</v>
      </c>
      <c r="AV187" s="13" t="s">
        <v>85</v>
      </c>
      <c r="AW187" s="13" t="s">
        <v>33</v>
      </c>
      <c r="AX187" s="13" t="s">
        <v>8</v>
      </c>
      <c r="AY187" s="160" t="s">
        <v>205</v>
      </c>
    </row>
    <row r="188" spans="1:65" s="2" customFormat="1" ht="24.15" customHeight="1">
      <c r="A188" s="32"/>
      <c r="B188" s="144"/>
      <c r="C188" s="145" t="s">
        <v>297</v>
      </c>
      <c r="D188" s="145" t="s">
        <v>207</v>
      </c>
      <c r="E188" s="146" t="s">
        <v>298</v>
      </c>
      <c r="F188" s="147" t="s">
        <v>299</v>
      </c>
      <c r="G188" s="148" t="s">
        <v>210</v>
      </c>
      <c r="H188" s="149">
        <v>0.144</v>
      </c>
      <c r="I188" s="150"/>
      <c r="J188" s="151">
        <f>ROUND(I188*H188,0)</f>
        <v>0</v>
      </c>
      <c r="K188" s="147" t="s">
        <v>211</v>
      </c>
      <c r="L188" s="33"/>
      <c r="M188" s="152" t="s">
        <v>1</v>
      </c>
      <c r="N188" s="153" t="s">
        <v>43</v>
      </c>
      <c r="O188" s="58"/>
      <c r="P188" s="154">
        <f>O188*H188</f>
        <v>0</v>
      </c>
      <c r="Q188" s="154">
        <v>2.30102</v>
      </c>
      <c r="R188" s="154">
        <f>Q188*H188</f>
        <v>0.33134687999999995</v>
      </c>
      <c r="S188" s="154">
        <v>0</v>
      </c>
      <c r="T188" s="155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6" t="s">
        <v>212</v>
      </c>
      <c r="AT188" s="156" t="s">
        <v>207</v>
      </c>
      <c r="AU188" s="156" t="s">
        <v>85</v>
      </c>
      <c r="AY188" s="17" t="s">
        <v>205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85</v>
      </c>
      <c r="BK188" s="157">
        <f>ROUND(I188*H188,0)</f>
        <v>0</v>
      </c>
      <c r="BL188" s="17" t="s">
        <v>212</v>
      </c>
      <c r="BM188" s="156" t="s">
        <v>300</v>
      </c>
    </row>
    <row r="189" spans="2:51" s="13" customFormat="1" ht="10">
      <c r="B189" s="158"/>
      <c r="D189" s="159" t="s">
        <v>214</v>
      </c>
      <c r="E189" s="160" t="s">
        <v>1</v>
      </c>
      <c r="F189" s="161" t="s">
        <v>301</v>
      </c>
      <c r="H189" s="162">
        <v>0.144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214</v>
      </c>
      <c r="AU189" s="160" t="s">
        <v>85</v>
      </c>
      <c r="AV189" s="13" t="s">
        <v>85</v>
      </c>
      <c r="AW189" s="13" t="s">
        <v>33</v>
      </c>
      <c r="AX189" s="13" t="s">
        <v>8</v>
      </c>
      <c r="AY189" s="160" t="s">
        <v>205</v>
      </c>
    </row>
    <row r="190" spans="1:65" s="2" customFormat="1" ht="21.75" customHeight="1">
      <c r="A190" s="32"/>
      <c r="B190" s="144"/>
      <c r="C190" s="145" t="s">
        <v>302</v>
      </c>
      <c r="D190" s="145" t="s">
        <v>207</v>
      </c>
      <c r="E190" s="146" t="s">
        <v>303</v>
      </c>
      <c r="F190" s="147" t="s">
        <v>304</v>
      </c>
      <c r="G190" s="148" t="s">
        <v>246</v>
      </c>
      <c r="H190" s="149">
        <v>1</v>
      </c>
      <c r="I190" s="150"/>
      <c r="J190" s="151">
        <f>ROUND(I190*H190,0)</f>
        <v>0</v>
      </c>
      <c r="K190" s="147" t="s">
        <v>211</v>
      </c>
      <c r="L190" s="33"/>
      <c r="M190" s="152" t="s">
        <v>1</v>
      </c>
      <c r="N190" s="153" t="s">
        <v>43</v>
      </c>
      <c r="O190" s="58"/>
      <c r="P190" s="154">
        <f>O190*H190</f>
        <v>0</v>
      </c>
      <c r="Q190" s="154">
        <v>0.04684</v>
      </c>
      <c r="R190" s="154">
        <f>Q190*H190</f>
        <v>0.04684</v>
      </c>
      <c r="S190" s="154">
        <v>0</v>
      </c>
      <c r="T190" s="155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6" t="s">
        <v>212</v>
      </c>
      <c r="AT190" s="156" t="s">
        <v>207</v>
      </c>
      <c r="AU190" s="156" t="s">
        <v>85</v>
      </c>
      <c r="AY190" s="17" t="s">
        <v>205</v>
      </c>
      <c r="BE190" s="157">
        <f>IF(N190="základní",J190,0)</f>
        <v>0</v>
      </c>
      <c r="BF190" s="157">
        <f>IF(N190="snížená",J190,0)</f>
        <v>0</v>
      </c>
      <c r="BG190" s="157">
        <f>IF(N190="zákl. přenesená",J190,0)</f>
        <v>0</v>
      </c>
      <c r="BH190" s="157">
        <f>IF(N190="sníž. přenesená",J190,0)</f>
        <v>0</v>
      </c>
      <c r="BI190" s="157">
        <f>IF(N190="nulová",J190,0)</f>
        <v>0</v>
      </c>
      <c r="BJ190" s="17" t="s">
        <v>85</v>
      </c>
      <c r="BK190" s="157">
        <f>ROUND(I190*H190,0)</f>
        <v>0</v>
      </c>
      <c r="BL190" s="17" t="s">
        <v>212</v>
      </c>
      <c r="BM190" s="156" t="s">
        <v>305</v>
      </c>
    </row>
    <row r="191" spans="2:51" s="13" customFormat="1" ht="10">
      <c r="B191" s="158"/>
      <c r="D191" s="159" t="s">
        <v>214</v>
      </c>
      <c r="E191" s="160" t="s">
        <v>1</v>
      </c>
      <c r="F191" s="161" t="s">
        <v>306</v>
      </c>
      <c r="H191" s="162">
        <v>1</v>
      </c>
      <c r="I191" s="163"/>
      <c r="L191" s="158"/>
      <c r="M191" s="164"/>
      <c r="N191" s="165"/>
      <c r="O191" s="165"/>
      <c r="P191" s="165"/>
      <c r="Q191" s="165"/>
      <c r="R191" s="165"/>
      <c r="S191" s="165"/>
      <c r="T191" s="166"/>
      <c r="AT191" s="160" t="s">
        <v>214</v>
      </c>
      <c r="AU191" s="160" t="s">
        <v>85</v>
      </c>
      <c r="AV191" s="13" t="s">
        <v>85</v>
      </c>
      <c r="AW191" s="13" t="s">
        <v>33</v>
      </c>
      <c r="AX191" s="13" t="s">
        <v>8</v>
      </c>
      <c r="AY191" s="160" t="s">
        <v>205</v>
      </c>
    </row>
    <row r="192" spans="1:65" s="2" customFormat="1" ht="37.75" customHeight="1">
      <c r="A192" s="32"/>
      <c r="B192" s="144"/>
      <c r="C192" s="175" t="s">
        <v>307</v>
      </c>
      <c r="D192" s="175" t="s">
        <v>237</v>
      </c>
      <c r="E192" s="176" t="s">
        <v>308</v>
      </c>
      <c r="F192" s="177" t="s">
        <v>309</v>
      </c>
      <c r="G192" s="178" t="s">
        <v>246</v>
      </c>
      <c r="H192" s="179">
        <v>1</v>
      </c>
      <c r="I192" s="180"/>
      <c r="J192" s="181">
        <f>ROUND(I192*H192,0)</f>
        <v>0</v>
      </c>
      <c r="K192" s="177" t="s">
        <v>211</v>
      </c>
      <c r="L192" s="182"/>
      <c r="M192" s="183" t="s">
        <v>1</v>
      </c>
      <c r="N192" s="184" t="s">
        <v>43</v>
      </c>
      <c r="O192" s="58"/>
      <c r="P192" s="154">
        <f>O192*H192</f>
        <v>0</v>
      </c>
      <c r="Q192" s="154">
        <v>0.01272</v>
      </c>
      <c r="R192" s="154">
        <f>Q192*H192</f>
        <v>0.01272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240</v>
      </c>
      <c r="AT192" s="156" t="s">
        <v>237</v>
      </c>
      <c r="AU192" s="156" t="s">
        <v>85</v>
      </c>
      <c r="AY192" s="17" t="s">
        <v>205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85</v>
      </c>
      <c r="BK192" s="157">
        <f>ROUND(I192*H192,0)</f>
        <v>0</v>
      </c>
      <c r="BL192" s="17" t="s">
        <v>212</v>
      </c>
      <c r="BM192" s="156" t="s">
        <v>310</v>
      </c>
    </row>
    <row r="193" spans="2:51" s="13" customFormat="1" ht="10">
      <c r="B193" s="158"/>
      <c r="D193" s="159" t="s">
        <v>214</v>
      </c>
      <c r="E193" s="160" t="s">
        <v>1</v>
      </c>
      <c r="F193" s="161" t="s">
        <v>306</v>
      </c>
      <c r="H193" s="162">
        <v>1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214</v>
      </c>
      <c r="AU193" s="160" t="s">
        <v>85</v>
      </c>
      <c r="AV193" s="13" t="s">
        <v>85</v>
      </c>
      <c r="AW193" s="13" t="s">
        <v>33</v>
      </c>
      <c r="AX193" s="13" t="s">
        <v>8</v>
      </c>
      <c r="AY193" s="160" t="s">
        <v>205</v>
      </c>
    </row>
    <row r="194" spans="2:63" s="12" customFormat="1" ht="22.75" customHeight="1">
      <c r="B194" s="131"/>
      <c r="D194" s="132" t="s">
        <v>76</v>
      </c>
      <c r="E194" s="142" t="s">
        <v>145</v>
      </c>
      <c r="F194" s="142" t="s">
        <v>311</v>
      </c>
      <c r="I194" s="134"/>
      <c r="J194" s="143">
        <f>BK194</f>
        <v>0</v>
      </c>
      <c r="L194" s="131"/>
      <c r="M194" s="136"/>
      <c r="N194" s="137"/>
      <c r="O194" s="137"/>
      <c r="P194" s="138">
        <f>SUM(P195:P259)</f>
        <v>0</v>
      </c>
      <c r="Q194" s="137"/>
      <c r="R194" s="138">
        <f>SUM(R195:R259)</f>
        <v>0.11043929999999999</v>
      </c>
      <c r="S194" s="137"/>
      <c r="T194" s="139">
        <f>SUM(T195:T259)</f>
        <v>20.74892199999999</v>
      </c>
      <c r="AR194" s="132" t="s">
        <v>8</v>
      </c>
      <c r="AT194" s="140" t="s">
        <v>76</v>
      </c>
      <c r="AU194" s="140" t="s">
        <v>8</v>
      </c>
      <c r="AY194" s="132" t="s">
        <v>205</v>
      </c>
      <c r="BK194" s="141">
        <f>SUM(BK195:BK259)</f>
        <v>0</v>
      </c>
    </row>
    <row r="195" spans="1:65" s="2" customFormat="1" ht="33" customHeight="1">
      <c r="A195" s="32"/>
      <c r="B195" s="144"/>
      <c r="C195" s="145" t="s">
        <v>312</v>
      </c>
      <c r="D195" s="145" t="s">
        <v>207</v>
      </c>
      <c r="E195" s="146" t="s">
        <v>313</v>
      </c>
      <c r="F195" s="147" t="s">
        <v>314</v>
      </c>
      <c r="G195" s="148" t="s">
        <v>256</v>
      </c>
      <c r="H195" s="149">
        <v>238.42</v>
      </c>
      <c r="I195" s="150"/>
      <c r="J195" s="151">
        <f>ROUND(I195*H195,0)</f>
        <v>0</v>
      </c>
      <c r="K195" s="147" t="s">
        <v>211</v>
      </c>
      <c r="L195" s="33"/>
      <c r="M195" s="152" t="s">
        <v>1</v>
      </c>
      <c r="N195" s="153" t="s">
        <v>43</v>
      </c>
      <c r="O195" s="58"/>
      <c r="P195" s="154">
        <f>O195*H195</f>
        <v>0</v>
      </c>
      <c r="Q195" s="154">
        <v>0.00013</v>
      </c>
      <c r="R195" s="154">
        <f>Q195*H195</f>
        <v>0.030994599999999997</v>
      </c>
      <c r="S195" s="154">
        <v>0</v>
      </c>
      <c r="T195" s="155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6" t="s">
        <v>212</v>
      </c>
      <c r="AT195" s="156" t="s">
        <v>207</v>
      </c>
      <c r="AU195" s="156" t="s">
        <v>85</v>
      </c>
      <c r="AY195" s="17" t="s">
        <v>205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17" t="s">
        <v>85</v>
      </c>
      <c r="BK195" s="157">
        <f>ROUND(I195*H195,0)</f>
        <v>0</v>
      </c>
      <c r="BL195" s="17" t="s">
        <v>212</v>
      </c>
      <c r="BM195" s="156" t="s">
        <v>315</v>
      </c>
    </row>
    <row r="196" spans="2:51" s="13" customFormat="1" ht="10">
      <c r="B196" s="158"/>
      <c r="D196" s="159" t="s">
        <v>214</v>
      </c>
      <c r="E196" s="160" t="s">
        <v>1</v>
      </c>
      <c r="F196" s="161" t="s">
        <v>158</v>
      </c>
      <c r="H196" s="162">
        <v>238.42</v>
      </c>
      <c r="I196" s="163"/>
      <c r="L196" s="158"/>
      <c r="M196" s="164"/>
      <c r="N196" s="165"/>
      <c r="O196" s="165"/>
      <c r="P196" s="165"/>
      <c r="Q196" s="165"/>
      <c r="R196" s="165"/>
      <c r="S196" s="165"/>
      <c r="T196" s="166"/>
      <c r="AT196" s="160" t="s">
        <v>214</v>
      </c>
      <c r="AU196" s="160" t="s">
        <v>85</v>
      </c>
      <c r="AV196" s="13" t="s">
        <v>85</v>
      </c>
      <c r="AW196" s="13" t="s">
        <v>33</v>
      </c>
      <c r="AX196" s="13" t="s">
        <v>8</v>
      </c>
      <c r="AY196" s="160" t="s">
        <v>205</v>
      </c>
    </row>
    <row r="197" spans="1:65" s="2" customFormat="1" ht="24.15" customHeight="1">
      <c r="A197" s="32"/>
      <c r="B197" s="144"/>
      <c r="C197" s="145" t="s">
        <v>316</v>
      </c>
      <c r="D197" s="145" t="s">
        <v>207</v>
      </c>
      <c r="E197" s="146" t="s">
        <v>317</v>
      </c>
      <c r="F197" s="147" t="s">
        <v>318</v>
      </c>
      <c r="G197" s="148" t="s">
        <v>256</v>
      </c>
      <c r="H197" s="149">
        <v>238.42</v>
      </c>
      <c r="I197" s="150"/>
      <c r="J197" s="151">
        <f>ROUND(I197*H197,0)</f>
        <v>0</v>
      </c>
      <c r="K197" s="147" t="s">
        <v>211</v>
      </c>
      <c r="L197" s="33"/>
      <c r="M197" s="152" t="s">
        <v>1</v>
      </c>
      <c r="N197" s="153" t="s">
        <v>43</v>
      </c>
      <c r="O197" s="58"/>
      <c r="P197" s="154">
        <f>O197*H197</f>
        <v>0</v>
      </c>
      <c r="Q197" s="154">
        <v>3.5E-05</v>
      </c>
      <c r="R197" s="154">
        <f>Q197*H197</f>
        <v>0.008344699999999998</v>
      </c>
      <c r="S197" s="154">
        <v>0</v>
      </c>
      <c r="T197" s="155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212</v>
      </c>
      <c r="AT197" s="156" t="s">
        <v>207</v>
      </c>
      <c r="AU197" s="156" t="s">
        <v>85</v>
      </c>
      <c r="AY197" s="17" t="s">
        <v>205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7" t="s">
        <v>85</v>
      </c>
      <c r="BK197" s="157">
        <f>ROUND(I197*H197,0)</f>
        <v>0</v>
      </c>
      <c r="BL197" s="17" t="s">
        <v>212</v>
      </c>
      <c r="BM197" s="156" t="s">
        <v>319</v>
      </c>
    </row>
    <row r="198" spans="2:51" s="13" customFormat="1" ht="20">
      <c r="B198" s="158"/>
      <c r="D198" s="159" t="s">
        <v>214</v>
      </c>
      <c r="E198" s="160" t="s">
        <v>1</v>
      </c>
      <c r="F198" s="161" t="s">
        <v>320</v>
      </c>
      <c r="H198" s="162">
        <v>70.07</v>
      </c>
      <c r="I198" s="163"/>
      <c r="L198" s="158"/>
      <c r="M198" s="164"/>
      <c r="N198" s="165"/>
      <c r="O198" s="165"/>
      <c r="P198" s="165"/>
      <c r="Q198" s="165"/>
      <c r="R198" s="165"/>
      <c r="S198" s="165"/>
      <c r="T198" s="166"/>
      <c r="AT198" s="160" t="s">
        <v>214</v>
      </c>
      <c r="AU198" s="160" t="s">
        <v>85</v>
      </c>
      <c r="AV198" s="13" t="s">
        <v>85</v>
      </c>
      <c r="AW198" s="13" t="s">
        <v>33</v>
      </c>
      <c r="AX198" s="13" t="s">
        <v>77</v>
      </c>
      <c r="AY198" s="160" t="s">
        <v>205</v>
      </c>
    </row>
    <row r="199" spans="2:51" s="13" customFormat="1" ht="20">
      <c r="B199" s="158"/>
      <c r="D199" s="159" t="s">
        <v>214</v>
      </c>
      <c r="E199" s="160" t="s">
        <v>1</v>
      </c>
      <c r="F199" s="161" t="s">
        <v>321</v>
      </c>
      <c r="H199" s="162">
        <v>65.47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214</v>
      </c>
      <c r="AU199" s="160" t="s">
        <v>85</v>
      </c>
      <c r="AV199" s="13" t="s">
        <v>85</v>
      </c>
      <c r="AW199" s="13" t="s">
        <v>33</v>
      </c>
      <c r="AX199" s="13" t="s">
        <v>77</v>
      </c>
      <c r="AY199" s="160" t="s">
        <v>205</v>
      </c>
    </row>
    <row r="200" spans="2:51" s="13" customFormat="1" ht="10">
      <c r="B200" s="158"/>
      <c r="D200" s="159" t="s">
        <v>214</v>
      </c>
      <c r="E200" s="160" t="s">
        <v>1</v>
      </c>
      <c r="F200" s="161" t="s">
        <v>322</v>
      </c>
      <c r="H200" s="162">
        <v>102.88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214</v>
      </c>
      <c r="AU200" s="160" t="s">
        <v>85</v>
      </c>
      <c r="AV200" s="13" t="s">
        <v>85</v>
      </c>
      <c r="AW200" s="13" t="s">
        <v>33</v>
      </c>
      <c r="AX200" s="13" t="s">
        <v>77</v>
      </c>
      <c r="AY200" s="160" t="s">
        <v>205</v>
      </c>
    </row>
    <row r="201" spans="2:51" s="14" customFormat="1" ht="10">
      <c r="B201" s="167"/>
      <c r="D201" s="159" t="s">
        <v>214</v>
      </c>
      <c r="E201" s="168" t="s">
        <v>158</v>
      </c>
      <c r="F201" s="169" t="s">
        <v>216</v>
      </c>
      <c r="H201" s="170">
        <v>238.42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214</v>
      </c>
      <c r="AU201" s="168" t="s">
        <v>85</v>
      </c>
      <c r="AV201" s="14" t="s">
        <v>217</v>
      </c>
      <c r="AW201" s="14" t="s">
        <v>33</v>
      </c>
      <c r="AX201" s="14" t="s">
        <v>8</v>
      </c>
      <c r="AY201" s="168" t="s">
        <v>205</v>
      </c>
    </row>
    <row r="202" spans="1:65" s="2" customFormat="1" ht="44.25" customHeight="1">
      <c r="A202" s="32"/>
      <c r="B202" s="144"/>
      <c r="C202" s="145" t="s">
        <v>7</v>
      </c>
      <c r="D202" s="145" t="s">
        <v>207</v>
      </c>
      <c r="E202" s="146" t="s">
        <v>323</v>
      </c>
      <c r="F202" s="147" t="s">
        <v>324</v>
      </c>
      <c r="G202" s="148" t="s">
        <v>325</v>
      </c>
      <c r="H202" s="149">
        <v>9</v>
      </c>
      <c r="I202" s="150"/>
      <c r="J202" s="151">
        <f>ROUND(I202*H202,0)</f>
        <v>0</v>
      </c>
      <c r="K202" s="147" t="s">
        <v>211</v>
      </c>
      <c r="L202" s="33"/>
      <c r="M202" s="152" t="s">
        <v>1</v>
      </c>
      <c r="N202" s="153" t="s">
        <v>43</v>
      </c>
      <c r="O202" s="58"/>
      <c r="P202" s="154">
        <f>O202*H202</f>
        <v>0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6" t="s">
        <v>212</v>
      </c>
      <c r="AT202" s="156" t="s">
        <v>207</v>
      </c>
      <c r="AU202" s="156" t="s">
        <v>85</v>
      </c>
      <c r="AY202" s="17" t="s">
        <v>205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7" t="s">
        <v>85</v>
      </c>
      <c r="BK202" s="157">
        <f>ROUND(I202*H202,0)</f>
        <v>0</v>
      </c>
      <c r="BL202" s="17" t="s">
        <v>212</v>
      </c>
      <c r="BM202" s="156" t="s">
        <v>326</v>
      </c>
    </row>
    <row r="203" spans="2:51" s="13" customFormat="1" ht="10">
      <c r="B203" s="158"/>
      <c r="D203" s="159" t="s">
        <v>214</v>
      </c>
      <c r="E203" s="160" t="s">
        <v>1</v>
      </c>
      <c r="F203" s="161" t="s">
        <v>327</v>
      </c>
      <c r="H203" s="162">
        <v>9</v>
      </c>
      <c r="I203" s="163"/>
      <c r="L203" s="158"/>
      <c r="M203" s="164"/>
      <c r="N203" s="165"/>
      <c r="O203" s="165"/>
      <c r="P203" s="165"/>
      <c r="Q203" s="165"/>
      <c r="R203" s="165"/>
      <c r="S203" s="165"/>
      <c r="T203" s="166"/>
      <c r="AT203" s="160" t="s">
        <v>214</v>
      </c>
      <c r="AU203" s="160" t="s">
        <v>85</v>
      </c>
      <c r="AV203" s="13" t="s">
        <v>85</v>
      </c>
      <c r="AW203" s="13" t="s">
        <v>33</v>
      </c>
      <c r="AX203" s="13" t="s">
        <v>8</v>
      </c>
      <c r="AY203" s="160" t="s">
        <v>205</v>
      </c>
    </row>
    <row r="204" spans="1:65" s="2" customFormat="1" ht="37.75" customHeight="1">
      <c r="A204" s="32"/>
      <c r="B204" s="144"/>
      <c r="C204" s="175" t="s">
        <v>328</v>
      </c>
      <c r="D204" s="175" t="s">
        <v>237</v>
      </c>
      <c r="E204" s="176" t="s">
        <v>329</v>
      </c>
      <c r="F204" s="177" t="s">
        <v>330</v>
      </c>
      <c r="G204" s="178" t="s">
        <v>325</v>
      </c>
      <c r="H204" s="179">
        <v>9</v>
      </c>
      <c r="I204" s="180"/>
      <c r="J204" s="181">
        <f>ROUND(I204*H204,0)</f>
        <v>0</v>
      </c>
      <c r="K204" s="177" t="s">
        <v>211</v>
      </c>
      <c r="L204" s="182"/>
      <c r="M204" s="183" t="s">
        <v>1</v>
      </c>
      <c r="N204" s="184" t="s">
        <v>43</v>
      </c>
      <c r="O204" s="58"/>
      <c r="P204" s="154">
        <f>O204*H204</f>
        <v>0</v>
      </c>
      <c r="Q204" s="154">
        <v>0.0023</v>
      </c>
      <c r="R204" s="154">
        <f>Q204*H204</f>
        <v>0.0207</v>
      </c>
      <c r="S204" s="154">
        <v>0</v>
      </c>
      <c r="T204" s="155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240</v>
      </c>
      <c r="AT204" s="156" t="s">
        <v>237</v>
      </c>
      <c r="AU204" s="156" t="s">
        <v>85</v>
      </c>
      <c r="AY204" s="17" t="s">
        <v>205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7" t="s">
        <v>85</v>
      </c>
      <c r="BK204" s="157">
        <f>ROUND(I204*H204,0)</f>
        <v>0</v>
      </c>
      <c r="BL204" s="17" t="s">
        <v>212</v>
      </c>
      <c r="BM204" s="156" t="s">
        <v>331</v>
      </c>
    </row>
    <row r="205" spans="1:65" s="2" customFormat="1" ht="37.75" customHeight="1">
      <c r="A205" s="32"/>
      <c r="B205" s="144"/>
      <c r="C205" s="145" t="s">
        <v>332</v>
      </c>
      <c r="D205" s="145" t="s">
        <v>207</v>
      </c>
      <c r="E205" s="146" t="s">
        <v>333</v>
      </c>
      <c r="F205" s="147" t="s">
        <v>334</v>
      </c>
      <c r="G205" s="148" t="s">
        <v>325</v>
      </c>
      <c r="H205" s="149">
        <v>72</v>
      </c>
      <c r="I205" s="150"/>
      <c r="J205" s="151">
        <f>ROUND(I205*H205,0)</f>
        <v>0</v>
      </c>
      <c r="K205" s="147" t="s">
        <v>211</v>
      </c>
      <c r="L205" s="33"/>
      <c r="M205" s="152" t="s">
        <v>1</v>
      </c>
      <c r="N205" s="153" t="s">
        <v>43</v>
      </c>
      <c r="O205" s="58"/>
      <c r="P205" s="154">
        <f>O205*H205</f>
        <v>0</v>
      </c>
      <c r="Q205" s="154">
        <v>0</v>
      </c>
      <c r="R205" s="154">
        <f>Q205*H205</f>
        <v>0</v>
      </c>
      <c r="S205" s="154">
        <v>0</v>
      </c>
      <c r="T205" s="155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6" t="s">
        <v>212</v>
      </c>
      <c r="AT205" s="156" t="s">
        <v>207</v>
      </c>
      <c r="AU205" s="156" t="s">
        <v>85</v>
      </c>
      <c r="AY205" s="17" t="s">
        <v>205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7" t="s">
        <v>85</v>
      </c>
      <c r="BK205" s="157">
        <f>ROUND(I205*H205,0)</f>
        <v>0</v>
      </c>
      <c r="BL205" s="17" t="s">
        <v>212</v>
      </c>
      <c r="BM205" s="156" t="s">
        <v>335</v>
      </c>
    </row>
    <row r="206" spans="2:51" s="13" customFormat="1" ht="10">
      <c r="B206" s="158"/>
      <c r="D206" s="159" t="s">
        <v>214</v>
      </c>
      <c r="E206" s="160" t="s">
        <v>1</v>
      </c>
      <c r="F206" s="161" t="s">
        <v>336</v>
      </c>
      <c r="H206" s="162">
        <v>72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214</v>
      </c>
      <c r="AU206" s="160" t="s">
        <v>85</v>
      </c>
      <c r="AV206" s="13" t="s">
        <v>85</v>
      </c>
      <c r="AW206" s="13" t="s">
        <v>33</v>
      </c>
      <c r="AX206" s="13" t="s">
        <v>8</v>
      </c>
      <c r="AY206" s="160" t="s">
        <v>205</v>
      </c>
    </row>
    <row r="207" spans="1:65" s="2" customFormat="1" ht="37.75" customHeight="1">
      <c r="A207" s="32"/>
      <c r="B207" s="144"/>
      <c r="C207" s="175" t="s">
        <v>337</v>
      </c>
      <c r="D207" s="175" t="s">
        <v>237</v>
      </c>
      <c r="E207" s="176" t="s">
        <v>338</v>
      </c>
      <c r="F207" s="177" t="s">
        <v>339</v>
      </c>
      <c r="G207" s="178" t="s">
        <v>325</v>
      </c>
      <c r="H207" s="179">
        <v>72</v>
      </c>
      <c r="I207" s="180"/>
      <c r="J207" s="181">
        <f>ROUND(I207*H207,0)</f>
        <v>0</v>
      </c>
      <c r="K207" s="177" t="s">
        <v>211</v>
      </c>
      <c r="L207" s="182"/>
      <c r="M207" s="183" t="s">
        <v>1</v>
      </c>
      <c r="N207" s="184" t="s">
        <v>43</v>
      </c>
      <c r="O207" s="58"/>
      <c r="P207" s="154">
        <f>O207*H207</f>
        <v>0</v>
      </c>
      <c r="Q207" s="154">
        <v>0.0007</v>
      </c>
      <c r="R207" s="154">
        <f>Q207*H207</f>
        <v>0.0504</v>
      </c>
      <c r="S207" s="154">
        <v>0</v>
      </c>
      <c r="T207" s="155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240</v>
      </c>
      <c r="AT207" s="156" t="s">
        <v>237</v>
      </c>
      <c r="AU207" s="156" t="s">
        <v>85</v>
      </c>
      <c r="AY207" s="17" t="s">
        <v>205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7" t="s">
        <v>85</v>
      </c>
      <c r="BK207" s="157">
        <f>ROUND(I207*H207,0)</f>
        <v>0</v>
      </c>
      <c r="BL207" s="17" t="s">
        <v>212</v>
      </c>
      <c r="BM207" s="156" t="s">
        <v>340</v>
      </c>
    </row>
    <row r="208" spans="1:65" s="2" customFormat="1" ht="21.75" customHeight="1">
      <c r="A208" s="32"/>
      <c r="B208" s="144"/>
      <c r="C208" s="145" t="s">
        <v>341</v>
      </c>
      <c r="D208" s="145" t="s">
        <v>207</v>
      </c>
      <c r="E208" s="146" t="s">
        <v>342</v>
      </c>
      <c r="F208" s="147" t="s">
        <v>343</v>
      </c>
      <c r="G208" s="148" t="s">
        <v>256</v>
      </c>
      <c r="H208" s="149">
        <v>34.34</v>
      </c>
      <c r="I208" s="150"/>
      <c r="J208" s="151">
        <f>ROUND(I208*H208,0)</f>
        <v>0</v>
      </c>
      <c r="K208" s="147" t="s">
        <v>211</v>
      </c>
      <c r="L208" s="33"/>
      <c r="M208" s="152" t="s">
        <v>1</v>
      </c>
      <c r="N208" s="153" t="s">
        <v>43</v>
      </c>
      <c r="O208" s="58"/>
      <c r="P208" s="154">
        <f>O208*H208</f>
        <v>0</v>
      </c>
      <c r="Q208" s="154">
        <v>0</v>
      </c>
      <c r="R208" s="154">
        <f>Q208*H208</f>
        <v>0</v>
      </c>
      <c r="S208" s="154">
        <v>0.261</v>
      </c>
      <c r="T208" s="155">
        <f>S208*H208</f>
        <v>8.962740000000002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212</v>
      </c>
      <c r="AT208" s="156" t="s">
        <v>207</v>
      </c>
      <c r="AU208" s="156" t="s">
        <v>85</v>
      </c>
      <c r="AY208" s="17" t="s">
        <v>205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7" t="s">
        <v>85</v>
      </c>
      <c r="BK208" s="157">
        <f>ROUND(I208*H208,0)</f>
        <v>0</v>
      </c>
      <c r="BL208" s="17" t="s">
        <v>212</v>
      </c>
      <c r="BM208" s="156" t="s">
        <v>344</v>
      </c>
    </row>
    <row r="209" spans="2:51" s="13" customFormat="1" ht="10">
      <c r="B209" s="158"/>
      <c r="D209" s="159" t="s">
        <v>214</v>
      </c>
      <c r="E209" s="160" t="s">
        <v>1</v>
      </c>
      <c r="F209" s="161" t="s">
        <v>345</v>
      </c>
      <c r="H209" s="162">
        <v>34.34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214</v>
      </c>
      <c r="AU209" s="160" t="s">
        <v>85</v>
      </c>
      <c r="AV209" s="13" t="s">
        <v>85</v>
      </c>
      <c r="AW209" s="13" t="s">
        <v>33</v>
      </c>
      <c r="AX209" s="13" t="s">
        <v>77</v>
      </c>
      <c r="AY209" s="160" t="s">
        <v>205</v>
      </c>
    </row>
    <row r="210" spans="2:51" s="14" customFormat="1" ht="10">
      <c r="B210" s="167"/>
      <c r="D210" s="159" t="s">
        <v>214</v>
      </c>
      <c r="E210" s="168" t="s">
        <v>1</v>
      </c>
      <c r="F210" s="169" t="s">
        <v>216</v>
      </c>
      <c r="H210" s="170">
        <v>34.34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8" t="s">
        <v>214</v>
      </c>
      <c r="AU210" s="168" t="s">
        <v>85</v>
      </c>
      <c r="AV210" s="14" t="s">
        <v>217</v>
      </c>
      <c r="AW210" s="14" t="s">
        <v>33</v>
      </c>
      <c r="AX210" s="14" t="s">
        <v>8</v>
      </c>
      <c r="AY210" s="168" t="s">
        <v>205</v>
      </c>
    </row>
    <row r="211" spans="1:65" s="2" customFormat="1" ht="24.15" customHeight="1">
      <c r="A211" s="32"/>
      <c r="B211" s="144"/>
      <c r="C211" s="145" t="s">
        <v>346</v>
      </c>
      <c r="D211" s="145" t="s">
        <v>207</v>
      </c>
      <c r="E211" s="146" t="s">
        <v>347</v>
      </c>
      <c r="F211" s="147" t="s">
        <v>348</v>
      </c>
      <c r="G211" s="148" t="s">
        <v>210</v>
      </c>
      <c r="H211" s="149">
        <v>0.925</v>
      </c>
      <c r="I211" s="150"/>
      <c r="J211" s="151">
        <f>ROUND(I211*H211,0)</f>
        <v>0</v>
      </c>
      <c r="K211" s="147" t="s">
        <v>211</v>
      </c>
      <c r="L211" s="33"/>
      <c r="M211" s="152" t="s">
        <v>1</v>
      </c>
      <c r="N211" s="153" t="s">
        <v>43</v>
      </c>
      <c r="O211" s="58"/>
      <c r="P211" s="154">
        <f>O211*H211</f>
        <v>0</v>
      </c>
      <c r="Q211" s="154">
        <v>0</v>
      </c>
      <c r="R211" s="154">
        <f>Q211*H211</f>
        <v>0</v>
      </c>
      <c r="S211" s="154">
        <v>1.8</v>
      </c>
      <c r="T211" s="155">
        <f>S211*H211</f>
        <v>1.665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6" t="s">
        <v>212</v>
      </c>
      <c r="AT211" s="156" t="s">
        <v>207</v>
      </c>
      <c r="AU211" s="156" t="s">
        <v>85</v>
      </c>
      <c r="AY211" s="17" t="s">
        <v>205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7" t="s">
        <v>85</v>
      </c>
      <c r="BK211" s="157">
        <f>ROUND(I211*H211,0)</f>
        <v>0</v>
      </c>
      <c r="BL211" s="17" t="s">
        <v>212</v>
      </c>
      <c r="BM211" s="156" t="s">
        <v>349</v>
      </c>
    </row>
    <row r="212" spans="2:51" s="13" customFormat="1" ht="10">
      <c r="B212" s="158"/>
      <c r="D212" s="159" t="s">
        <v>214</v>
      </c>
      <c r="E212" s="160" t="s">
        <v>1</v>
      </c>
      <c r="F212" s="161" t="s">
        <v>350</v>
      </c>
      <c r="H212" s="162">
        <v>0.925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214</v>
      </c>
      <c r="AU212" s="160" t="s">
        <v>85</v>
      </c>
      <c r="AV212" s="13" t="s">
        <v>85</v>
      </c>
      <c r="AW212" s="13" t="s">
        <v>33</v>
      </c>
      <c r="AX212" s="13" t="s">
        <v>77</v>
      </c>
      <c r="AY212" s="160" t="s">
        <v>205</v>
      </c>
    </row>
    <row r="213" spans="2:51" s="14" customFormat="1" ht="10">
      <c r="B213" s="167"/>
      <c r="D213" s="159" t="s">
        <v>214</v>
      </c>
      <c r="E213" s="168" t="s">
        <v>1</v>
      </c>
      <c r="F213" s="169" t="s">
        <v>216</v>
      </c>
      <c r="H213" s="170">
        <v>0.925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214</v>
      </c>
      <c r="AU213" s="168" t="s">
        <v>85</v>
      </c>
      <c r="AV213" s="14" t="s">
        <v>217</v>
      </c>
      <c r="AW213" s="14" t="s">
        <v>33</v>
      </c>
      <c r="AX213" s="14" t="s">
        <v>8</v>
      </c>
      <c r="AY213" s="168" t="s">
        <v>205</v>
      </c>
    </row>
    <row r="214" spans="1:65" s="2" customFormat="1" ht="24.15" customHeight="1">
      <c r="A214" s="32"/>
      <c r="B214" s="144"/>
      <c r="C214" s="145" t="s">
        <v>351</v>
      </c>
      <c r="D214" s="145" t="s">
        <v>207</v>
      </c>
      <c r="E214" s="146" t="s">
        <v>352</v>
      </c>
      <c r="F214" s="147" t="s">
        <v>353</v>
      </c>
      <c r="G214" s="148" t="s">
        <v>210</v>
      </c>
      <c r="H214" s="149">
        <v>2.709</v>
      </c>
      <c r="I214" s="150"/>
      <c r="J214" s="151">
        <f>ROUND(I214*H214,0)</f>
        <v>0</v>
      </c>
      <c r="K214" s="147" t="s">
        <v>211</v>
      </c>
      <c r="L214" s="33"/>
      <c r="M214" s="152" t="s">
        <v>1</v>
      </c>
      <c r="N214" s="153" t="s">
        <v>43</v>
      </c>
      <c r="O214" s="58"/>
      <c r="P214" s="154">
        <f>O214*H214</f>
        <v>0</v>
      </c>
      <c r="Q214" s="154">
        <v>0</v>
      </c>
      <c r="R214" s="154">
        <f>Q214*H214</f>
        <v>0</v>
      </c>
      <c r="S214" s="154">
        <v>1.594</v>
      </c>
      <c r="T214" s="155">
        <f>S214*H214</f>
        <v>4.3181460000000005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212</v>
      </c>
      <c r="AT214" s="156" t="s">
        <v>207</v>
      </c>
      <c r="AU214" s="156" t="s">
        <v>85</v>
      </c>
      <c r="AY214" s="17" t="s">
        <v>205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85</v>
      </c>
      <c r="BK214" s="157">
        <f>ROUND(I214*H214,0)</f>
        <v>0</v>
      </c>
      <c r="BL214" s="17" t="s">
        <v>212</v>
      </c>
      <c r="BM214" s="156" t="s">
        <v>354</v>
      </c>
    </row>
    <row r="215" spans="2:51" s="13" customFormat="1" ht="10">
      <c r="B215" s="158"/>
      <c r="D215" s="159" t="s">
        <v>214</v>
      </c>
      <c r="E215" s="160" t="s">
        <v>1</v>
      </c>
      <c r="F215" s="161" t="s">
        <v>355</v>
      </c>
      <c r="H215" s="162">
        <v>2.709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214</v>
      </c>
      <c r="AU215" s="160" t="s">
        <v>85</v>
      </c>
      <c r="AV215" s="13" t="s">
        <v>85</v>
      </c>
      <c r="AW215" s="13" t="s">
        <v>33</v>
      </c>
      <c r="AX215" s="13" t="s">
        <v>77</v>
      </c>
      <c r="AY215" s="160" t="s">
        <v>205</v>
      </c>
    </row>
    <row r="216" spans="2:51" s="14" customFormat="1" ht="10">
      <c r="B216" s="167"/>
      <c r="D216" s="159" t="s">
        <v>214</v>
      </c>
      <c r="E216" s="168" t="s">
        <v>1</v>
      </c>
      <c r="F216" s="169" t="s">
        <v>216</v>
      </c>
      <c r="H216" s="170">
        <v>2.709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214</v>
      </c>
      <c r="AU216" s="168" t="s">
        <v>85</v>
      </c>
      <c r="AV216" s="14" t="s">
        <v>217</v>
      </c>
      <c r="AW216" s="14" t="s">
        <v>33</v>
      </c>
      <c r="AX216" s="14" t="s">
        <v>8</v>
      </c>
      <c r="AY216" s="168" t="s">
        <v>205</v>
      </c>
    </row>
    <row r="217" spans="1:65" s="2" customFormat="1" ht="24.15" customHeight="1">
      <c r="A217" s="32"/>
      <c r="B217" s="144"/>
      <c r="C217" s="145" t="s">
        <v>356</v>
      </c>
      <c r="D217" s="145" t="s">
        <v>207</v>
      </c>
      <c r="E217" s="146" t="s">
        <v>357</v>
      </c>
      <c r="F217" s="147" t="s">
        <v>358</v>
      </c>
      <c r="G217" s="148" t="s">
        <v>256</v>
      </c>
      <c r="H217" s="149">
        <v>2.268</v>
      </c>
      <c r="I217" s="150"/>
      <c r="J217" s="151">
        <f>ROUND(I217*H217,0)</f>
        <v>0</v>
      </c>
      <c r="K217" s="147" t="s">
        <v>211</v>
      </c>
      <c r="L217" s="33"/>
      <c r="M217" s="152" t="s">
        <v>1</v>
      </c>
      <c r="N217" s="153" t="s">
        <v>43</v>
      </c>
      <c r="O217" s="58"/>
      <c r="P217" s="154">
        <f>O217*H217</f>
        <v>0</v>
      </c>
      <c r="Q217" s="154">
        <v>0</v>
      </c>
      <c r="R217" s="154">
        <f>Q217*H217</f>
        <v>0</v>
      </c>
      <c r="S217" s="154">
        <v>0.075</v>
      </c>
      <c r="T217" s="155">
        <f>S217*H217</f>
        <v>0.17009999999999997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6" t="s">
        <v>212</v>
      </c>
      <c r="AT217" s="156" t="s">
        <v>207</v>
      </c>
      <c r="AU217" s="156" t="s">
        <v>85</v>
      </c>
      <c r="AY217" s="17" t="s">
        <v>205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7" t="s">
        <v>85</v>
      </c>
      <c r="BK217" s="157">
        <f>ROUND(I217*H217,0)</f>
        <v>0</v>
      </c>
      <c r="BL217" s="17" t="s">
        <v>212</v>
      </c>
      <c r="BM217" s="156" t="s">
        <v>359</v>
      </c>
    </row>
    <row r="218" spans="2:51" s="13" customFormat="1" ht="10">
      <c r="B218" s="158"/>
      <c r="D218" s="159" t="s">
        <v>214</v>
      </c>
      <c r="E218" s="160" t="s">
        <v>1</v>
      </c>
      <c r="F218" s="161" t="s">
        <v>360</v>
      </c>
      <c r="H218" s="162">
        <v>2.268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214</v>
      </c>
      <c r="AU218" s="160" t="s">
        <v>85</v>
      </c>
      <c r="AV218" s="13" t="s">
        <v>85</v>
      </c>
      <c r="AW218" s="13" t="s">
        <v>33</v>
      </c>
      <c r="AX218" s="13" t="s">
        <v>8</v>
      </c>
      <c r="AY218" s="160" t="s">
        <v>205</v>
      </c>
    </row>
    <row r="219" spans="1:65" s="2" customFormat="1" ht="21.75" customHeight="1">
      <c r="A219" s="32"/>
      <c r="B219" s="144"/>
      <c r="C219" s="145" t="s">
        <v>361</v>
      </c>
      <c r="D219" s="145" t="s">
        <v>207</v>
      </c>
      <c r="E219" s="146" t="s">
        <v>362</v>
      </c>
      <c r="F219" s="147" t="s">
        <v>363</v>
      </c>
      <c r="G219" s="148" t="s">
        <v>256</v>
      </c>
      <c r="H219" s="149">
        <v>2.16</v>
      </c>
      <c r="I219" s="150"/>
      <c r="J219" s="151">
        <f>ROUND(I219*H219,0)</f>
        <v>0</v>
      </c>
      <c r="K219" s="147" t="s">
        <v>211</v>
      </c>
      <c r="L219" s="33"/>
      <c r="M219" s="152" t="s">
        <v>1</v>
      </c>
      <c r="N219" s="153" t="s">
        <v>43</v>
      </c>
      <c r="O219" s="58"/>
      <c r="P219" s="154">
        <f>O219*H219</f>
        <v>0</v>
      </c>
      <c r="Q219" s="154">
        <v>0</v>
      </c>
      <c r="R219" s="154">
        <f>Q219*H219</f>
        <v>0</v>
      </c>
      <c r="S219" s="154">
        <v>0.088</v>
      </c>
      <c r="T219" s="155">
        <f>S219*H219</f>
        <v>0.19008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6" t="s">
        <v>212</v>
      </c>
      <c r="AT219" s="156" t="s">
        <v>207</v>
      </c>
      <c r="AU219" s="156" t="s">
        <v>85</v>
      </c>
      <c r="AY219" s="17" t="s">
        <v>205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7" t="s">
        <v>85</v>
      </c>
      <c r="BK219" s="157">
        <f>ROUND(I219*H219,0)</f>
        <v>0</v>
      </c>
      <c r="BL219" s="17" t="s">
        <v>212</v>
      </c>
      <c r="BM219" s="156" t="s">
        <v>364</v>
      </c>
    </row>
    <row r="220" spans="2:51" s="13" customFormat="1" ht="10">
      <c r="B220" s="158"/>
      <c r="D220" s="159" t="s">
        <v>214</v>
      </c>
      <c r="E220" s="160" t="s">
        <v>1</v>
      </c>
      <c r="F220" s="161" t="s">
        <v>365</v>
      </c>
      <c r="H220" s="162">
        <v>2.16</v>
      </c>
      <c r="I220" s="163"/>
      <c r="L220" s="158"/>
      <c r="M220" s="164"/>
      <c r="N220" s="165"/>
      <c r="O220" s="165"/>
      <c r="P220" s="165"/>
      <c r="Q220" s="165"/>
      <c r="R220" s="165"/>
      <c r="S220" s="165"/>
      <c r="T220" s="166"/>
      <c r="AT220" s="160" t="s">
        <v>214</v>
      </c>
      <c r="AU220" s="160" t="s">
        <v>85</v>
      </c>
      <c r="AV220" s="13" t="s">
        <v>85</v>
      </c>
      <c r="AW220" s="13" t="s">
        <v>33</v>
      </c>
      <c r="AX220" s="13" t="s">
        <v>8</v>
      </c>
      <c r="AY220" s="160" t="s">
        <v>205</v>
      </c>
    </row>
    <row r="221" spans="1:65" s="2" customFormat="1" ht="21.75" customHeight="1">
      <c r="A221" s="32"/>
      <c r="B221" s="144"/>
      <c r="C221" s="145" t="s">
        <v>366</v>
      </c>
      <c r="D221" s="145" t="s">
        <v>207</v>
      </c>
      <c r="E221" s="146" t="s">
        <v>367</v>
      </c>
      <c r="F221" s="147" t="s">
        <v>368</v>
      </c>
      <c r="G221" s="148" t="s">
        <v>256</v>
      </c>
      <c r="H221" s="149">
        <v>6.698</v>
      </c>
      <c r="I221" s="150"/>
      <c r="J221" s="151">
        <f>ROUND(I221*H221,0)</f>
        <v>0</v>
      </c>
      <c r="K221" s="147" t="s">
        <v>211</v>
      </c>
      <c r="L221" s="33"/>
      <c r="M221" s="152" t="s">
        <v>1</v>
      </c>
      <c r="N221" s="153" t="s">
        <v>43</v>
      </c>
      <c r="O221" s="58"/>
      <c r="P221" s="154">
        <f>O221*H221</f>
        <v>0</v>
      </c>
      <c r="Q221" s="154">
        <v>0</v>
      </c>
      <c r="R221" s="154">
        <f>Q221*H221</f>
        <v>0</v>
      </c>
      <c r="S221" s="154">
        <v>0.076</v>
      </c>
      <c r="T221" s="155">
        <f>S221*H221</f>
        <v>0.5090480000000001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212</v>
      </c>
      <c r="AT221" s="156" t="s">
        <v>207</v>
      </c>
      <c r="AU221" s="156" t="s">
        <v>85</v>
      </c>
      <c r="AY221" s="17" t="s">
        <v>205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85</v>
      </c>
      <c r="BK221" s="157">
        <f>ROUND(I221*H221,0)</f>
        <v>0</v>
      </c>
      <c r="BL221" s="17" t="s">
        <v>212</v>
      </c>
      <c r="BM221" s="156" t="s">
        <v>369</v>
      </c>
    </row>
    <row r="222" spans="2:51" s="13" customFormat="1" ht="10">
      <c r="B222" s="158"/>
      <c r="D222" s="159" t="s">
        <v>214</v>
      </c>
      <c r="E222" s="160" t="s">
        <v>1</v>
      </c>
      <c r="F222" s="161" t="s">
        <v>370</v>
      </c>
      <c r="H222" s="162">
        <v>3.546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214</v>
      </c>
      <c r="AU222" s="160" t="s">
        <v>85</v>
      </c>
      <c r="AV222" s="13" t="s">
        <v>85</v>
      </c>
      <c r="AW222" s="13" t="s">
        <v>33</v>
      </c>
      <c r="AX222" s="13" t="s">
        <v>77</v>
      </c>
      <c r="AY222" s="160" t="s">
        <v>205</v>
      </c>
    </row>
    <row r="223" spans="2:51" s="13" customFormat="1" ht="10">
      <c r="B223" s="158"/>
      <c r="D223" s="159" t="s">
        <v>214</v>
      </c>
      <c r="E223" s="160" t="s">
        <v>1</v>
      </c>
      <c r="F223" s="161" t="s">
        <v>371</v>
      </c>
      <c r="H223" s="162">
        <v>3.152</v>
      </c>
      <c r="I223" s="163"/>
      <c r="L223" s="158"/>
      <c r="M223" s="164"/>
      <c r="N223" s="165"/>
      <c r="O223" s="165"/>
      <c r="P223" s="165"/>
      <c r="Q223" s="165"/>
      <c r="R223" s="165"/>
      <c r="S223" s="165"/>
      <c r="T223" s="166"/>
      <c r="AT223" s="160" t="s">
        <v>214</v>
      </c>
      <c r="AU223" s="160" t="s">
        <v>85</v>
      </c>
      <c r="AV223" s="13" t="s">
        <v>85</v>
      </c>
      <c r="AW223" s="13" t="s">
        <v>33</v>
      </c>
      <c r="AX223" s="13" t="s">
        <v>77</v>
      </c>
      <c r="AY223" s="160" t="s">
        <v>205</v>
      </c>
    </row>
    <row r="224" spans="2:51" s="14" customFormat="1" ht="10">
      <c r="B224" s="167"/>
      <c r="D224" s="159" t="s">
        <v>214</v>
      </c>
      <c r="E224" s="168" t="s">
        <v>1</v>
      </c>
      <c r="F224" s="169" t="s">
        <v>216</v>
      </c>
      <c r="H224" s="170">
        <v>6.698</v>
      </c>
      <c r="I224" s="171"/>
      <c r="L224" s="167"/>
      <c r="M224" s="172"/>
      <c r="N224" s="173"/>
      <c r="O224" s="173"/>
      <c r="P224" s="173"/>
      <c r="Q224" s="173"/>
      <c r="R224" s="173"/>
      <c r="S224" s="173"/>
      <c r="T224" s="174"/>
      <c r="AT224" s="168" t="s">
        <v>214</v>
      </c>
      <c r="AU224" s="168" t="s">
        <v>85</v>
      </c>
      <c r="AV224" s="14" t="s">
        <v>217</v>
      </c>
      <c r="AW224" s="14" t="s">
        <v>33</v>
      </c>
      <c r="AX224" s="14" t="s">
        <v>8</v>
      </c>
      <c r="AY224" s="168" t="s">
        <v>205</v>
      </c>
    </row>
    <row r="225" spans="1:65" s="2" customFormat="1" ht="24.15" customHeight="1">
      <c r="A225" s="32"/>
      <c r="B225" s="144"/>
      <c r="C225" s="145" t="s">
        <v>88</v>
      </c>
      <c r="D225" s="145" t="s">
        <v>207</v>
      </c>
      <c r="E225" s="146" t="s">
        <v>372</v>
      </c>
      <c r="F225" s="147" t="s">
        <v>373</v>
      </c>
      <c r="G225" s="148" t="s">
        <v>246</v>
      </c>
      <c r="H225" s="149">
        <v>1</v>
      </c>
      <c r="I225" s="150"/>
      <c r="J225" s="151">
        <f>ROUND(I225*H225,0)</f>
        <v>0</v>
      </c>
      <c r="K225" s="147" t="s">
        <v>211</v>
      </c>
      <c r="L225" s="33"/>
      <c r="M225" s="152" t="s">
        <v>1</v>
      </c>
      <c r="N225" s="153" t="s">
        <v>43</v>
      </c>
      <c r="O225" s="58"/>
      <c r="P225" s="154">
        <f>O225*H225</f>
        <v>0</v>
      </c>
      <c r="Q225" s="154">
        <v>0</v>
      </c>
      <c r="R225" s="154">
        <f>Q225*H225</f>
        <v>0</v>
      </c>
      <c r="S225" s="154">
        <v>0.349</v>
      </c>
      <c r="T225" s="155">
        <f>S225*H225</f>
        <v>0.349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212</v>
      </c>
      <c r="AT225" s="156" t="s">
        <v>207</v>
      </c>
      <c r="AU225" s="156" t="s">
        <v>85</v>
      </c>
      <c r="AY225" s="17" t="s">
        <v>205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85</v>
      </c>
      <c r="BK225" s="157">
        <f>ROUND(I225*H225,0)</f>
        <v>0</v>
      </c>
      <c r="BL225" s="17" t="s">
        <v>212</v>
      </c>
      <c r="BM225" s="156" t="s">
        <v>374</v>
      </c>
    </row>
    <row r="226" spans="2:51" s="13" customFormat="1" ht="10">
      <c r="B226" s="158"/>
      <c r="D226" s="159" t="s">
        <v>214</v>
      </c>
      <c r="E226" s="160" t="s">
        <v>1</v>
      </c>
      <c r="F226" s="161" t="s">
        <v>375</v>
      </c>
      <c r="H226" s="162">
        <v>1</v>
      </c>
      <c r="I226" s="163"/>
      <c r="L226" s="158"/>
      <c r="M226" s="164"/>
      <c r="N226" s="165"/>
      <c r="O226" s="165"/>
      <c r="P226" s="165"/>
      <c r="Q226" s="165"/>
      <c r="R226" s="165"/>
      <c r="S226" s="165"/>
      <c r="T226" s="166"/>
      <c r="AT226" s="160" t="s">
        <v>214</v>
      </c>
      <c r="AU226" s="160" t="s">
        <v>85</v>
      </c>
      <c r="AV226" s="13" t="s">
        <v>85</v>
      </c>
      <c r="AW226" s="13" t="s">
        <v>33</v>
      </c>
      <c r="AX226" s="13" t="s">
        <v>8</v>
      </c>
      <c r="AY226" s="160" t="s">
        <v>205</v>
      </c>
    </row>
    <row r="227" spans="1:65" s="2" customFormat="1" ht="24.15" customHeight="1">
      <c r="A227" s="32"/>
      <c r="B227" s="144"/>
      <c r="C227" s="145" t="s">
        <v>91</v>
      </c>
      <c r="D227" s="145" t="s">
        <v>207</v>
      </c>
      <c r="E227" s="146" t="s">
        <v>376</v>
      </c>
      <c r="F227" s="147" t="s">
        <v>377</v>
      </c>
      <c r="G227" s="148" t="s">
        <v>246</v>
      </c>
      <c r="H227" s="149">
        <v>1</v>
      </c>
      <c r="I227" s="150"/>
      <c r="J227" s="151">
        <f>ROUND(I227*H227,0)</f>
        <v>0</v>
      </c>
      <c r="K227" s="147" t="s">
        <v>211</v>
      </c>
      <c r="L227" s="33"/>
      <c r="M227" s="152" t="s">
        <v>1</v>
      </c>
      <c r="N227" s="153" t="s">
        <v>43</v>
      </c>
      <c r="O227" s="58"/>
      <c r="P227" s="154">
        <f>O227*H227</f>
        <v>0</v>
      </c>
      <c r="Q227" s="154">
        <v>0</v>
      </c>
      <c r="R227" s="154">
        <f>Q227*H227</f>
        <v>0</v>
      </c>
      <c r="S227" s="154">
        <v>0.523</v>
      </c>
      <c r="T227" s="155">
        <f>S227*H227</f>
        <v>0.523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6" t="s">
        <v>212</v>
      </c>
      <c r="AT227" s="156" t="s">
        <v>207</v>
      </c>
      <c r="AU227" s="156" t="s">
        <v>85</v>
      </c>
      <c r="AY227" s="17" t="s">
        <v>205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7" t="s">
        <v>85</v>
      </c>
      <c r="BK227" s="157">
        <f>ROUND(I227*H227,0)</f>
        <v>0</v>
      </c>
      <c r="BL227" s="17" t="s">
        <v>212</v>
      </c>
      <c r="BM227" s="156" t="s">
        <v>378</v>
      </c>
    </row>
    <row r="228" spans="2:51" s="13" customFormat="1" ht="10">
      <c r="B228" s="158"/>
      <c r="D228" s="159" t="s">
        <v>214</v>
      </c>
      <c r="E228" s="160" t="s">
        <v>1</v>
      </c>
      <c r="F228" s="161" t="s">
        <v>375</v>
      </c>
      <c r="H228" s="162">
        <v>1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214</v>
      </c>
      <c r="AU228" s="160" t="s">
        <v>85</v>
      </c>
      <c r="AV228" s="13" t="s">
        <v>85</v>
      </c>
      <c r="AW228" s="13" t="s">
        <v>33</v>
      </c>
      <c r="AX228" s="13" t="s">
        <v>8</v>
      </c>
      <c r="AY228" s="160" t="s">
        <v>205</v>
      </c>
    </row>
    <row r="229" spans="1:65" s="2" customFormat="1" ht="24.15" customHeight="1">
      <c r="A229" s="32"/>
      <c r="B229" s="144"/>
      <c r="C229" s="145" t="s">
        <v>379</v>
      </c>
      <c r="D229" s="145" t="s">
        <v>207</v>
      </c>
      <c r="E229" s="146" t="s">
        <v>380</v>
      </c>
      <c r="F229" s="147" t="s">
        <v>381</v>
      </c>
      <c r="G229" s="148" t="s">
        <v>246</v>
      </c>
      <c r="H229" s="149">
        <v>2</v>
      </c>
      <c r="I229" s="150"/>
      <c r="J229" s="151">
        <f>ROUND(I229*H229,0)</f>
        <v>0</v>
      </c>
      <c r="K229" s="147" t="s">
        <v>211</v>
      </c>
      <c r="L229" s="33"/>
      <c r="M229" s="152" t="s">
        <v>1</v>
      </c>
      <c r="N229" s="153" t="s">
        <v>43</v>
      </c>
      <c r="O229" s="58"/>
      <c r="P229" s="154">
        <f>O229*H229</f>
        <v>0</v>
      </c>
      <c r="Q229" s="154">
        <v>0</v>
      </c>
      <c r="R229" s="154">
        <f>Q229*H229</f>
        <v>0</v>
      </c>
      <c r="S229" s="154">
        <v>0.004</v>
      </c>
      <c r="T229" s="155">
        <f>S229*H229</f>
        <v>0.008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6" t="s">
        <v>212</v>
      </c>
      <c r="AT229" s="156" t="s">
        <v>207</v>
      </c>
      <c r="AU229" s="156" t="s">
        <v>85</v>
      </c>
      <c r="AY229" s="17" t="s">
        <v>205</v>
      </c>
      <c r="BE229" s="157">
        <f>IF(N229="základní",J229,0)</f>
        <v>0</v>
      </c>
      <c r="BF229" s="157">
        <f>IF(N229="snížená",J229,0)</f>
        <v>0</v>
      </c>
      <c r="BG229" s="157">
        <f>IF(N229="zákl. přenesená",J229,0)</f>
        <v>0</v>
      </c>
      <c r="BH229" s="157">
        <f>IF(N229="sníž. přenesená",J229,0)</f>
        <v>0</v>
      </c>
      <c r="BI229" s="157">
        <f>IF(N229="nulová",J229,0)</f>
        <v>0</v>
      </c>
      <c r="BJ229" s="17" t="s">
        <v>85</v>
      </c>
      <c r="BK229" s="157">
        <f>ROUND(I229*H229,0)</f>
        <v>0</v>
      </c>
      <c r="BL229" s="17" t="s">
        <v>212</v>
      </c>
      <c r="BM229" s="156" t="s">
        <v>382</v>
      </c>
    </row>
    <row r="230" spans="2:51" s="13" customFormat="1" ht="10">
      <c r="B230" s="158"/>
      <c r="D230" s="159" t="s">
        <v>214</v>
      </c>
      <c r="E230" s="160" t="s">
        <v>1</v>
      </c>
      <c r="F230" s="161" t="s">
        <v>383</v>
      </c>
      <c r="H230" s="162">
        <v>2</v>
      </c>
      <c r="I230" s="163"/>
      <c r="L230" s="158"/>
      <c r="M230" s="164"/>
      <c r="N230" s="165"/>
      <c r="O230" s="165"/>
      <c r="P230" s="165"/>
      <c r="Q230" s="165"/>
      <c r="R230" s="165"/>
      <c r="S230" s="165"/>
      <c r="T230" s="166"/>
      <c r="AT230" s="160" t="s">
        <v>214</v>
      </c>
      <c r="AU230" s="160" t="s">
        <v>85</v>
      </c>
      <c r="AV230" s="13" t="s">
        <v>85</v>
      </c>
      <c r="AW230" s="13" t="s">
        <v>33</v>
      </c>
      <c r="AX230" s="13" t="s">
        <v>8</v>
      </c>
      <c r="AY230" s="160" t="s">
        <v>205</v>
      </c>
    </row>
    <row r="231" spans="1:65" s="2" customFormat="1" ht="24.15" customHeight="1">
      <c r="A231" s="32"/>
      <c r="B231" s="144"/>
      <c r="C231" s="145" t="s">
        <v>384</v>
      </c>
      <c r="D231" s="145" t="s">
        <v>207</v>
      </c>
      <c r="E231" s="146" t="s">
        <v>385</v>
      </c>
      <c r="F231" s="147" t="s">
        <v>386</v>
      </c>
      <c r="G231" s="148" t="s">
        <v>246</v>
      </c>
      <c r="H231" s="149">
        <v>2</v>
      </c>
      <c r="I231" s="150"/>
      <c r="J231" s="151">
        <f>ROUND(I231*H231,0)</f>
        <v>0</v>
      </c>
      <c r="K231" s="147" t="s">
        <v>211</v>
      </c>
      <c r="L231" s="33"/>
      <c r="M231" s="152" t="s">
        <v>1</v>
      </c>
      <c r="N231" s="153" t="s">
        <v>43</v>
      </c>
      <c r="O231" s="58"/>
      <c r="P231" s="154">
        <f>O231*H231</f>
        <v>0</v>
      </c>
      <c r="Q231" s="154">
        <v>0</v>
      </c>
      <c r="R231" s="154">
        <f>Q231*H231</f>
        <v>0</v>
      </c>
      <c r="S231" s="154">
        <v>0.025</v>
      </c>
      <c r="T231" s="155">
        <f>S231*H231</f>
        <v>0.05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212</v>
      </c>
      <c r="AT231" s="156" t="s">
        <v>207</v>
      </c>
      <c r="AU231" s="156" t="s">
        <v>85</v>
      </c>
      <c r="AY231" s="17" t="s">
        <v>205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85</v>
      </c>
      <c r="BK231" s="157">
        <f>ROUND(I231*H231,0)</f>
        <v>0</v>
      </c>
      <c r="BL231" s="17" t="s">
        <v>212</v>
      </c>
      <c r="BM231" s="156" t="s">
        <v>387</v>
      </c>
    </row>
    <row r="232" spans="2:51" s="13" customFormat="1" ht="10">
      <c r="B232" s="158"/>
      <c r="D232" s="159" t="s">
        <v>214</v>
      </c>
      <c r="E232" s="160" t="s">
        <v>1</v>
      </c>
      <c r="F232" s="161" t="s">
        <v>383</v>
      </c>
      <c r="H232" s="162">
        <v>2</v>
      </c>
      <c r="I232" s="163"/>
      <c r="L232" s="158"/>
      <c r="M232" s="164"/>
      <c r="N232" s="165"/>
      <c r="O232" s="165"/>
      <c r="P232" s="165"/>
      <c r="Q232" s="165"/>
      <c r="R232" s="165"/>
      <c r="S232" s="165"/>
      <c r="T232" s="166"/>
      <c r="AT232" s="160" t="s">
        <v>214</v>
      </c>
      <c r="AU232" s="160" t="s">
        <v>85</v>
      </c>
      <c r="AV232" s="13" t="s">
        <v>85</v>
      </c>
      <c r="AW232" s="13" t="s">
        <v>33</v>
      </c>
      <c r="AX232" s="13" t="s">
        <v>8</v>
      </c>
      <c r="AY232" s="160" t="s">
        <v>205</v>
      </c>
    </row>
    <row r="233" spans="1:65" s="2" customFormat="1" ht="24.15" customHeight="1">
      <c r="A233" s="32"/>
      <c r="B233" s="144"/>
      <c r="C233" s="145" t="s">
        <v>388</v>
      </c>
      <c r="D233" s="145" t="s">
        <v>207</v>
      </c>
      <c r="E233" s="146" t="s">
        <v>389</v>
      </c>
      <c r="F233" s="147" t="s">
        <v>390</v>
      </c>
      <c r="G233" s="148" t="s">
        <v>246</v>
      </c>
      <c r="H233" s="149">
        <v>2</v>
      </c>
      <c r="I233" s="150"/>
      <c r="J233" s="151">
        <f>ROUND(I233*H233,0)</f>
        <v>0</v>
      </c>
      <c r="K233" s="147" t="s">
        <v>211</v>
      </c>
      <c r="L233" s="33"/>
      <c r="M233" s="152" t="s">
        <v>1</v>
      </c>
      <c r="N233" s="153" t="s">
        <v>43</v>
      </c>
      <c r="O233" s="58"/>
      <c r="P233" s="154">
        <f>O233*H233</f>
        <v>0</v>
      </c>
      <c r="Q233" s="154">
        <v>0</v>
      </c>
      <c r="R233" s="154">
        <f>Q233*H233</f>
        <v>0</v>
      </c>
      <c r="S233" s="154">
        <v>0.074</v>
      </c>
      <c r="T233" s="155">
        <f>S233*H233</f>
        <v>0.148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6" t="s">
        <v>212</v>
      </c>
      <c r="AT233" s="156" t="s">
        <v>207</v>
      </c>
      <c r="AU233" s="156" t="s">
        <v>85</v>
      </c>
      <c r="AY233" s="17" t="s">
        <v>205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7" t="s">
        <v>85</v>
      </c>
      <c r="BK233" s="157">
        <f>ROUND(I233*H233,0)</f>
        <v>0</v>
      </c>
      <c r="BL233" s="17" t="s">
        <v>212</v>
      </c>
      <c r="BM233" s="156" t="s">
        <v>391</v>
      </c>
    </row>
    <row r="234" spans="2:51" s="13" customFormat="1" ht="10">
      <c r="B234" s="158"/>
      <c r="D234" s="159" t="s">
        <v>214</v>
      </c>
      <c r="E234" s="160" t="s">
        <v>1</v>
      </c>
      <c r="F234" s="161" t="s">
        <v>392</v>
      </c>
      <c r="H234" s="162">
        <v>2</v>
      </c>
      <c r="I234" s="163"/>
      <c r="L234" s="158"/>
      <c r="M234" s="164"/>
      <c r="N234" s="165"/>
      <c r="O234" s="165"/>
      <c r="P234" s="165"/>
      <c r="Q234" s="165"/>
      <c r="R234" s="165"/>
      <c r="S234" s="165"/>
      <c r="T234" s="166"/>
      <c r="AT234" s="160" t="s">
        <v>214</v>
      </c>
      <c r="AU234" s="160" t="s">
        <v>85</v>
      </c>
      <c r="AV234" s="13" t="s">
        <v>85</v>
      </c>
      <c r="AW234" s="13" t="s">
        <v>33</v>
      </c>
      <c r="AX234" s="13" t="s">
        <v>8</v>
      </c>
      <c r="AY234" s="160" t="s">
        <v>205</v>
      </c>
    </row>
    <row r="235" spans="1:65" s="2" customFormat="1" ht="24.15" customHeight="1">
      <c r="A235" s="32"/>
      <c r="B235" s="144"/>
      <c r="C235" s="145" t="s">
        <v>393</v>
      </c>
      <c r="D235" s="145" t="s">
        <v>207</v>
      </c>
      <c r="E235" s="146" t="s">
        <v>394</v>
      </c>
      <c r="F235" s="147" t="s">
        <v>395</v>
      </c>
      <c r="G235" s="148" t="s">
        <v>256</v>
      </c>
      <c r="H235" s="149">
        <v>2.334</v>
      </c>
      <c r="I235" s="150"/>
      <c r="J235" s="151">
        <f>ROUND(I235*H235,0)</f>
        <v>0</v>
      </c>
      <c r="K235" s="147" t="s">
        <v>211</v>
      </c>
      <c r="L235" s="33"/>
      <c r="M235" s="152" t="s">
        <v>1</v>
      </c>
      <c r="N235" s="153" t="s">
        <v>43</v>
      </c>
      <c r="O235" s="58"/>
      <c r="P235" s="154">
        <f>O235*H235</f>
        <v>0</v>
      </c>
      <c r="Q235" s="154">
        <v>0</v>
      </c>
      <c r="R235" s="154">
        <f>Q235*H235</f>
        <v>0</v>
      </c>
      <c r="S235" s="154">
        <v>0.187</v>
      </c>
      <c r="T235" s="155">
        <f>S235*H235</f>
        <v>0.436458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6" t="s">
        <v>212</v>
      </c>
      <c r="AT235" s="156" t="s">
        <v>207</v>
      </c>
      <c r="AU235" s="156" t="s">
        <v>85</v>
      </c>
      <c r="AY235" s="17" t="s">
        <v>205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7" t="s">
        <v>85</v>
      </c>
      <c r="BK235" s="157">
        <f>ROUND(I235*H235,0)</f>
        <v>0</v>
      </c>
      <c r="BL235" s="17" t="s">
        <v>212</v>
      </c>
      <c r="BM235" s="156" t="s">
        <v>396</v>
      </c>
    </row>
    <row r="236" spans="2:51" s="13" customFormat="1" ht="10">
      <c r="B236" s="158"/>
      <c r="D236" s="159" t="s">
        <v>214</v>
      </c>
      <c r="E236" s="160" t="s">
        <v>1</v>
      </c>
      <c r="F236" s="161" t="s">
        <v>397</v>
      </c>
      <c r="H236" s="162">
        <v>2.334</v>
      </c>
      <c r="I236" s="163"/>
      <c r="L236" s="158"/>
      <c r="M236" s="164"/>
      <c r="N236" s="165"/>
      <c r="O236" s="165"/>
      <c r="P236" s="165"/>
      <c r="Q236" s="165"/>
      <c r="R236" s="165"/>
      <c r="S236" s="165"/>
      <c r="T236" s="166"/>
      <c r="AT236" s="160" t="s">
        <v>214</v>
      </c>
      <c r="AU236" s="160" t="s">
        <v>85</v>
      </c>
      <c r="AV236" s="13" t="s">
        <v>85</v>
      </c>
      <c r="AW236" s="13" t="s">
        <v>33</v>
      </c>
      <c r="AX236" s="13" t="s">
        <v>8</v>
      </c>
      <c r="AY236" s="160" t="s">
        <v>205</v>
      </c>
    </row>
    <row r="237" spans="1:65" s="2" customFormat="1" ht="24.15" customHeight="1">
      <c r="A237" s="32"/>
      <c r="B237" s="144"/>
      <c r="C237" s="145" t="s">
        <v>398</v>
      </c>
      <c r="D237" s="145" t="s">
        <v>207</v>
      </c>
      <c r="E237" s="146" t="s">
        <v>399</v>
      </c>
      <c r="F237" s="147" t="s">
        <v>400</v>
      </c>
      <c r="G237" s="148" t="s">
        <v>246</v>
      </c>
      <c r="H237" s="149">
        <v>1</v>
      </c>
      <c r="I237" s="150"/>
      <c r="J237" s="151">
        <f>ROUND(I237*H237,0)</f>
        <v>0</v>
      </c>
      <c r="K237" s="147" t="s">
        <v>211</v>
      </c>
      <c r="L237" s="33"/>
      <c r="M237" s="152" t="s">
        <v>1</v>
      </c>
      <c r="N237" s="153" t="s">
        <v>43</v>
      </c>
      <c r="O237" s="58"/>
      <c r="P237" s="154">
        <f>O237*H237</f>
        <v>0</v>
      </c>
      <c r="Q237" s="154">
        <v>0</v>
      </c>
      <c r="R237" s="154">
        <f>Q237*H237</f>
        <v>0</v>
      </c>
      <c r="S237" s="154">
        <v>0.119</v>
      </c>
      <c r="T237" s="155">
        <f>S237*H237</f>
        <v>0.119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6" t="s">
        <v>212</v>
      </c>
      <c r="AT237" s="156" t="s">
        <v>207</v>
      </c>
      <c r="AU237" s="156" t="s">
        <v>85</v>
      </c>
      <c r="AY237" s="17" t="s">
        <v>205</v>
      </c>
      <c r="BE237" s="157">
        <f>IF(N237="základní",J237,0)</f>
        <v>0</v>
      </c>
      <c r="BF237" s="157">
        <f>IF(N237="snížená",J237,0)</f>
        <v>0</v>
      </c>
      <c r="BG237" s="157">
        <f>IF(N237="zákl. přenesená",J237,0)</f>
        <v>0</v>
      </c>
      <c r="BH237" s="157">
        <f>IF(N237="sníž. přenesená",J237,0)</f>
        <v>0</v>
      </c>
      <c r="BI237" s="157">
        <f>IF(N237="nulová",J237,0)</f>
        <v>0</v>
      </c>
      <c r="BJ237" s="17" t="s">
        <v>85</v>
      </c>
      <c r="BK237" s="157">
        <f>ROUND(I237*H237,0)</f>
        <v>0</v>
      </c>
      <c r="BL237" s="17" t="s">
        <v>212</v>
      </c>
      <c r="BM237" s="156" t="s">
        <v>401</v>
      </c>
    </row>
    <row r="238" spans="2:51" s="13" customFormat="1" ht="10">
      <c r="B238" s="158"/>
      <c r="D238" s="159" t="s">
        <v>214</v>
      </c>
      <c r="E238" s="160" t="s">
        <v>1</v>
      </c>
      <c r="F238" s="161" t="s">
        <v>402</v>
      </c>
      <c r="H238" s="162">
        <v>1</v>
      </c>
      <c r="I238" s="163"/>
      <c r="L238" s="158"/>
      <c r="M238" s="164"/>
      <c r="N238" s="165"/>
      <c r="O238" s="165"/>
      <c r="P238" s="165"/>
      <c r="Q238" s="165"/>
      <c r="R238" s="165"/>
      <c r="S238" s="165"/>
      <c r="T238" s="166"/>
      <c r="AT238" s="160" t="s">
        <v>214</v>
      </c>
      <c r="AU238" s="160" t="s">
        <v>85</v>
      </c>
      <c r="AV238" s="13" t="s">
        <v>85</v>
      </c>
      <c r="AW238" s="13" t="s">
        <v>33</v>
      </c>
      <c r="AX238" s="13" t="s">
        <v>8</v>
      </c>
      <c r="AY238" s="160" t="s">
        <v>205</v>
      </c>
    </row>
    <row r="239" spans="1:65" s="2" customFormat="1" ht="24.15" customHeight="1">
      <c r="A239" s="32"/>
      <c r="B239" s="144"/>
      <c r="C239" s="145" t="s">
        <v>403</v>
      </c>
      <c r="D239" s="145" t="s">
        <v>207</v>
      </c>
      <c r="E239" s="146" t="s">
        <v>404</v>
      </c>
      <c r="F239" s="147" t="s">
        <v>405</v>
      </c>
      <c r="G239" s="148" t="s">
        <v>246</v>
      </c>
      <c r="H239" s="149">
        <v>1</v>
      </c>
      <c r="I239" s="150"/>
      <c r="J239" s="151">
        <f>ROUND(I239*H239,0)</f>
        <v>0</v>
      </c>
      <c r="K239" s="147" t="s">
        <v>211</v>
      </c>
      <c r="L239" s="33"/>
      <c r="M239" s="152" t="s">
        <v>1</v>
      </c>
      <c r="N239" s="153" t="s">
        <v>43</v>
      </c>
      <c r="O239" s="58"/>
      <c r="P239" s="154">
        <f>O239*H239</f>
        <v>0</v>
      </c>
      <c r="Q239" s="154">
        <v>0</v>
      </c>
      <c r="R239" s="154">
        <f>Q239*H239</f>
        <v>0</v>
      </c>
      <c r="S239" s="154">
        <v>0.33</v>
      </c>
      <c r="T239" s="155">
        <f>S239*H239</f>
        <v>0.33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6" t="s">
        <v>212</v>
      </c>
      <c r="AT239" s="156" t="s">
        <v>207</v>
      </c>
      <c r="AU239" s="156" t="s">
        <v>85</v>
      </c>
      <c r="AY239" s="17" t="s">
        <v>205</v>
      </c>
      <c r="BE239" s="157">
        <f>IF(N239="základní",J239,0)</f>
        <v>0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7" t="s">
        <v>85</v>
      </c>
      <c r="BK239" s="157">
        <f>ROUND(I239*H239,0)</f>
        <v>0</v>
      </c>
      <c r="BL239" s="17" t="s">
        <v>212</v>
      </c>
      <c r="BM239" s="156" t="s">
        <v>406</v>
      </c>
    </row>
    <row r="240" spans="2:51" s="13" customFormat="1" ht="10">
      <c r="B240" s="158"/>
      <c r="D240" s="159" t="s">
        <v>214</v>
      </c>
      <c r="E240" s="160" t="s">
        <v>1</v>
      </c>
      <c r="F240" s="161" t="s">
        <v>407</v>
      </c>
      <c r="H240" s="162">
        <v>1</v>
      </c>
      <c r="I240" s="163"/>
      <c r="L240" s="158"/>
      <c r="M240" s="164"/>
      <c r="N240" s="165"/>
      <c r="O240" s="165"/>
      <c r="P240" s="165"/>
      <c r="Q240" s="165"/>
      <c r="R240" s="165"/>
      <c r="S240" s="165"/>
      <c r="T240" s="166"/>
      <c r="AT240" s="160" t="s">
        <v>214</v>
      </c>
      <c r="AU240" s="160" t="s">
        <v>85</v>
      </c>
      <c r="AV240" s="13" t="s">
        <v>85</v>
      </c>
      <c r="AW240" s="13" t="s">
        <v>33</v>
      </c>
      <c r="AX240" s="13" t="s">
        <v>8</v>
      </c>
      <c r="AY240" s="160" t="s">
        <v>205</v>
      </c>
    </row>
    <row r="241" spans="1:65" s="2" customFormat="1" ht="24.15" customHeight="1">
      <c r="A241" s="32"/>
      <c r="B241" s="144"/>
      <c r="C241" s="145" t="s">
        <v>408</v>
      </c>
      <c r="D241" s="145" t="s">
        <v>207</v>
      </c>
      <c r="E241" s="146" t="s">
        <v>409</v>
      </c>
      <c r="F241" s="147" t="s">
        <v>410</v>
      </c>
      <c r="G241" s="148" t="s">
        <v>246</v>
      </c>
      <c r="H241" s="149">
        <v>2</v>
      </c>
      <c r="I241" s="150"/>
      <c r="J241" s="151">
        <f>ROUND(I241*H241,0)</f>
        <v>0</v>
      </c>
      <c r="K241" s="147" t="s">
        <v>211</v>
      </c>
      <c r="L241" s="33"/>
      <c r="M241" s="152" t="s">
        <v>1</v>
      </c>
      <c r="N241" s="153" t="s">
        <v>43</v>
      </c>
      <c r="O241" s="58"/>
      <c r="P241" s="154">
        <f>O241*H241</f>
        <v>0</v>
      </c>
      <c r="Q241" s="154">
        <v>0</v>
      </c>
      <c r="R241" s="154">
        <f>Q241*H241</f>
        <v>0</v>
      </c>
      <c r="S241" s="154">
        <v>0.032</v>
      </c>
      <c r="T241" s="155">
        <f>S241*H241</f>
        <v>0.064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6" t="s">
        <v>212</v>
      </c>
      <c r="AT241" s="156" t="s">
        <v>207</v>
      </c>
      <c r="AU241" s="156" t="s">
        <v>85</v>
      </c>
      <c r="AY241" s="17" t="s">
        <v>205</v>
      </c>
      <c r="BE241" s="157">
        <f>IF(N241="základní",J241,0)</f>
        <v>0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7" t="s">
        <v>85</v>
      </c>
      <c r="BK241" s="157">
        <f>ROUND(I241*H241,0)</f>
        <v>0</v>
      </c>
      <c r="BL241" s="17" t="s">
        <v>212</v>
      </c>
      <c r="BM241" s="156" t="s">
        <v>411</v>
      </c>
    </row>
    <row r="242" spans="2:51" s="13" customFormat="1" ht="10">
      <c r="B242" s="158"/>
      <c r="D242" s="159" t="s">
        <v>214</v>
      </c>
      <c r="E242" s="160" t="s">
        <v>1</v>
      </c>
      <c r="F242" s="161" t="s">
        <v>412</v>
      </c>
      <c r="H242" s="162">
        <v>2</v>
      </c>
      <c r="I242" s="163"/>
      <c r="L242" s="158"/>
      <c r="M242" s="164"/>
      <c r="N242" s="165"/>
      <c r="O242" s="165"/>
      <c r="P242" s="165"/>
      <c r="Q242" s="165"/>
      <c r="R242" s="165"/>
      <c r="S242" s="165"/>
      <c r="T242" s="166"/>
      <c r="AT242" s="160" t="s">
        <v>214</v>
      </c>
      <c r="AU242" s="160" t="s">
        <v>85</v>
      </c>
      <c r="AV242" s="13" t="s">
        <v>85</v>
      </c>
      <c r="AW242" s="13" t="s">
        <v>33</v>
      </c>
      <c r="AX242" s="13" t="s">
        <v>8</v>
      </c>
      <c r="AY242" s="160" t="s">
        <v>205</v>
      </c>
    </row>
    <row r="243" spans="1:65" s="2" customFormat="1" ht="24.15" customHeight="1">
      <c r="A243" s="32"/>
      <c r="B243" s="144"/>
      <c r="C243" s="145" t="s">
        <v>413</v>
      </c>
      <c r="D243" s="145" t="s">
        <v>207</v>
      </c>
      <c r="E243" s="146" t="s">
        <v>414</v>
      </c>
      <c r="F243" s="147" t="s">
        <v>415</v>
      </c>
      <c r="G243" s="148" t="s">
        <v>246</v>
      </c>
      <c r="H243" s="149">
        <v>2</v>
      </c>
      <c r="I243" s="150"/>
      <c r="J243" s="151">
        <f>ROUND(I243*H243,0)</f>
        <v>0</v>
      </c>
      <c r="K243" s="147" t="s">
        <v>211</v>
      </c>
      <c r="L243" s="33"/>
      <c r="M243" s="152" t="s">
        <v>1</v>
      </c>
      <c r="N243" s="153" t="s">
        <v>43</v>
      </c>
      <c r="O243" s="58"/>
      <c r="P243" s="154">
        <f>O243*H243</f>
        <v>0</v>
      </c>
      <c r="Q243" s="154">
        <v>0</v>
      </c>
      <c r="R243" s="154">
        <f>Q243*H243</f>
        <v>0</v>
      </c>
      <c r="S243" s="154">
        <v>0.09</v>
      </c>
      <c r="T243" s="155">
        <f>S243*H243</f>
        <v>0.18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6" t="s">
        <v>212</v>
      </c>
      <c r="AT243" s="156" t="s">
        <v>207</v>
      </c>
      <c r="AU243" s="156" t="s">
        <v>85</v>
      </c>
      <c r="AY243" s="17" t="s">
        <v>205</v>
      </c>
      <c r="BE243" s="157">
        <f>IF(N243="základní",J243,0)</f>
        <v>0</v>
      </c>
      <c r="BF243" s="157">
        <f>IF(N243="snížená",J243,0)</f>
        <v>0</v>
      </c>
      <c r="BG243" s="157">
        <f>IF(N243="zákl. přenesená",J243,0)</f>
        <v>0</v>
      </c>
      <c r="BH243" s="157">
        <f>IF(N243="sníž. přenesená",J243,0)</f>
        <v>0</v>
      </c>
      <c r="BI243" s="157">
        <f>IF(N243="nulová",J243,0)</f>
        <v>0</v>
      </c>
      <c r="BJ243" s="17" t="s">
        <v>85</v>
      </c>
      <c r="BK243" s="157">
        <f>ROUND(I243*H243,0)</f>
        <v>0</v>
      </c>
      <c r="BL243" s="17" t="s">
        <v>212</v>
      </c>
      <c r="BM243" s="156" t="s">
        <v>416</v>
      </c>
    </row>
    <row r="244" spans="2:51" s="13" customFormat="1" ht="10">
      <c r="B244" s="158"/>
      <c r="D244" s="159" t="s">
        <v>214</v>
      </c>
      <c r="E244" s="160" t="s">
        <v>1</v>
      </c>
      <c r="F244" s="161" t="s">
        <v>412</v>
      </c>
      <c r="H244" s="162">
        <v>2</v>
      </c>
      <c r="I244" s="163"/>
      <c r="L244" s="158"/>
      <c r="M244" s="164"/>
      <c r="N244" s="165"/>
      <c r="O244" s="165"/>
      <c r="P244" s="165"/>
      <c r="Q244" s="165"/>
      <c r="R244" s="165"/>
      <c r="S244" s="165"/>
      <c r="T244" s="166"/>
      <c r="AT244" s="160" t="s">
        <v>214</v>
      </c>
      <c r="AU244" s="160" t="s">
        <v>85</v>
      </c>
      <c r="AV244" s="13" t="s">
        <v>85</v>
      </c>
      <c r="AW244" s="13" t="s">
        <v>33</v>
      </c>
      <c r="AX244" s="13" t="s">
        <v>8</v>
      </c>
      <c r="AY244" s="160" t="s">
        <v>205</v>
      </c>
    </row>
    <row r="245" spans="1:65" s="2" customFormat="1" ht="24.15" customHeight="1">
      <c r="A245" s="32"/>
      <c r="B245" s="144"/>
      <c r="C245" s="145" t="s">
        <v>94</v>
      </c>
      <c r="D245" s="145" t="s">
        <v>207</v>
      </c>
      <c r="E245" s="146" t="s">
        <v>417</v>
      </c>
      <c r="F245" s="147" t="s">
        <v>418</v>
      </c>
      <c r="G245" s="148" t="s">
        <v>325</v>
      </c>
      <c r="H245" s="149">
        <v>3</v>
      </c>
      <c r="I245" s="150"/>
      <c r="J245" s="151">
        <f>ROUND(I245*H245,0)</f>
        <v>0</v>
      </c>
      <c r="K245" s="147" t="s">
        <v>211</v>
      </c>
      <c r="L245" s="33"/>
      <c r="M245" s="152" t="s">
        <v>1</v>
      </c>
      <c r="N245" s="153" t="s">
        <v>43</v>
      </c>
      <c r="O245" s="58"/>
      <c r="P245" s="154">
        <f>O245*H245</f>
        <v>0</v>
      </c>
      <c r="Q245" s="154">
        <v>0</v>
      </c>
      <c r="R245" s="154">
        <f>Q245*H245</f>
        <v>0</v>
      </c>
      <c r="S245" s="154">
        <v>0.018</v>
      </c>
      <c r="T245" s="155">
        <f>S245*H245</f>
        <v>0.05399999999999999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6" t="s">
        <v>212</v>
      </c>
      <c r="AT245" s="156" t="s">
        <v>207</v>
      </c>
      <c r="AU245" s="156" t="s">
        <v>85</v>
      </c>
      <c r="AY245" s="17" t="s">
        <v>205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85</v>
      </c>
      <c r="BK245" s="157">
        <f>ROUND(I245*H245,0)</f>
        <v>0</v>
      </c>
      <c r="BL245" s="17" t="s">
        <v>212</v>
      </c>
      <c r="BM245" s="156" t="s">
        <v>419</v>
      </c>
    </row>
    <row r="246" spans="2:51" s="13" customFormat="1" ht="10">
      <c r="B246" s="158"/>
      <c r="D246" s="159" t="s">
        <v>214</v>
      </c>
      <c r="E246" s="160" t="s">
        <v>1</v>
      </c>
      <c r="F246" s="161" t="s">
        <v>420</v>
      </c>
      <c r="H246" s="162">
        <v>3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214</v>
      </c>
      <c r="AU246" s="160" t="s">
        <v>85</v>
      </c>
      <c r="AV246" s="13" t="s">
        <v>85</v>
      </c>
      <c r="AW246" s="13" t="s">
        <v>33</v>
      </c>
      <c r="AX246" s="13" t="s">
        <v>8</v>
      </c>
      <c r="AY246" s="160" t="s">
        <v>205</v>
      </c>
    </row>
    <row r="247" spans="1:65" s="2" customFormat="1" ht="24.15" customHeight="1">
      <c r="A247" s="32"/>
      <c r="B247" s="144"/>
      <c r="C247" s="145" t="s">
        <v>97</v>
      </c>
      <c r="D247" s="145" t="s">
        <v>207</v>
      </c>
      <c r="E247" s="146" t="s">
        <v>421</v>
      </c>
      <c r="F247" s="147" t="s">
        <v>422</v>
      </c>
      <c r="G247" s="148" t="s">
        <v>325</v>
      </c>
      <c r="H247" s="149">
        <v>8</v>
      </c>
      <c r="I247" s="150"/>
      <c r="J247" s="151">
        <f>ROUND(I247*H247,0)</f>
        <v>0</v>
      </c>
      <c r="K247" s="147" t="s">
        <v>211</v>
      </c>
      <c r="L247" s="33"/>
      <c r="M247" s="152" t="s">
        <v>1</v>
      </c>
      <c r="N247" s="153" t="s">
        <v>43</v>
      </c>
      <c r="O247" s="58"/>
      <c r="P247" s="154">
        <f>O247*H247</f>
        <v>0</v>
      </c>
      <c r="Q247" s="154">
        <v>0</v>
      </c>
      <c r="R247" s="154">
        <f>Q247*H247</f>
        <v>0</v>
      </c>
      <c r="S247" s="154">
        <v>0.038</v>
      </c>
      <c r="T247" s="155">
        <f>S247*H247</f>
        <v>0.304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6" t="s">
        <v>212</v>
      </c>
      <c r="AT247" s="156" t="s">
        <v>207</v>
      </c>
      <c r="AU247" s="156" t="s">
        <v>85</v>
      </c>
      <c r="AY247" s="17" t="s">
        <v>205</v>
      </c>
      <c r="BE247" s="157">
        <f>IF(N247="základní",J247,0)</f>
        <v>0</v>
      </c>
      <c r="BF247" s="157">
        <f>IF(N247="snížená",J247,0)</f>
        <v>0</v>
      </c>
      <c r="BG247" s="157">
        <f>IF(N247="zákl. přenesená",J247,0)</f>
        <v>0</v>
      </c>
      <c r="BH247" s="157">
        <f>IF(N247="sníž. přenesená",J247,0)</f>
        <v>0</v>
      </c>
      <c r="BI247" s="157">
        <f>IF(N247="nulová",J247,0)</f>
        <v>0</v>
      </c>
      <c r="BJ247" s="17" t="s">
        <v>85</v>
      </c>
      <c r="BK247" s="157">
        <f>ROUND(I247*H247,0)</f>
        <v>0</v>
      </c>
      <c r="BL247" s="17" t="s">
        <v>212</v>
      </c>
      <c r="BM247" s="156" t="s">
        <v>423</v>
      </c>
    </row>
    <row r="248" spans="2:51" s="13" customFormat="1" ht="10">
      <c r="B248" s="158"/>
      <c r="D248" s="159" t="s">
        <v>214</v>
      </c>
      <c r="E248" s="160" t="s">
        <v>1</v>
      </c>
      <c r="F248" s="161" t="s">
        <v>424</v>
      </c>
      <c r="H248" s="162">
        <v>8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214</v>
      </c>
      <c r="AU248" s="160" t="s">
        <v>85</v>
      </c>
      <c r="AV248" s="13" t="s">
        <v>85</v>
      </c>
      <c r="AW248" s="13" t="s">
        <v>33</v>
      </c>
      <c r="AX248" s="13" t="s">
        <v>8</v>
      </c>
      <c r="AY248" s="160" t="s">
        <v>205</v>
      </c>
    </row>
    <row r="249" spans="1:65" s="2" customFormat="1" ht="24.15" customHeight="1">
      <c r="A249" s="32"/>
      <c r="B249" s="144"/>
      <c r="C249" s="145" t="s">
        <v>425</v>
      </c>
      <c r="D249" s="145" t="s">
        <v>207</v>
      </c>
      <c r="E249" s="146" t="s">
        <v>426</v>
      </c>
      <c r="F249" s="147" t="s">
        <v>427</v>
      </c>
      <c r="G249" s="148" t="s">
        <v>325</v>
      </c>
      <c r="H249" s="149">
        <v>3</v>
      </c>
      <c r="I249" s="150"/>
      <c r="J249" s="151">
        <f>ROUND(I249*H249,0)</f>
        <v>0</v>
      </c>
      <c r="K249" s="147" t="s">
        <v>211</v>
      </c>
      <c r="L249" s="33"/>
      <c r="M249" s="152" t="s">
        <v>1</v>
      </c>
      <c r="N249" s="153" t="s">
        <v>43</v>
      </c>
      <c r="O249" s="58"/>
      <c r="P249" s="154">
        <f>O249*H249</f>
        <v>0</v>
      </c>
      <c r="Q249" s="154">
        <v>0</v>
      </c>
      <c r="R249" s="154">
        <f>Q249*H249</f>
        <v>0</v>
      </c>
      <c r="S249" s="154">
        <v>0.054</v>
      </c>
      <c r="T249" s="155">
        <f>S249*H249</f>
        <v>0.162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6" t="s">
        <v>212</v>
      </c>
      <c r="AT249" s="156" t="s">
        <v>207</v>
      </c>
      <c r="AU249" s="156" t="s">
        <v>85</v>
      </c>
      <c r="AY249" s="17" t="s">
        <v>205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7" t="s">
        <v>85</v>
      </c>
      <c r="BK249" s="157">
        <f>ROUND(I249*H249,0)</f>
        <v>0</v>
      </c>
      <c r="BL249" s="17" t="s">
        <v>212</v>
      </c>
      <c r="BM249" s="156" t="s">
        <v>428</v>
      </c>
    </row>
    <row r="250" spans="2:51" s="13" customFormat="1" ht="10">
      <c r="B250" s="158"/>
      <c r="D250" s="159" t="s">
        <v>214</v>
      </c>
      <c r="E250" s="160" t="s">
        <v>1</v>
      </c>
      <c r="F250" s="161" t="s">
        <v>420</v>
      </c>
      <c r="H250" s="162">
        <v>3</v>
      </c>
      <c r="I250" s="163"/>
      <c r="L250" s="158"/>
      <c r="M250" s="164"/>
      <c r="N250" s="165"/>
      <c r="O250" s="165"/>
      <c r="P250" s="165"/>
      <c r="Q250" s="165"/>
      <c r="R250" s="165"/>
      <c r="S250" s="165"/>
      <c r="T250" s="166"/>
      <c r="AT250" s="160" t="s">
        <v>214</v>
      </c>
      <c r="AU250" s="160" t="s">
        <v>85</v>
      </c>
      <c r="AV250" s="13" t="s">
        <v>85</v>
      </c>
      <c r="AW250" s="13" t="s">
        <v>33</v>
      </c>
      <c r="AX250" s="13" t="s">
        <v>8</v>
      </c>
      <c r="AY250" s="160" t="s">
        <v>205</v>
      </c>
    </row>
    <row r="251" spans="1:65" s="2" customFormat="1" ht="24.15" customHeight="1">
      <c r="A251" s="32"/>
      <c r="B251" s="144"/>
      <c r="C251" s="145" t="s">
        <v>429</v>
      </c>
      <c r="D251" s="145" t="s">
        <v>207</v>
      </c>
      <c r="E251" s="146" t="s">
        <v>430</v>
      </c>
      <c r="F251" s="147" t="s">
        <v>431</v>
      </c>
      <c r="G251" s="148" t="s">
        <v>325</v>
      </c>
      <c r="H251" s="149">
        <v>2.9</v>
      </c>
      <c r="I251" s="150"/>
      <c r="J251" s="151">
        <f>ROUND(I251*H251,0)</f>
        <v>0</v>
      </c>
      <c r="K251" s="147" t="s">
        <v>211</v>
      </c>
      <c r="L251" s="33"/>
      <c r="M251" s="152" t="s">
        <v>1</v>
      </c>
      <c r="N251" s="153" t="s">
        <v>43</v>
      </c>
      <c r="O251" s="58"/>
      <c r="P251" s="154">
        <f>O251*H251</f>
        <v>0</v>
      </c>
      <c r="Q251" s="154">
        <v>0</v>
      </c>
      <c r="R251" s="154">
        <f>Q251*H251</f>
        <v>0</v>
      </c>
      <c r="S251" s="154">
        <v>0.132</v>
      </c>
      <c r="T251" s="155">
        <f>S251*H251</f>
        <v>0.38280000000000003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6" t="s">
        <v>212</v>
      </c>
      <c r="AT251" s="156" t="s">
        <v>207</v>
      </c>
      <c r="AU251" s="156" t="s">
        <v>85</v>
      </c>
      <c r="AY251" s="17" t="s">
        <v>205</v>
      </c>
      <c r="BE251" s="157">
        <f>IF(N251="základní",J251,0)</f>
        <v>0</v>
      </c>
      <c r="BF251" s="157">
        <f>IF(N251="snížená",J251,0)</f>
        <v>0</v>
      </c>
      <c r="BG251" s="157">
        <f>IF(N251="zákl. přenesená",J251,0)</f>
        <v>0</v>
      </c>
      <c r="BH251" s="157">
        <f>IF(N251="sníž. přenesená",J251,0)</f>
        <v>0</v>
      </c>
      <c r="BI251" s="157">
        <f>IF(N251="nulová",J251,0)</f>
        <v>0</v>
      </c>
      <c r="BJ251" s="17" t="s">
        <v>85</v>
      </c>
      <c r="BK251" s="157">
        <f>ROUND(I251*H251,0)</f>
        <v>0</v>
      </c>
      <c r="BL251" s="17" t="s">
        <v>212</v>
      </c>
      <c r="BM251" s="156" t="s">
        <v>432</v>
      </c>
    </row>
    <row r="252" spans="2:51" s="13" customFormat="1" ht="10">
      <c r="B252" s="158"/>
      <c r="D252" s="159" t="s">
        <v>214</v>
      </c>
      <c r="E252" s="160" t="s">
        <v>1</v>
      </c>
      <c r="F252" s="161" t="s">
        <v>433</v>
      </c>
      <c r="H252" s="162">
        <v>2.9</v>
      </c>
      <c r="I252" s="163"/>
      <c r="L252" s="158"/>
      <c r="M252" s="164"/>
      <c r="N252" s="165"/>
      <c r="O252" s="165"/>
      <c r="P252" s="165"/>
      <c r="Q252" s="165"/>
      <c r="R252" s="165"/>
      <c r="S252" s="165"/>
      <c r="T252" s="166"/>
      <c r="AT252" s="160" t="s">
        <v>214</v>
      </c>
      <c r="AU252" s="160" t="s">
        <v>85</v>
      </c>
      <c r="AV252" s="13" t="s">
        <v>85</v>
      </c>
      <c r="AW252" s="13" t="s">
        <v>33</v>
      </c>
      <c r="AX252" s="13" t="s">
        <v>8</v>
      </c>
      <c r="AY252" s="160" t="s">
        <v>205</v>
      </c>
    </row>
    <row r="253" spans="1:65" s="2" customFormat="1" ht="37.75" customHeight="1">
      <c r="A253" s="32"/>
      <c r="B253" s="144"/>
      <c r="C253" s="145" t="s">
        <v>434</v>
      </c>
      <c r="D253" s="145" t="s">
        <v>207</v>
      </c>
      <c r="E253" s="146" t="s">
        <v>435</v>
      </c>
      <c r="F253" s="147" t="s">
        <v>436</v>
      </c>
      <c r="G253" s="148" t="s">
        <v>256</v>
      </c>
      <c r="H253" s="149">
        <v>32.799</v>
      </c>
      <c r="I253" s="150"/>
      <c r="J253" s="151">
        <f>ROUND(I253*H253,0)</f>
        <v>0</v>
      </c>
      <c r="K253" s="147" t="s">
        <v>211</v>
      </c>
      <c r="L253" s="33"/>
      <c r="M253" s="152" t="s">
        <v>1</v>
      </c>
      <c r="N253" s="153" t="s">
        <v>43</v>
      </c>
      <c r="O253" s="58"/>
      <c r="P253" s="154">
        <f>O253*H253</f>
        <v>0</v>
      </c>
      <c r="Q253" s="154">
        <v>0</v>
      </c>
      <c r="R253" s="154">
        <f>Q253*H253</f>
        <v>0</v>
      </c>
      <c r="S253" s="154">
        <v>0.05</v>
      </c>
      <c r="T253" s="155">
        <f>S253*H253</f>
        <v>1.63995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6" t="s">
        <v>212</v>
      </c>
      <c r="AT253" s="156" t="s">
        <v>207</v>
      </c>
      <c r="AU253" s="156" t="s">
        <v>85</v>
      </c>
      <c r="AY253" s="17" t="s">
        <v>205</v>
      </c>
      <c r="BE253" s="157">
        <f>IF(N253="základní",J253,0)</f>
        <v>0</v>
      </c>
      <c r="BF253" s="157">
        <f>IF(N253="snížená",J253,0)</f>
        <v>0</v>
      </c>
      <c r="BG253" s="157">
        <f>IF(N253="zákl. přenesená",J253,0)</f>
        <v>0</v>
      </c>
      <c r="BH253" s="157">
        <f>IF(N253="sníž. přenesená",J253,0)</f>
        <v>0</v>
      </c>
      <c r="BI253" s="157">
        <f>IF(N253="nulová",J253,0)</f>
        <v>0</v>
      </c>
      <c r="BJ253" s="17" t="s">
        <v>85</v>
      </c>
      <c r="BK253" s="157">
        <f>ROUND(I253*H253,0)</f>
        <v>0</v>
      </c>
      <c r="BL253" s="17" t="s">
        <v>212</v>
      </c>
      <c r="BM253" s="156" t="s">
        <v>437</v>
      </c>
    </row>
    <row r="254" spans="2:51" s="13" customFormat="1" ht="10">
      <c r="B254" s="158"/>
      <c r="D254" s="159" t="s">
        <v>214</v>
      </c>
      <c r="E254" s="160" t="s">
        <v>1</v>
      </c>
      <c r="F254" s="161" t="s">
        <v>438</v>
      </c>
      <c r="H254" s="162">
        <v>16.96</v>
      </c>
      <c r="I254" s="163"/>
      <c r="L254" s="158"/>
      <c r="M254" s="164"/>
      <c r="N254" s="165"/>
      <c r="O254" s="165"/>
      <c r="P254" s="165"/>
      <c r="Q254" s="165"/>
      <c r="R254" s="165"/>
      <c r="S254" s="165"/>
      <c r="T254" s="166"/>
      <c r="AT254" s="160" t="s">
        <v>214</v>
      </c>
      <c r="AU254" s="160" t="s">
        <v>85</v>
      </c>
      <c r="AV254" s="13" t="s">
        <v>85</v>
      </c>
      <c r="AW254" s="13" t="s">
        <v>33</v>
      </c>
      <c r="AX254" s="13" t="s">
        <v>77</v>
      </c>
      <c r="AY254" s="160" t="s">
        <v>205</v>
      </c>
    </row>
    <row r="255" spans="2:51" s="13" customFormat="1" ht="10">
      <c r="B255" s="158"/>
      <c r="D255" s="159" t="s">
        <v>214</v>
      </c>
      <c r="E255" s="160" t="s">
        <v>1</v>
      </c>
      <c r="F255" s="161" t="s">
        <v>439</v>
      </c>
      <c r="H255" s="162">
        <v>0.36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214</v>
      </c>
      <c r="AU255" s="160" t="s">
        <v>85</v>
      </c>
      <c r="AV255" s="13" t="s">
        <v>85</v>
      </c>
      <c r="AW255" s="13" t="s">
        <v>33</v>
      </c>
      <c r="AX255" s="13" t="s">
        <v>77</v>
      </c>
      <c r="AY255" s="160" t="s">
        <v>205</v>
      </c>
    </row>
    <row r="256" spans="2:51" s="13" customFormat="1" ht="10">
      <c r="B256" s="158"/>
      <c r="D256" s="159" t="s">
        <v>214</v>
      </c>
      <c r="E256" s="160" t="s">
        <v>1</v>
      </c>
      <c r="F256" s="161" t="s">
        <v>440</v>
      </c>
      <c r="H256" s="162">
        <v>15.479</v>
      </c>
      <c r="I256" s="163"/>
      <c r="L256" s="158"/>
      <c r="M256" s="164"/>
      <c r="N256" s="165"/>
      <c r="O256" s="165"/>
      <c r="P256" s="165"/>
      <c r="Q256" s="165"/>
      <c r="R256" s="165"/>
      <c r="S256" s="165"/>
      <c r="T256" s="166"/>
      <c r="AT256" s="160" t="s">
        <v>214</v>
      </c>
      <c r="AU256" s="160" t="s">
        <v>85</v>
      </c>
      <c r="AV256" s="13" t="s">
        <v>85</v>
      </c>
      <c r="AW256" s="13" t="s">
        <v>33</v>
      </c>
      <c r="AX256" s="13" t="s">
        <v>77</v>
      </c>
      <c r="AY256" s="160" t="s">
        <v>205</v>
      </c>
    </row>
    <row r="257" spans="2:51" s="14" customFormat="1" ht="10">
      <c r="B257" s="167"/>
      <c r="D257" s="159" t="s">
        <v>214</v>
      </c>
      <c r="E257" s="168" t="s">
        <v>1</v>
      </c>
      <c r="F257" s="169" t="s">
        <v>216</v>
      </c>
      <c r="H257" s="170">
        <v>32.799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8" t="s">
        <v>214</v>
      </c>
      <c r="AU257" s="168" t="s">
        <v>85</v>
      </c>
      <c r="AV257" s="14" t="s">
        <v>217</v>
      </c>
      <c r="AW257" s="14" t="s">
        <v>33</v>
      </c>
      <c r="AX257" s="14" t="s">
        <v>8</v>
      </c>
      <c r="AY257" s="168" t="s">
        <v>205</v>
      </c>
    </row>
    <row r="258" spans="1:65" s="2" customFormat="1" ht="24.15" customHeight="1">
      <c r="A258" s="32"/>
      <c r="B258" s="144"/>
      <c r="C258" s="145" t="s">
        <v>441</v>
      </c>
      <c r="D258" s="145" t="s">
        <v>207</v>
      </c>
      <c r="E258" s="146" t="s">
        <v>442</v>
      </c>
      <c r="F258" s="147" t="s">
        <v>443</v>
      </c>
      <c r="G258" s="148" t="s">
        <v>256</v>
      </c>
      <c r="H258" s="149">
        <v>2.7</v>
      </c>
      <c r="I258" s="150"/>
      <c r="J258" s="151">
        <f>ROUND(I258*H258,0)</f>
        <v>0</v>
      </c>
      <c r="K258" s="147" t="s">
        <v>211</v>
      </c>
      <c r="L258" s="33"/>
      <c r="M258" s="152" t="s">
        <v>1</v>
      </c>
      <c r="N258" s="153" t="s">
        <v>43</v>
      </c>
      <c r="O258" s="58"/>
      <c r="P258" s="154">
        <f>O258*H258</f>
        <v>0</v>
      </c>
      <c r="Q258" s="154">
        <v>0</v>
      </c>
      <c r="R258" s="154">
        <f>Q258*H258</f>
        <v>0</v>
      </c>
      <c r="S258" s="154">
        <v>0.068</v>
      </c>
      <c r="T258" s="155">
        <f>S258*H258</f>
        <v>0.1836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6" t="s">
        <v>212</v>
      </c>
      <c r="AT258" s="156" t="s">
        <v>207</v>
      </c>
      <c r="AU258" s="156" t="s">
        <v>85</v>
      </c>
      <c r="AY258" s="17" t="s">
        <v>205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85</v>
      </c>
      <c r="BK258" s="157">
        <f>ROUND(I258*H258,0)</f>
        <v>0</v>
      </c>
      <c r="BL258" s="17" t="s">
        <v>212</v>
      </c>
      <c r="BM258" s="156" t="s">
        <v>444</v>
      </c>
    </row>
    <row r="259" spans="2:51" s="13" customFormat="1" ht="10">
      <c r="B259" s="158"/>
      <c r="D259" s="159" t="s">
        <v>214</v>
      </c>
      <c r="E259" s="160" t="s">
        <v>1</v>
      </c>
      <c r="F259" s="161" t="s">
        <v>445</v>
      </c>
      <c r="H259" s="162">
        <v>2.7</v>
      </c>
      <c r="I259" s="163"/>
      <c r="L259" s="158"/>
      <c r="M259" s="164"/>
      <c r="N259" s="165"/>
      <c r="O259" s="165"/>
      <c r="P259" s="165"/>
      <c r="Q259" s="165"/>
      <c r="R259" s="165"/>
      <c r="S259" s="165"/>
      <c r="T259" s="166"/>
      <c r="AT259" s="160" t="s">
        <v>214</v>
      </c>
      <c r="AU259" s="160" t="s">
        <v>85</v>
      </c>
      <c r="AV259" s="13" t="s">
        <v>85</v>
      </c>
      <c r="AW259" s="13" t="s">
        <v>33</v>
      </c>
      <c r="AX259" s="13" t="s">
        <v>8</v>
      </c>
      <c r="AY259" s="160" t="s">
        <v>205</v>
      </c>
    </row>
    <row r="260" spans="2:63" s="12" customFormat="1" ht="22.75" customHeight="1">
      <c r="B260" s="131"/>
      <c r="D260" s="132" t="s">
        <v>76</v>
      </c>
      <c r="E260" s="142" t="s">
        <v>446</v>
      </c>
      <c r="F260" s="142" t="s">
        <v>447</v>
      </c>
      <c r="I260" s="134"/>
      <c r="J260" s="143">
        <f>BK260</f>
        <v>0</v>
      </c>
      <c r="L260" s="131"/>
      <c r="M260" s="136"/>
      <c r="N260" s="137"/>
      <c r="O260" s="137"/>
      <c r="P260" s="138">
        <f>SUM(P261:P266)</f>
        <v>0</v>
      </c>
      <c r="Q260" s="137"/>
      <c r="R260" s="138">
        <f>SUM(R261:R266)</f>
        <v>0</v>
      </c>
      <c r="S260" s="137"/>
      <c r="T260" s="139">
        <f>SUM(T261:T266)</f>
        <v>0</v>
      </c>
      <c r="AR260" s="132" t="s">
        <v>8</v>
      </c>
      <c r="AT260" s="140" t="s">
        <v>76</v>
      </c>
      <c r="AU260" s="140" t="s">
        <v>8</v>
      </c>
      <c r="AY260" s="132" t="s">
        <v>205</v>
      </c>
      <c r="BK260" s="141">
        <f>SUM(BK261:BK266)</f>
        <v>0</v>
      </c>
    </row>
    <row r="261" spans="1:65" s="2" customFormat="1" ht="24.15" customHeight="1">
      <c r="A261" s="32"/>
      <c r="B261" s="144"/>
      <c r="C261" s="145" t="s">
        <v>448</v>
      </c>
      <c r="D261" s="145" t="s">
        <v>207</v>
      </c>
      <c r="E261" s="146" t="s">
        <v>449</v>
      </c>
      <c r="F261" s="147" t="s">
        <v>450</v>
      </c>
      <c r="G261" s="148" t="s">
        <v>229</v>
      </c>
      <c r="H261" s="149">
        <v>27.363</v>
      </c>
      <c r="I261" s="150"/>
      <c r="J261" s="151">
        <f>ROUND(I261*H261,0)</f>
        <v>0</v>
      </c>
      <c r="K261" s="147" t="s">
        <v>211</v>
      </c>
      <c r="L261" s="33"/>
      <c r="M261" s="152" t="s">
        <v>1</v>
      </c>
      <c r="N261" s="153" t="s">
        <v>43</v>
      </c>
      <c r="O261" s="58"/>
      <c r="P261" s="154">
        <f>O261*H261</f>
        <v>0</v>
      </c>
      <c r="Q261" s="154">
        <v>0</v>
      </c>
      <c r="R261" s="154">
        <f>Q261*H261</f>
        <v>0</v>
      </c>
      <c r="S261" s="154">
        <v>0</v>
      </c>
      <c r="T261" s="155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6" t="s">
        <v>212</v>
      </c>
      <c r="AT261" s="156" t="s">
        <v>207</v>
      </c>
      <c r="AU261" s="156" t="s">
        <v>85</v>
      </c>
      <c r="AY261" s="17" t="s">
        <v>205</v>
      </c>
      <c r="BE261" s="157">
        <f>IF(N261="základní",J261,0)</f>
        <v>0</v>
      </c>
      <c r="BF261" s="157">
        <f>IF(N261="snížená",J261,0)</f>
        <v>0</v>
      </c>
      <c r="BG261" s="157">
        <f>IF(N261="zákl. přenesená",J261,0)</f>
        <v>0</v>
      </c>
      <c r="BH261" s="157">
        <f>IF(N261="sníž. přenesená",J261,0)</f>
        <v>0</v>
      </c>
      <c r="BI261" s="157">
        <f>IF(N261="nulová",J261,0)</f>
        <v>0</v>
      </c>
      <c r="BJ261" s="17" t="s">
        <v>85</v>
      </c>
      <c r="BK261" s="157">
        <f>ROUND(I261*H261,0)</f>
        <v>0</v>
      </c>
      <c r="BL261" s="17" t="s">
        <v>212</v>
      </c>
      <c r="BM261" s="156" t="s">
        <v>451</v>
      </c>
    </row>
    <row r="262" spans="1:65" s="2" customFormat="1" ht="24.15" customHeight="1">
      <c r="A262" s="32"/>
      <c r="B262" s="144"/>
      <c r="C262" s="145" t="s">
        <v>452</v>
      </c>
      <c r="D262" s="145" t="s">
        <v>207</v>
      </c>
      <c r="E262" s="146" t="s">
        <v>453</v>
      </c>
      <c r="F262" s="147" t="s">
        <v>454</v>
      </c>
      <c r="G262" s="148" t="s">
        <v>229</v>
      </c>
      <c r="H262" s="149">
        <v>27.363</v>
      </c>
      <c r="I262" s="150"/>
      <c r="J262" s="151">
        <f>ROUND(I262*H262,0)</f>
        <v>0</v>
      </c>
      <c r="K262" s="147" t="s">
        <v>211</v>
      </c>
      <c r="L262" s="33"/>
      <c r="M262" s="152" t="s">
        <v>1</v>
      </c>
      <c r="N262" s="153" t="s">
        <v>43</v>
      </c>
      <c r="O262" s="58"/>
      <c r="P262" s="154">
        <f>O262*H262</f>
        <v>0</v>
      </c>
      <c r="Q262" s="154">
        <v>0</v>
      </c>
      <c r="R262" s="154">
        <f>Q262*H262</f>
        <v>0</v>
      </c>
      <c r="S262" s="154">
        <v>0</v>
      </c>
      <c r="T262" s="155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6" t="s">
        <v>212</v>
      </c>
      <c r="AT262" s="156" t="s">
        <v>207</v>
      </c>
      <c r="AU262" s="156" t="s">
        <v>85</v>
      </c>
      <c r="AY262" s="17" t="s">
        <v>205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85</v>
      </c>
      <c r="BK262" s="157">
        <f>ROUND(I262*H262,0)</f>
        <v>0</v>
      </c>
      <c r="BL262" s="17" t="s">
        <v>212</v>
      </c>
      <c r="BM262" s="156" t="s">
        <v>455</v>
      </c>
    </row>
    <row r="263" spans="1:65" s="2" customFormat="1" ht="24.15" customHeight="1">
      <c r="A263" s="32"/>
      <c r="B263" s="144"/>
      <c r="C263" s="145" t="s">
        <v>456</v>
      </c>
      <c r="D263" s="145" t="s">
        <v>207</v>
      </c>
      <c r="E263" s="146" t="s">
        <v>457</v>
      </c>
      <c r="F263" s="147" t="s">
        <v>458</v>
      </c>
      <c r="G263" s="148" t="s">
        <v>229</v>
      </c>
      <c r="H263" s="149">
        <v>246.267</v>
      </c>
      <c r="I263" s="150"/>
      <c r="J263" s="151">
        <f>ROUND(I263*H263,0)</f>
        <v>0</v>
      </c>
      <c r="K263" s="147" t="s">
        <v>211</v>
      </c>
      <c r="L263" s="33"/>
      <c r="M263" s="152" t="s">
        <v>1</v>
      </c>
      <c r="N263" s="153" t="s">
        <v>43</v>
      </c>
      <c r="O263" s="58"/>
      <c r="P263" s="154">
        <f>O263*H263</f>
        <v>0</v>
      </c>
      <c r="Q263" s="154">
        <v>0</v>
      </c>
      <c r="R263" s="154">
        <f>Q263*H263</f>
        <v>0</v>
      </c>
      <c r="S263" s="154">
        <v>0</v>
      </c>
      <c r="T263" s="155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6" t="s">
        <v>212</v>
      </c>
      <c r="AT263" s="156" t="s">
        <v>207</v>
      </c>
      <c r="AU263" s="156" t="s">
        <v>85</v>
      </c>
      <c r="AY263" s="17" t="s">
        <v>205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7" t="s">
        <v>85</v>
      </c>
      <c r="BK263" s="157">
        <f>ROUND(I263*H263,0)</f>
        <v>0</v>
      </c>
      <c r="BL263" s="17" t="s">
        <v>212</v>
      </c>
      <c r="BM263" s="156" t="s">
        <v>459</v>
      </c>
    </row>
    <row r="264" spans="2:51" s="13" customFormat="1" ht="10">
      <c r="B264" s="158"/>
      <c r="D264" s="159" t="s">
        <v>214</v>
      </c>
      <c r="F264" s="161" t="s">
        <v>460</v>
      </c>
      <c r="H264" s="162">
        <v>246.267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214</v>
      </c>
      <c r="AU264" s="160" t="s">
        <v>85</v>
      </c>
      <c r="AV264" s="13" t="s">
        <v>85</v>
      </c>
      <c r="AW264" s="13" t="s">
        <v>3</v>
      </c>
      <c r="AX264" s="13" t="s">
        <v>8</v>
      </c>
      <c r="AY264" s="160" t="s">
        <v>205</v>
      </c>
    </row>
    <row r="265" spans="1:65" s="2" customFormat="1" ht="33" customHeight="1">
      <c r="A265" s="32"/>
      <c r="B265" s="144"/>
      <c r="C265" s="145" t="s">
        <v>461</v>
      </c>
      <c r="D265" s="145" t="s">
        <v>207</v>
      </c>
      <c r="E265" s="146" t="s">
        <v>462</v>
      </c>
      <c r="F265" s="147" t="s">
        <v>463</v>
      </c>
      <c r="G265" s="148" t="s">
        <v>229</v>
      </c>
      <c r="H265" s="149">
        <v>6.614</v>
      </c>
      <c r="I265" s="150"/>
      <c r="J265" s="151">
        <f>ROUND(I265*H265,0)</f>
        <v>0</v>
      </c>
      <c r="K265" s="147" t="s">
        <v>211</v>
      </c>
      <c r="L265" s="33"/>
      <c r="M265" s="152" t="s">
        <v>1</v>
      </c>
      <c r="N265" s="153" t="s">
        <v>43</v>
      </c>
      <c r="O265" s="58"/>
      <c r="P265" s="154">
        <f>O265*H265</f>
        <v>0</v>
      </c>
      <c r="Q265" s="154">
        <v>0</v>
      </c>
      <c r="R265" s="154">
        <f>Q265*H265</f>
        <v>0</v>
      </c>
      <c r="S265" s="154">
        <v>0</v>
      </c>
      <c r="T265" s="155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6" t="s">
        <v>212</v>
      </c>
      <c r="AT265" s="156" t="s">
        <v>207</v>
      </c>
      <c r="AU265" s="156" t="s">
        <v>85</v>
      </c>
      <c r="AY265" s="17" t="s">
        <v>205</v>
      </c>
      <c r="BE265" s="157">
        <f>IF(N265="základní",J265,0)</f>
        <v>0</v>
      </c>
      <c r="BF265" s="157">
        <f>IF(N265="snížená",J265,0)</f>
        <v>0</v>
      </c>
      <c r="BG265" s="157">
        <f>IF(N265="zákl. přenesená",J265,0)</f>
        <v>0</v>
      </c>
      <c r="BH265" s="157">
        <f>IF(N265="sníž. přenesená",J265,0)</f>
        <v>0</v>
      </c>
      <c r="BI265" s="157">
        <f>IF(N265="nulová",J265,0)</f>
        <v>0</v>
      </c>
      <c r="BJ265" s="17" t="s">
        <v>85</v>
      </c>
      <c r="BK265" s="157">
        <f>ROUND(I265*H265,0)</f>
        <v>0</v>
      </c>
      <c r="BL265" s="17" t="s">
        <v>212</v>
      </c>
      <c r="BM265" s="156" t="s">
        <v>464</v>
      </c>
    </row>
    <row r="266" spans="1:65" s="2" customFormat="1" ht="44.25" customHeight="1">
      <c r="A266" s="32"/>
      <c r="B266" s="144"/>
      <c r="C266" s="145" t="s">
        <v>465</v>
      </c>
      <c r="D266" s="145" t="s">
        <v>207</v>
      </c>
      <c r="E266" s="146" t="s">
        <v>466</v>
      </c>
      <c r="F266" s="147" t="s">
        <v>467</v>
      </c>
      <c r="G266" s="148" t="s">
        <v>229</v>
      </c>
      <c r="H266" s="149">
        <v>20.749</v>
      </c>
      <c r="I266" s="150"/>
      <c r="J266" s="151">
        <f>ROUND(I266*H266,0)</f>
        <v>0</v>
      </c>
      <c r="K266" s="147" t="s">
        <v>211</v>
      </c>
      <c r="L266" s="33"/>
      <c r="M266" s="152" t="s">
        <v>1</v>
      </c>
      <c r="N266" s="153" t="s">
        <v>43</v>
      </c>
      <c r="O266" s="58"/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6" t="s">
        <v>212</v>
      </c>
      <c r="AT266" s="156" t="s">
        <v>207</v>
      </c>
      <c r="AU266" s="156" t="s">
        <v>85</v>
      </c>
      <c r="AY266" s="17" t="s">
        <v>205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7" t="s">
        <v>85</v>
      </c>
      <c r="BK266" s="157">
        <f>ROUND(I266*H266,0)</f>
        <v>0</v>
      </c>
      <c r="BL266" s="17" t="s">
        <v>212</v>
      </c>
      <c r="BM266" s="156" t="s">
        <v>468</v>
      </c>
    </row>
    <row r="267" spans="2:63" s="12" customFormat="1" ht="22.75" customHeight="1">
      <c r="B267" s="131"/>
      <c r="D267" s="132" t="s">
        <v>76</v>
      </c>
      <c r="E267" s="142" t="s">
        <v>469</v>
      </c>
      <c r="F267" s="142" t="s">
        <v>470</v>
      </c>
      <c r="I267" s="134"/>
      <c r="J267" s="143">
        <f>BK267</f>
        <v>0</v>
      </c>
      <c r="L267" s="131"/>
      <c r="M267" s="136"/>
      <c r="N267" s="137"/>
      <c r="O267" s="137"/>
      <c r="P267" s="138">
        <f>P268</f>
        <v>0</v>
      </c>
      <c r="Q267" s="137"/>
      <c r="R267" s="138">
        <f>R268</f>
        <v>0</v>
      </c>
      <c r="S267" s="137"/>
      <c r="T267" s="139">
        <f>T268</f>
        <v>0</v>
      </c>
      <c r="AR267" s="132" t="s">
        <v>8</v>
      </c>
      <c r="AT267" s="140" t="s">
        <v>76</v>
      </c>
      <c r="AU267" s="140" t="s">
        <v>8</v>
      </c>
      <c r="AY267" s="132" t="s">
        <v>205</v>
      </c>
      <c r="BK267" s="141">
        <f>BK268</f>
        <v>0</v>
      </c>
    </row>
    <row r="268" spans="1:65" s="2" customFormat="1" ht="21.75" customHeight="1">
      <c r="A268" s="32"/>
      <c r="B268" s="144"/>
      <c r="C268" s="145" t="s">
        <v>471</v>
      </c>
      <c r="D268" s="145" t="s">
        <v>207</v>
      </c>
      <c r="E268" s="146" t="s">
        <v>472</v>
      </c>
      <c r="F268" s="147" t="s">
        <v>473</v>
      </c>
      <c r="G268" s="148" t="s">
        <v>229</v>
      </c>
      <c r="H268" s="149">
        <v>7.301</v>
      </c>
      <c r="I268" s="150"/>
      <c r="J268" s="151">
        <f>ROUND(I268*H268,0)</f>
        <v>0</v>
      </c>
      <c r="K268" s="147" t="s">
        <v>211</v>
      </c>
      <c r="L268" s="33"/>
      <c r="M268" s="152" t="s">
        <v>1</v>
      </c>
      <c r="N268" s="153" t="s">
        <v>43</v>
      </c>
      <c r="O268" s="58"/>
      <c r="P268" s="154">
        <f>O268*H268</f>
        <v>0</v>
      </c>
      <c r="Q268" s="154">
        <v>0</v>
      </c>
      <c r="R268" s="154">
        <f>Q268*H268</f>
        <v>0</v>
      </c>
      <c r="S268" s="154">
        <v>0</v>
      </c>
      <c r="T268" s="155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6" t="s">
        <v>212</v>
      </c>
      <c r="AT268" s="156" t="s">
        <v>207</v>
      </c>
      <c r="AU268" s="156" t="s">
        <v>85</v>
      </c>
      <c r="AY268" s="17" t="s">
        <v>205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7" t="s">
        <v>85</v>
      </c>
      <c r="BK268" s="157">
        <f>ROUND(I268*H268,0)</f>
        <v>0</v>
      </c>
      <c r="BL268" s="17" t="s">
        <v>212</v>
      </c>
      <c r="BM268" s="156" t="s">
        <v>474</v>
      </c>
    </row>
    <row r="269" spans="2:63" s="12" customFormat="1" ht="25.9" customHeight="1">
      <c r="B269" s="131"/>
      <c r="D269" s="132" t="s">
        <v>76</v>
      </c>
      <c r="E269" s="133" t="s">
        <v>475</v>
      </c>
      <c r="F269" s="133" t="s">
        <v>476</v>
      </c>
      <c r="I269" s="134"/>
      <c r="J269" s="135">
        <f>BK269</f>
        <v>0</v>
      </c>
      <c r="L269" s="131"/>
      <c r="M269" s="136"/>
      <c r="N269" s="137"/>
      <c r="O269" s="137"/>
      <c r="P269" s="138">
        <f>P270+P295+P333+P375+P378+P383+P423+P429+P460</f>
        <v>0</v>
      </c>
      <c r="Q269" s="137"/>
      <c r="R269" s="138">
        <f>R270+R295+R333+R375+R378+R383+R423+R429+R460</f>
        <v>6.37757518931</v>
      </c>
      <c r="S269" s="137"/>
      <c r="T269" s="139">
        <f>T270+T295+T333+T375+T378+T383+T423+T429+T460</f>
        <v>6.6137687</v>
      </c>
      <c r="AR269" s="132" t="s">
        <v>85</v>
      </c>
      <c r="AT269" s="140" t="s">
        <v>76</v>
      </c>
      <c r="AU269" s="140" t="s">
        <v>77</v>
      </c>
      <c r="AY269" s="132" t="s">
        <v>205</v>
      </c>
      <c r="BK269" s="141">
        <f>BK270+BK295+BK333+BK375+BK378+BK383+BK423+BK429+BK460</f>
        <v>0</v>
      </c>
    </row>
    <row r="270" spans="2:63" s="12" customFormat="1" ht="22.75" customHeight="1">
      <c r="B270" s="131"/>
      <c r="D270" s="132" t="s">
        <v>76</v>
      </c>
      <c r="E270" s="142" t="s">
        <v>477</v>
      </c>
      <c r="F270" s="142" t="s">
        <v>478</v>
      </c>
      <c r="I270" s="134"/>
      <c r="J270" s="143">
        <f>BK270</f>
        <v>0</v>
      </c>
      <c r="L270" s="131"/>
      <c r="M270" s="136"/>
      <c r="N270" s="137"/>
      <c r="O270" s="137"/>
      <c r="P270" s="138">
        <f>SUM(P271:P294)</f>
        <v>0</v>
      </c>
      <c r="Q270" s="137"/>
      <c r="R270" s="138">
        <f>SUM(R271:R294)</f>
        <v>2.23137165664</v>
      </c>
      <c r="S270" s="137"/>
      <c r="T270" s="139">
        <f>SUM(T271:T294)</f>
        <v>3.2552209999999997</v>
      </c>
      <c r="AR270" s="132" t="s">
        <v>85</v>
      </c>
      <c r="AT270" s="140" t="s">
        <v>76</v>
      </c>
      <c r="AU270" s="140" t="s">
        <v>8</v>
      </c>
      <c r="AY270" s="132" t="s">
        <v>205</v>
      </c>
      <c r="BK270" s="141">
        <f>SUM(BK271:BK294)</f>
        <v>0</v>
      </c>
    </row>
    <row r="271" spans="1:65" s="2" customFormat="1" ht="33" customHeight="1">
      <c r="A271" s="32"/>
      <c r="B271" s="144"/>
      <c r="C271" s="145" t="s">
        <v>479</v>
      </c>
      <c r="D271" s="145" t="s">
        <v>207</v>
      </c>
      <c r="E271" s="146" t="s">
        <v>480</v>
      </c>
      <c r="F271" s="147" t="s">
        <v>481</v>
      </c>
      <c r="G271" s="148" t="s">
        <v>210</v>
      </c>
      <c r="H271" s="149">
        <v>0.649</v>
      </c>
      <c r="I271" s="150"/>
      <c r="J271" s="151">
        <f>ROUND(I271*H271,0)</f>
        <v>0</v>
      </c>
      <c r="K271" s="147" t="s">
        <v>211</v>
      </c>
      <c r="L271" s="33"/>
      <c r="M271" s="152" t="s">
        <v>1</v>
      </c>
      <c r="N271" s="153" t="s">
        <v>43</v>
      </c>
      <c r="O271" s="58"/>
      <c r="P271" s="154">
        <f>O271*H271</f>
        <v>0</v>
      </c>
      <c r="Q271" s="154">
        <v>0.00108</v>
      </c>
      <c r="R271" s="154">
        <f>Q271*H271</f>
        <v>0.0007009200000000001</v>
      </c>
      <c r="S271" s="154">
        <v>0</v>
      </c>
      <c r="T271" s="155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6" t="s">
        <v>297</v>
      </c>
      <c r="AT271" s="156" t="s">
        <v>207</v>
      </c>
      <c r="AU271" s="156" t="s">
        <v>85</v>
      </c>
      <c r="AY271" s="17" t="s">
        <v>205</v>
      </c>
      <c r="BE271" s="157">
        <f>IF(N271="základní",J271,0)</f>
        <v>0</v>
      </c>
      <c r="BF271" s="157">
        <f>IF(N271="snížená",J271,0)</f>
        <v>0</v>
      </c>
      <c r="BG271" s="157">
        <f>IF(N271="zákl. přenesená",J271,0)</f>
        <v>0</v>
      </c>
      <c r="BH271" s="157">
        <f>IF(N271="sníž. přenesená",J271,0)</f>
        <v>0</v>
      </c>
      <c r="BI271" s="157">
        <f>IF(N271="nulová",J271,0)</f>
        <v>0</v>
      </c>
      <c r="BJ271" s="17" t="s">
        <v>85</v>
      </c>
      <c r="BK271" s="157">
        <f>ROUND(I271*H271,0)</f>
        <v>0</v>
      </c>
      <c r="BL271" s="17" t="s">
        <v>297</v>
      </c>
      <c r="BM271" s="156" t="s">
        <v>482</v>
      </c>
    </row>
    <row r="272" spans="2:51" s="13" customFormat="1" ht="10">
      <c r="B272" s="158"/>
      <c r="D272" s="159" t="s">
        <v>214</v>
      </c>
      <c r="E272" s="160" t="s">
        <v>1</v>
      </c>
      <c r="F272" s="161" t="s">
        <v>483</v>
      </c>
      <c r="H272" s="162">
        <v>0.649</v>
      </c>
      <c r="I272" s="163"/>
      <c r="L272" s="158"/>
      <c r="M272" s="164"/>
      <c r="N272" s="165"/>
      <c r="O272" s="165"/>
      <c r="P272" s="165"/>
      <c r="Q272" s="165"/>
      <c r="R272" s="165"/>
      <c r="S272" s="165"/>
      <c r="T272" s="166"/>
      <c r="AT272" s="160" t="s">
        <v>214</v>
      </c>
      <c r="AU272" s="160" t="s">
        <v>85</v>
      </c>
      <c r="AV272" s="13" t="s">
        <v>85</v>
      </c>
      <c r="AW272" s="13" t="s">
        <v>33</v>
      </c>
      <c r="AX272" s="13" t="s">
        <v>8</v>
      </c>
      <c r="AY272" s="160" t="s">
        <v>205</v>
      </c>
    </row>
    <row r="273" spans="1:65" s="2" customFormat="1" ht="33" customHeight="1">
      <c r="A273" s="32"/>
      <c r="B273" s="144"/>
      <c r="C273" s="145" t="s">
        <v>484</v>
      </c>
      <c r="D273" s="145" t="s">
        <v>207</v>
      </c>
      <c r="E273" s="146" t="s">
        <v>485</v>
      </c>
      <c r="F273" s="147" t="s">
        <v>486</v>
      </c>
      <c r="G273" s="148" t="s">
        <v>256</v>
      </c>
      <c r="H273" s="149">
        <v>81.08</v>
      </c>
      <c r="I273" s="150"/>
      <c r="J273" s="151">
        <f>ROUND(I273*H273,0)</f>
        <v>0</v>
      </c>
      <c r="K273" s="147" t="s">
        <v>211</v>
      </c>
      <c r="L273" s="33"/>
      <c r="M273" s="152" t="s">
        <v>1</v>
      </c>
      <c r="N273" s="153" t="s">
        <v>43</v>
      </c>
      <c r="O273" s="58"/>
      <c r="P273" s="154">
        <f>O273*H273</f>
        <v>0</v>
      </c>
      <c r="Q273" s="154">
        <v>0.0226476</v>
      </c>
      <c r="R273" s="154">
        <f>Q273*H273</f>
        <v>1.836267408</v>
      </c>
      <c r="S273" s="154">
        <v>0</v>
      </c>
      <c r="T273" s="155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6" t="s">
        <v>297</v>
      </c>
      <c r="AT273" s="156" t="s">
        <v>207</v>
      </c>
      <c r="AU273" s="156" t="s">
        <v>85</v>
      </c>
      <c r="AY273" s="17" t="s">
        <v>205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7" t="s">
        <v>85</v>
      </c>
      <c r="BK273" s="157">
        <f>ROUND(I273*H273,0)</f>
        <v>0</v>
      </c>
      <c r="BL273" s="17" t="s">
        <v>297</v>
      </c>
      <c r="BM273" s="156" t="s">
        <v>487</v>
      </c>
    </row>
    <row r="274" spans="2:51" s="13" customFormat="1" ht="10">
      <c r="B274" s="158"/>
      <c r="D274" s="159" t="s">
        <v>214</v>
      </c>
      <c r="E274" s="160" t="s">
        <v>1</v>
      </c>
      <c r="F274" s="161" t="s">
        <v>488</v>
      </c>
      <c r="H274" s="162">
        <v>81.08</v>
      </c>
      <c r="I274" s="163"/>
      <c r="L274" s="158"/>
      <c r="M274" s="164"/>
      <c r="N274" s="165"/>
      <c r="O274" s="165"/>
      <c r="P274" s="165"/>
      <c r="Q274" s="165"/>
      <c r="R274" s="165"/>
      <c r="S274" s="165"/>
      <c r="T274" s="166"/>
      <c r="AT274" s="160" t="s">
        <v>214</v>
      </c>
      <c r="AU274" s="160" t="s">
        <v>85</v>
      </c>
      <c r="AV274" s="13" t="s">
        <v>85</v>
      </c>
      <c r="AW274" s="13" t="s">
        <v>33</v>
      </c>
      <c r="AX274" s="13" t="s">
        <v>77</v>
      </c>
      <c r="AY274" s="160" t="s">
        <v>205</v>
      </c>
    </row>
    <row r="275" spans="2:51" s="14" customFormat="1" ht="10">
      <c r="B275" s="167"/>
      <c r="D275" s="159" t="s">
        <v>214</v>
      </c>
      <c r="E275" s="168" t="s">
        <v>151</v>
      </c>
      <c r="F275" s="169" t="s">
        <v>489</v>
      </c>
      <c r="H275" s="170">
        <v>81.08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8" t="s">
        <v>214</v>
      </c>
      <c r="AU275" s="168" t="s">
        <v>85</v>
      </c>
      <c r="AV275" s="14" t="s">
        <v>217</v>
      </c>
      <c r="AW275" s="14" t="s">
        <v>33</v>
      </c>
      <c r="AX275" s="14" t="s">
        <v>8</v>
      </c>
      <c r="AY275" s="168" t="s">
        <v>205</v>
      </c>
    </row>
    <row r="276" spans="1:65" s="2" customFormat="1" ht="37.75" customHeight="1">
      <c r="A276" s="32"/>
      <c r="B276" s="144"/>
      <c r="C276" s="145" t="s">
        <v>490</v>
      </c>
      <c r="D276" s="145" t="s">
        <v>207</v>
      </c>
      <c r="E276" s="146" t="s">
        <v>491</v>
      </c>
      <c r="F276" s="147" t="s">
        <v>492</v>
      </c>
      <c r="G276" s="148" t="s">
        <v>256</v>
      </c>
      <c r="H276" s="149">
        <v>80.99</v>
      </c>
      <c r="I276" s="150"/>
      <c r="J276" s="151">
        <f>ROUND(I276*H276,0)</f>
        <v>0</v>
      </c>
      <c r="K276" s="147" t="s">
        <v>211</v>
      </c>
      <c r="L276" s="33"/>
      <c r="M276" s="152" t="s">
        <v>1</v>
      </c>
      <c r="N276" s="153" t="s">
        <v>43</v>
      </c>
      <c r="O276" s="58"/>
      <c r="P276" s="154">
        <f>O276*H276</f>
        <v>0</v>
      </c>
      <c r="Q276" s="154">
        <v>0</v>
      </c>
      <c r="R276" s="154">
        <f>Q276*H276</f>
        <v>0</v>
      </c>
      <c r="S276" s="154">
        <v>0.02258</v>
      </c>
      <c r="T276" s="155">
        <f>S276*H276</f>
        <v>1.8287541999999999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6" t="s">
        <v>297</v>
      </c>
      <c r="AT276" s="156" t="s">
        <v>207</v>
      </c>
      <c r="AU276" s="156" t="s">
        <v>85</v>
      </c>
      <c r="AY276" s="17" t="s">
        <v>205</v>
      </c>
      <c r="BE276" s="157">
        <f>IF(N276="základní",J276,0)</f>
        <v>0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7" t="s">
        <v>85</v>
      </c>
      <c r="BK276" s="157">
        <f>ROUND(I276*H276,0)</f>
        <v>0</v>
      </c>
      <c r="BL276" s="17" t="s">
        <v>297</v>
      </c>
      <c r="BM276" s="156" t="s">
        <v>493</v>
      </c>
    </row>
    <row r="277" spans="2:51" s="13" customFormat="1" ht="10">
      <c r="B277" s="158"/>
      <c r="D277" s="159" t="s">
        <v>214</v>
      </c>
      <c r="E277" s="160" t="s">
        <v>1</v>
      </c>
      <c r="F277" s="161" t="s">
        <v>494</v>
      </c>
      <c r="H277" s="162">
        <v>26.86</v>
      </c>
      <c r="I277" s="163"/>
      <c r="L277" s="158"/>
      <c r="M277" s="164"/>
      <c r="N277" s="165"/>
      <c r="O277" s="165"/>
      <c r="P277" s="165"/>
      <c r="Q277" s="165"/>
      <c r="R277" s="165"/>
      <c r="S277" s="165"/>
      <c r="T277" s="166"/>
      <c r="AT277" s="160" t="s">
        <v>214</v>
      </c>
      <c r="AU277" s="160" t="s">
        <v>85</v>
      </c>
      <c r="AV277" s="13" t="s">
        <v>85</v>
      </c>
      <c r="AW277" s="13" t="s">
        <v>33</v>
      </c>
      <c r="AX277" s="13" t="s">
        <v>77</v>
      </c>
      <c r="AY277" s="160" t="s">
        <v>205</v>
      </c>
    </row>
    <row r="278" spans="2:51" s="13" customFormat="1" ht="10">
      <c r="B278" s="158"/>
      <c r="D278" s="159" t="s">
        <v>214</v>
      </c>
      <c r="E278" s="160" t="s">
        <v>1</v>
      </c>
      <c r="F278" s="161" t="s">
        <v>495</v>
      </c>
      <c r="H278" s="162">
        <v>54.13</v>
      </c>
      <c r="I278" s="163"/>
      <c r="L278" s="158"/>
      <c r="M278" s="164"/>
      <c r="N278" s="165"/>
      <c r="O278" s="165"/>
      <c r="P278" s="165"/>
      <c r="Q278" s="165"/>
      <c r="R278" s="165"/>
      <c r="S278" s="165"/>
      <c r="T278" s="166"/>
      <c r="AT278" s="160" t="s">
        <v>214</v>
      </c>
      <c r="AU278" s="160" t="s">
        <v>85</v>
      </c>
      <c r="AV278" s="13" t="s">
        <v>85</v>
      </c>
      <c r="AW278" s="13" t="s">
        <v>33</v>
      </c>
      <c r="AX278" s="13" t="s">
        <v>77</v>
      </c>
      <c r="AY278" s="160" t="s">
        <v>205</v>
      </c>
    </row>
    <row r="279" spans="2:51" s="14" customFormat="1" ht="10">
      <c r="B279" s="167"/>
      <c r="D279" s="159" t="s">
        <v>214</v>
      </c>
      <c r="E279" s="168" t="s">
        <v>1</v>
      </c>
      <c r="F279" s="169" t="s">
        <v>496</v>
      </c>
      <c r="H279" s="170">
        <v>80.99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214</v>
      </c>
      <c r="AU279" s="168" t="s">
        <v>85</v>
      </c>
      <c r="AV279" s="14" t="s">
        <v>217</v>
      </c>
      <c r="AW279" s="14" t="s">
        <v>33</v>
      </c>
      <c r="AX279" s="14" t="s">
        <v>8</v>
      </c>
      <c r="AY279" s="168" t="s">
        <v>205</v>
      </c>
    </row>
    <row r="280" spans="1:65" s="2" customFormat="1" ht="16.5" customHeight="1">
      <c r="A280" s="32"/>
      <c r="B280" s="144"/>
      <c r="C280" s="145" t="s">
        <v>497</v>
      </c>
      <c r="D280" s="145" t="s">
        <v>207</v>
      </c>
      <c r="E280" s="146" t="s">
        <v>498</v>
      </c>
      <c r="F280" s="147" t="s">
        <v>499</v>
      </c>
      <c r="G280" s="148" t="s">
        <v>325</v>
      </c>
      <c r="H280" s="149">
        <v>162.16</v>
      </c>
      <c r="I280" s="150"/>
      <c r="J280" s="151">
        <f>ROUND(I280*H280,0)</f>
        <v>0</v>
      </c>
      <c r="K280" s="147" t="s">
        <v>211</v>
      </c>
      <c r="L280" s="33"/>
      <c r="M280" s="152" t="s">
        <v>1</v>
      </c>
      <c r="N280" s="153" t="s">
        <v>43</v>
      </c>
      <c r="O280" s="58"/>
      <c r="P280" s="154">
        <f>O280*H280</f>
        <v>0</v>
      </c>
      <c r="Q280" s="154">
        <v>1.0504E-05</v>
      </c>
      <c r="R280" s="154">
        <f>Q280*H280</f>
        <v>0.0017033286399999999</v>
      </c>
      <c r="S280" s="154">
        <v>0</v>
      </c>
      <c r="T280" s="155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6" t="s">
        <v>297</v>
      </c>
      <c r="AT280" s="156" t="s">
        <v>207</v>
      </c>
      <c r="AU280" s="156" t="s">
        <v>85</v>
      </c>
      <c r="AY280" s="17" t="s">
        <v>205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85</v>
      </c>
      <c r="BK280" s="157">
        <f>ROUND(I280*H280,0)</f>
        <v>0</v>
      </c>
      <c r="BL280" s="17" t="s">
        <v>297</v>
      </c>
      <c r="BM280" s="156" t="s">
        <v>500</v>
      </c>
    </row>
    <row r="281" spans="2:51" s="13" customFormat="1" ht="10">
      <c r="B281" s="158"/>
      <c r="D281" s="159" t="s">
        <v>214</v>
      </c>
      <c r="E281" s="160" t="s">
        <v>1</v>
      </c>
      <c r="F281" s="161" t="s">
        <v>501</v>
      </c>
      <c r="H281" s="162">
        <v>162.16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214</v>
      </c>
      <c r="AU281" s="160" t="s">
        <v>85</v>
      </c>
      <c r="AV281" s="13" t="s">
        <v>85</v>
      </c>
      <c r="AW281" s="13" t="s">
        <v>33</v>
      </c>
      <c r="AX281" s="13" t="s">
        <v>8</v>
      </c>
      <c r="AY281" s="160" t="s">
        <v>205</v>
      </c>
    </row>
    <row r="282" spans="1:65" s="2" customFormat="1" ht="16.5" customHeight="1">
      <c r="A282" s="32"/>
      <c r="B282" s="144"/>
      <c r="C282" s="175" t="s">
        <v>502</v>
      </c>
      <c r="D282" s="175" t="s">
        <v>237</v>
      </c>
      <c r="E282" s="176" t="s">
        <v>503</v>
      </c>
      <c r="F282" s="177" t="s">
        <v>504</v>
      </c>
      <c r="G282" s="178" t="s">
        <v>210</v>
      </c>
      <c r="H282" s="179">
        <v>0.714</v>
      </c>
      <c r="I282" s="180"/>
      <c r="J282" s="181">
        <f>ROUND(I282*H282,0)</f>
        <v>0</v>
      </c>
      <c r="K282" s="177" t="s">
        <v>211</v>
      </c>
      <c r="L282" s="182"/>
      <c r="M282" s="183" t="s">
        <v>1</v>
      </c>
      <c r="N282" s="184" t="s">
        <v>43</v>
      </c>
      <c r="O282" s="58"/>
      <c r="P282" s="154">
        <f>O282*H282</f>
        <v>0</v>
      </c>
      <c r="Q282" s="154">
        <v>0.55</v>
      </c>
      <c r="R282" s="154">
        <f>Q282*H282</f>
        <v>0.3927</v>
      </c>
      <c r="S282" s="154">
        <v>0</v>
      </c>
      <c r="T282" s="155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6" t="s">
        <v>91</v>
      </c>
      <c r="AT282" s="156" t="s">
        <v>237</v>
      </c>
      <c r="AU282" s="156" t="s">
        <v>85</v>
      </c>
      <c r="AY282" s="17" t="s">
        <v>205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7" t="s">
        <v>85</v>
      </c>
      <c r="BK282" s="157">
        <f>ROUND(I282*H282,0)</f>
        <v>0</v>
      </c>
      <c r="BL282" s="17" t="s">
        <v>297</v>
      </c>
      <c r="BM282" s="156" t="s">
        <v>505</v>
      </c>
    </row>
    <row r="283" spans="2:51" s="13" customFormat="1" ht="10">
      <c r="B283" s="158"/>
      <c r="D283" s="159" t="s">
        <v>214</v>
      </c>
      <c r="E283" s="160" t="s">
        <v>1</v>
      </c>
      <c r="F283" s="161" t="s">
        <v>506</v>
      </c>
      <c r="H283" s="162">
        <v>0.714</v>
      </c>
      <c r="I283" s="163"/>
      <c r="L283" s="158"/>
      <c r="M283" s="164"/>
      <c r="N283" s="165"/>
      <c r="O283" s="165"/>
      <c r="P283" s="165"/>
      <c r="Q283" s="165"/>
      <c r="R283" s="165"/>
      <c r="S283" s="165"/>
      <c r="T283" s="166"/>
      <c r="AT283" s="160" t="s">
        <v>214</v>
      </c>
      <c r="AU283" s="160" t="s">
        <v>85</v>
      </c>
      <c r="AV283" s="13" t="s">
        <v>85</v>
      </c>
      <c r="AW283" s="13" t="s">
        <v>33</v>
      </c>
      <c r="AX283" s="13" t="s">
        <v>8</v>
      </c>
      <c r="AY283" s="160" t="s">
        <v>205</v>
      </c>
    </row>
    <row r="284" spans="1:65" s="2" customFormat="1" ht="16.5" customHeight="1">
      <c r="A284" s="32"/>
      <c r="B284" s="144"/>
      <c r="C284" s="145" t="s">
        <v>507</v>
      </c>
      <c r="D284" s="145" t="s">
        <v>207</v>
      </c>
      <c r="E284" s="146" t="s">
        <v>508</v>
      </c>
      <c r="F284" s="147" t="s">
        <v>509</v>
      </c>
      <c r="G284" s="148" t="s">
        <v>256</v>
      </c>
      <c r="H284" s="149">
        <v>80.99</v>
      </c>
      <c r="I284" s="150"/>
      <c r="J284" s="151">
        <f>ROUND(I284*H284,0)</f>
        <v>0</v>
      </c>
      <c r="K284" s="147" t="s">
        <v>211</v>
      </c>
      <c r="L284" s="33"/>
      <c r="M284" s="152" t="s">
        <v>1</v>
      </c>
      <c r="N284" s="153" t="s">
        <v>43</v>
      </c>
      <c r="O284" s="58"/>
      <c r="P284" s="154">
        <f>O284*H284</f>
        <v>0</v>
      </c>
      <c r="Q284" s="154">
        <v>0</v>
      </c>
      <c r="R284" s="154">
        <f>Q284*H284</f>
        <v>0</v>
      </c>
      <c r="S284" s="154">
        <v>0.00132</v>
      </c>
      <c r="T284" s="155">
        <f>S284*H284</f>
        <v>0.1069068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6" t="s">
        <v>297</v>
      </c>
      <c r="AT284" s="156" t="s">
        <v>207</v>
      </c>
      <c r="AU284" s="156" t="s">
        <v>85</v>
      </c>
      <c r="AY284" s="17" t="s">
        <v>205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85</v>
      </c>
      <c r="BK284" s="157">
        <f>ROUND(I284*H284,0)</f>
        <v>0</v>
      </c>
      <c r="BL284" s="17" t="s">
        <v>297</v>
      </c>
      <c r="BM284" s="156" t="s">
        <v>510</v>
      </c>
    </row>
    <row r="285" spans="2:51" s="13" customFormat="1" ht="10">
      <c r="B285" s="158"/>
      <c r="D285" s="159" t="s">
        <v>214</v>
      </c>
      <c r="E285" s="160" t="s">
        <v>1</v>
      </c>
      <c r="F285" s="161" t="s">
        <v>494</v>
      </c>
      <c r="H285" s="162">
        <v>26.86</v>
      </c>
      <c r="I285" s="163"/>
      <c r="L285" s="158"/>
      <c r="M285" s="164"/>
      <c r="N285" s="165"/>
      <c r="O285" s="165"/>
      <c r="P285" s="165"/>
      <c r="Q285" s="165"/>
      <c r="R285" s="165"/>
      <c r="S285" s="165"/>
      <c r="T285" s="166"/>
      <c r="AT285" s="160" t="s">
        <v>214</v>
      </c>
      <c r="AU285" s="160" t="s">
        <v>85</v>
      </c>
      <c r="AV285" s="13" t="s">
        <v>85</v>
      </c>
      <c r="AW285" s="13" t="s">
        <v>33</v>
      </c>
      <c r="AX285" s="13" t="s">
        <v>77</v>
      </c>
      <c r="AY285" s="160" t="s">
        <v>205</v>
      </c>
    </row>
    <row r="286" spans="2:51" s="13" customFormat="1" ht="10">
      <c r="B286" s="158"/>
      <c r="D286" s="159" t="s">
        <v>214</v>
      </c>
      <c r="E286" s="160" t="s">
        <v>1</v>
      </c>
      <c r="F286" s="161" t="s">
        <v>495</v>
      </c>
      <c r="H286" s="162">
        <v>54.13</v>
      </c>
      <c r="I286" s="163"/>
      <c r="L286" s="158"/>
      <c r="M286" s="164"/>
      <c r="N286" s="165"/>
      <c r="O286" s="165"/>
      <c r="P286" s="165"/>
      <c r="Q286" s="165"/>
      <c r="R286" s="165"/>
      <c r="S286" s="165"/>
      <c r="T286" s="166"/>
      <c r="AT286" s="160" t="s">
        <v>214</v>
      </c>
      <c r="AU286" s="160" t="s">
        <v>85</v>
      </c>
      <c r="AV286" s="13" t="s">
        <v>85</v>
      </c>
      <c r="AW286" s="13" t="s">
        <v>33</v>
      </c>
      <c r="AX286" s="13" t="s">
        <v>77</v>
      </c>
      <c r="AY286" s="160" t="s">
        <v>205</v>
      </c>
    </row>
    <row r="287" spans="2:51" s="14" customFormat="1" ht="10">
      <c r="B287" s="167"/>
      <c r="D287" s="159" t="s">
        <v>214</v>
      </c>
      <c r="E287" s="168" t="s">
        <v>1</v>
      </c>
      <c r="F287" s="169" t="s">
        <v>496</v>
      </c>
      <c r="H287" s="170">
        <v>80.99</v>
      </c>
      <c r="I287" s="171"/>
      <c r="L287" s="167"/>
      <c r="M287" s="172"/>
      <c r="N287" s="173"/>
      <c r="O287" s="173"/>
      <c r="P287" s="173"/>
      <c r="Q287" s="173"/>
      <c r="R287" s="173"/>
      <c r="S287" s="173"/>
      <c r="T287" s="174"/>
      <c r="AT287" s="168" t="s">
        <v>214</v>
      </c>
      <c r="AU287" s="168" t="s">
        <v>85</v>
      </c>
      <c r="AV287" s="14" t="s">
        <v>217</v>
      </c>
      <c r="AW287" s="14" t="s">
        <v>33</v>
      </c>
      <c r="AX287" s="14" t="s">
        <v>8</v>
      </c>
      <c r="AY287" s="168" t="s">
        <v>205</v>
      </c>
    </row>
    <row r="288" spans="1:65" s="2" customFormat="1" ht="24.15" customHeight="1">
      <c r="A288" s="32"/>
      <c r="B288" s="144"/>
      <c r="C288" s="145" t="s">
        <v>511</v>
      </c>
      <c r="D288" s="145" t="s">
        <v>207</v>
      </c>
      <c r="E288" s="146" t="s">
        <v>512</v>
      </c>
      <c r="F288" s="147" t="s">
        <v>513</v>
      </c>
      <c r="G288" s="148" t="s">
        <v>256</v>
      </c>
      <c r="H288" s="149">
        <v>32.989</v>
      </c>
      <c r="I288" s="150"/>
      <c r="J288" s="151">
        <f>ROUND(I288*H288,0)</f>
        <v>0</v>
      </c>
      <c r="K288" s="147" t="s">
        <v>211</v>
      </c>
      <c r="L288" s="33"/>
      <c r="M288" s="152" t="s">
        <v>1</v>
      </c>
      <c r="N288" s="153" t="s">
        <v>43</v>
      </c>
      <c r="O288" s="58"/>
      <c r="P288" s="154">
        <f>O288*H288</f>
        <v>0</v>
      </c>
      <c r="Q288" s="154">
        <v>0</v>
      </c>
      <c r="R288" s="154">
        <f>Q288*H288</f>
        <v>0</v>
      </c>
      <c r="S288" s="154">
        <v>0.04</v>
      </c>
      <c r="T288" s="155">
        <f>S288*H288</f>
        <v>1.3195599999999998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6" t="s">
        <v>297</v>
      </c>
      <c r="AT288" s="156" t="s">
        <v>207</v>
      </c>
      <c r="AU288" s="156" t="s">
        <v>85</v>
      </c>
      <c r="AY288" s="17" t="s">
        <v>205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7" t="s">
        <v>85</v>
      </c>
      <c r="BK288" s="157">
        <f>ROUND(I288*H288,0)</f>
        <v>0</v>
      </c>
      <c r="BL288" s="17" t="s">
        <v>297</v>
      </c>
      <c r="BM288" s="156" t="s">
        <v>514</v>
      </c>
    </row>
    <row r="289" spans="2:51" s="13" customFormat="1" ht="10">
      <c r="B289" s="158"/>
      <c r="D289" s="159" t="s">
        <v>214</v>
      </c>
      <c r="E289" s="160" t="s">
        <v>1</v>
      </c>
      <c r="F289" s="161" t="s">
        <v>515</v>
      </c>
      <c r="H289" s="162">
        <v>17.12</v>
      </c>
      <c r="I289" s="163"/>
      <c r="L289" s="158"/>
      <c r="M289" s="164"/>
      <c r="N289" s="165"/>
      <c r="O289" s="165"/>
      <c r="P289" s="165"/>
      <c r="Q289" s="165"/>
      <c r="R289" s="165"/>
      <c r="S289" s="165"/>
      <c r="T289" s="166"/>
      <c r="AT289" s="160" t="s">
        <v>214</v>
      </c>
      <c r="AU289" s="160" t="s">
        <v>85</v>
      </c>
      <c r="AV289" s="13" t="s">
        <v>85</v>
      </c>
      <c r="AW289" s="13" t="s">
        <v>33</v>
      </c>
      <c r="AX289" s="13" t="s">
        <v>77</v>
      </c>
      <c r="AY289" s="160" t="s">
        <v>205</v>
      </c>
    </row>
    <row r="290" spans="2:51" s="13" customFormat="1" ht="10">
      <c r="B290" s="158"/>
      <c r="D290" s="159" t="s">
        <v>214</v>
      </c>
      <c r="E290" s="160" t="s">
        <v>1</v>
      </c>
      <c r="F290" s="161" t="s">
        <v>516</v>
      </c>
      <c r="H290" s="162">
        <v>0.39</v>
      </c>
      <c r="I290" s="163"/>
      <c r="L290" s="158"/>
      <c r="M290" s="164"/>
      <c r="N290" s="165"/>
      <c r="O290" s="165"/>
      <c r="P290" s="165"/>
      <c r="Q290" s="165"/>
      <c r="R290" s="165"/>
      <c r="S290" s="165"/>
      <c r="T290" s="166"/>
      <c r="AT290" s="160" t="s">
        <v>214</v>
      </c>
      <c r="AU290" s="160" t="s">
        <v>85</v>
      </c>
      <c r="AV290" s="13" t="s">
        <v>85</v>
      </c>
      <c r="AW290" s="13" t="s">
        <v>33</v>
      </c>
      <c r="AX290" s="13" t="s">
        <v>77</v>
      </c>
      <c r="AY290" s="160" t="s">
        <v>205</v>
      </c>
    </row>
    <row r="291" spans="2:51" s="13" customFormat="1" ht="10">
      <c r="B291" s="158"/>
      <c r="D291" s="159" t="s">
        <v>214</v>
      </c>
      <c r="E291" s="160" t="s">
        <v>1</v>
      </c>
      <c r="F291" s="161" t="s">
        <v>440</v>
      </c>
      <c r="H291" s="162">
        <v>15.479</v>
      </c>
      <c r="I291" s="163"/>
      <c r="L291" s="158"/>
      <c r="M291" s="164"/>
      <c r="N291" s="165"/>
      <c r="O291" s="165"/>
      <c r="P291" s="165"/>
      <c r="Q291" s="165"/>
      <c r="R291" s="165"/>
      <c r="S291" s="165"/>
      <c r="T291" s="166"/>
      <c r="AT291" s="160" t="s">
        <v>214</v>
      </c>
      <c r="AU291" s="160" t="s">
        <v>85</v>
      </c>
      <c r="AV291" s="13" t="s">
        <v>85</v>
      </c>
      <c r="AW291" s="13" t="s">
        <v>33</v>
      </c>
      <c r="AX291" s="13" t="s">
        <v>77</v>
      </c>
      <c r="AY291" s="160" t="s">
        <v>205</v>
      </c>
    </row>
    <row r="292" spans="2:51" s="14" customFormat="1" ht="10">
      <c r="B292" s="167"/>
      <c r="D292" s="159" t="s">
        <v>214</v>
      </c>
      <c r="E292" s="168" t="s">
        <v>1</v>
      </c>
      <c r="F292" s="169" t="s">
        <v>216</v>
      </c>
      <c r="H292" s="170">
        <v>32.989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8" t="s">
        <v>214</v>
      </c>
      <c r="AU292" s="168" t="s">
        <v>85</v>
      </c>
      <c r="AV292" s="14" t="s">
        <v>217</v>
      </c>
      <c r="AW292" s="14" t="s">
        <v>33</v>
      </c>
      <c r="AX292" s="14" t="s">
        <v>8</v>
      </c>
      <c r="AY292" s="168" t="s">
        <v>205</v>
      </c>
    </row>
    <row r="293" spans="1:65" s="2" customFormat="1" ht="24.15" customHeight="1">
      <c r="A293" s="32"/>
      <c r="B293" s="144"/>
      <c r="C293" s="145" t="s">
        <v>517</v>
      </c>
      <c r="D293" s="145" t="s">
        <v>207</v>
      </c>
      <c r="E293" s="146" t="s">
        <v>518</v>
      </c>
      <c r="F293" s="147" t="s">
        <v>519</v>
      </c>
      <c r="G293" s="148" t="s">
        <v>229</v>
      </c>
      <c r="H293" s="149">
        <v>2.231</v>
      </c>
      <c r="I293" s="150"/>
      <c r="J293" s="151">
        <f>ROUND(I293*H293,0)</f>
        <v>0</v>
      </c>
      <c r="K293" s="147" t="s">
        <v>211</v>
      </c>
      <c r="L293" s="33"/>
      <c r="M293" s="152" t="s">
        <v>1</v>
      </c>
      <c r="N293" s="153" t="s">
        <v>43</v>
      </c>
      <c r="O293" s="58"/>
      <c r="P293" s="154">
        <f>O293*H293</f>
        <v>0</v>
      </c>
      <c r="Q293" s="154">
        <v>0</v>
      </c>
      <c r="R293" s="154">
        <f>Q293*H293</f>
        <v>0</v>
      </c>
      <c r="S293" s="154">
        <v>0</v>
      </c>
      <c r="T293" s="155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6" t="s">
        <v>297</v>
      </c>
      <c r="AT293" s="156" t="s">
        <v>207</v>
      </c>
      <c r="AU293" s="156" t="s">
        <v>85</v>
      </c>
      <c r="AY293" s="17" t="s">
        <v>205</v>
      </c>
      <c r="BE293" s="157">
        <f>IF(N293="základní",J293,0)</f>
        <v>0</v>
      </c>
      <c r="BF293" s="157">
        <f>IF(N293="snížená",J293,0)</f>
        <v>0</v>
      </c>
      <c r="BG293" s="157">
        <f>IF(N293="zákl. přenesená",J293,0)</f>
        <v>0</v>
      </c>
      <c r="BH293" s="157">
        <f>IF(N293="sníž. přenesená",J293,0)</f>
        <v>0</v>
      </c>
      <c r="BI293" s="157">
        <f>IF(N293="nulová",J293,0)</f>
        <v>0</v>
      </c>
      <c r="BJ293" s="17" t="s">
        <v>85</v>
      </c>
      <c r="BK293" s="157">
        <f>ROUND(I293*H293,0)</f>
        <v>0</v>
      </c>
      <c r="BL293" s="17" t="s">
        <v>297</v>
      </c>
      <c r="BM293" s="156" t="s">
        <v>520</v>
      </c>
    </row>
    <row r="294" spans="1:65" s="2" customFormat="1" ht="24.15" customHeight="1">
      <c r="A294" s="32"/>
      <c r="B294" s="144"/>
      <c r="C294" s="145" t="s">
        <v>103</v>
      </c>
      <c r="D294" s="145" t="s">
        <v>207</v>
      </c>
      <c r="E294" s="146" t="s">
        <v>521</v>
      </c>
      <c r="F294" s="147" t="s">
        <v>522</v>
      </c>
      <c r="G294" s="148" t="s">
        <v>229</v>
      </c>
      <c r="H294" s="149">
        <v>2.231</v>
      </c>
      <c r="I294" s="150"/>
      <c r="J294" s="151">
        <f>ROUND(I294*H294,0)</f>
        <v>0</v>
      </c>
      <c r="K294" s="147" t="s">
        <v>211</v>
      </c>
      <c r="L294" s="33"/>
      <c r="M294" s="152" t="s">
        <v>1</v>
      </c>
      <c r="N294" s="153" t="s">
        <v>43</v>
      </c>
      <c r="O294" s="58"/>
      <c r="P294" s="154">
        <f>O294*H294</f>
        <v>0</v>
      </c>
      <c r="Q294" s="154">
        <v>0</v>
      </c>
      <c r="R294" s="154">
        <f>Q294*H294</f>
        <v>0</v>
      </c>
      <c r="S294" s="154">
        <v>0</v>
      </c>
      <c r="T294" s="155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6" t="s">
        <v>297</v>
      </c>
      <c r="AT294" s="156" t="s">
        <v>207</v>
      </c>
      <c r="AU294" s="156" t="s">
        <v>85</v>
      </c>
      <c r="AY294" s="17" t="s">
        <v>205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7" t="s">
        <v>85</v>
      </c>
      <c r="BK294" s="157">
        <f>ROUND(I294*H294,0)</f>
        <v>0</v>
      </c>
      <c r="BL294" s="17" t="s">
        <v>297</v>
      </c>
      <c r="BM294" s="156" t="s">
        <v>523</v>
      </c>
    </row>
    <row r="295" spans="2:63" s="12" customFormat="1" ht="22.75" customHeight="1">
      <c r="B295" s="131"/>
      <c r="D295" s="132" t="s">
        <v>76</v>
      </c>
      <c r="E295" s="142" t="s">
        <v>524</v>
      </c>
      <c r="F295" s="142" t="s">
        <v>525</v>
      </c>
      <c r="I295" s="134"/>
      <c r="J295" s="143">
        <f>BK295</f>
        <v>0</v>
      </c>
      <c r="L295" s="131"/>
      <c r="M295" s="136"/>
      <c r="N295" s="137"/>
      <c r="O295" s="137"/>
      <c r="P295" s="138">
        <f>SUM(P296:P332)</f>
        <v>0</v>
      </c>
      <c r="Q295" s="137"/>
      <c r="R295" s="138">
        <f>SUM(R296:R332)</f>
        <v>2.7497386097</v>
      </c>
      <c r="S295" s="137"/>
      <c r="T295" s="139">
        <f>SUM(T296:T332)</f>
        <v>0.5691105000000001</v>
      </c>
      <c r="AR295" s="132" t="s">
        <v>85</v>
      </c>
      <c r="AT295" s="140" t="s">
        <v>76</v>
      </c>
      <c r="AU295" s="140" t="s">
        <v>8</v>
      </c>
      <c r="AY295" s="132" t="s">
        <v>205</v>
      </c>
      <c r="BK295" s="141">
        <f>SUM(BK296:BK332)</f>
        <v>0</v>
      </c>
    </row>
    <row r="296" spans="1:65" s="2" customFormat="1" ht="24.15" customHeight="1">
      <c r="A296" s="32"/>
      <c r="B296" s="144"/>
      <c r="C296" s="145" t="s">
        <v>106</v>
      </c>
      <c r="D296" s="145" t="s">
        <v>207</v>
      </c>
      <c r="E296" s="146" t="s">
        <v>526</v>
      </c>
      <c r="F296" s="147" t="s">
        <v>527</v>
      </c>
      <c r="G296" s="148" t="s">
        <v>256</v>
      </c>
      <c r="H296" s="149">
        <v>17.19</v>
      </c>
      <c r="I296" s="150"/>
      <c r="J296" s="151">
        <f>ROUND(I296*H296,0)</f>
        <v>0</v>
      </c>
      <c r="K296" s="147" t="s">
        <v>211</v>
      </c>
      <c r="L296" s="33"/>
      <c r="M296" s="152" t="s">
        <v>1</v>
      </c>
      <c r="N296" s="153" t="s">
        <v>43</v>
      </c>
      <c r="O296" s="58"/>
      <c r="P296" s="154">
        <f>O296*H296</f>
        <v>0</v>
      </c>
      <c r="Q296" s="154">
        <v>0</v>
      </c>
      <c r="R296" s="154">
        <f>Q296*H296</f>
        <v>0</v>
      </c>
      <c r="S296" s="154">
        <v>0.03175</v>
      </c>
      <c r="T296" s="155">
        <f>S296*H296</f>
        <v>0.5457825000000001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6" t="s">
        <v>297</v>
      </c>
      <c r="AT296" s="156" t="s">
        <v>207</v>
      </c>
      <c r="AU296" s="156" t="s">
        <v>85</v>
      </c>
      <c r="AY296" s="17" t="s">
        <v>205</v>
      </c>
      <c r="BE296" s="157">
        <f>IF(N296="základní",J296,0)</f>
        <v>0</v>
      </c>
      <c r="BF296" s="157">
        <f>IF(N296="snížená",J296,0)</f>
        <v>0</v>
      </c>
      <c r="BG296" s="157">
        <f>IF(N296="zákl. přenesená",J296,0)</f>
        <v>0</v>
      </c>
      <c r="BH296" s="157">
        <f>IF(N296="sníž. přenesená",J296,0)</f>
        <v>0</v>
      </c>
      <c r="BI296" s="157">
        <f>IF(N296="nulová",J296,0)</f>
        <v>0</v>
      </c>
      <c r="BJ296" s="17" t="s">
        <v>85</v>
      </c>
      <c r="BK296" s="157">
        <f>ROUND(I296*H296,0)</f>
        <v>0</v>
      </c>
      <c r="BL296" s="17" t="s">
        <v>297</v>
      </c>
      <c r="BM296" s="156" t="s">
        <v>528</v>
      </c>
    </row>
    <row r="297" spans="2:51" s="13" customFormat="1" ht="10">
      <c r="B297" s="158"/>
      <c r="D297" s="159" t="s">
        <v>214</v>
      </c>
      <c r="E297" s="160" t="s">
        <v>1</v>
      </c>
      <c r="F297" s="161" t="s">
        <v>529</v>
      </c>
      <c r="H297" s="162">
        <v>6.885</v>
      </c>
      <c r="I297" s="163"/>
      <c r="L297" s="158"/>
      <c r="M297" s="164"/>
      <c r="N297" s="165"/>
      <c r="O297" s="165"/>
      <c r="P297" s="165"/>
      <c r="Q297" s="165"/>
      <c r="R297" s="165"/>
      <c r="S297" s="165"/>
      <c r="T297" s="166"/>
      <c r="AT297" s="160" t="s">
        <v>214</v>
      </c>
      <c r="AU297" s="160" t="s">
        <v>85</v>
      </c>
      <c r="AV297" s="13" t="s">
        <v>85</v>
      </c>
      <c r="AW297" s="13" t="s">
        <v>33</v>
      </c>
      <c r="AX297" s="13" t="s">
        <v>77</v>
      </c>
      <c r="AY297" s="160" t="s">
        <v>205</v>
      </c>
    </row>
    <row r="298" spans="2:51" s="13" customFormat="1" ht="10">
      <c r="B298" s="158"/>
      <c r="D298" s="159" t="s">
        <v>214</v>
      </c>
      <c r="E298" s="160" t="s">
        <v>1</v>
      </c>
      <c r="F298" s="161" t="s">
        <v>530</v>
      </c>
      <c r="H298" s="162">
        <v>3.69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214</v>
      </c>
      <c r="AU298" s="160" t="s">
        <v>85</v>
      </c>
      <c r="AV298" s="13" t="s">
        <v>85</v>
      </c>
      <c r="AW298" s="13" t="s">
        <v>33</v>
      </c>
      <c r="AX298" s="13" t="s">
        <v>77</v>
      </c>
      <c r="AY298" s="160" t="s">
        <v>205</v>
      </c>
    </row>
    <row r="299" spans="2:51" s="13" customFormat="1" ht="10">
      <c r="B299" s="158"/>
      <c r="D299" s="159" t="s">
        <v>214</v>
      </c>
      <c r="E299" s="160" t="s">
        <v>1</v>
      </c>
      <c r="F299" s="161" t="s">
        <v>531</v>
      </c>
      <c r="H299" s="162">
        <v>4.455</v>
      </c>
      <c r="I299" s="163"/>
      <c r="L299" s="158"/>
      <c r="M299" s="164"/>
      <c r="N299" s="165"/>
      <c r="O299" s="165"/>
      <c r="P299" s="165"/>
      <c r="Q299" s="165"/>
      <c r="R299" s="165"/>
      <c r="S299" s="165"/>
      <c r="T299" s="166"/>
      <c r="AT299" s="160" t="s">
        <v>214</v>
      </c>
      <c r="AU299" s="160" t="s">
        <v>85</v>
      </c>
      <c r="AV299" s="13" t="s">
        <v>85</v>
      </c>
      <c r="AW299" s="13" t="s">
        <v>33</v>
      </c>
      <c r="AX299" s="13" t="s">
        <v>77</v>
      </c>
      <c r="AY299" s="160" t="s">
        <v>205</v>
      </c>
    </row>
    <row r="300" spans="2:51" s="13" customFormat="1" ht="10">
      <c r="B300" s="158"/>
      <c r="D300" s="159" t="s">
        <v>214</v>
      </c>
      <c r="E300" s="160" t="s">
        <v>1</v>
      </c>
      <c r="F300" s="161" t="s">
        <v>532</v>
      </c>
      <c r="H300" s="162">
        <v>2.16</v>
      </c>
      <c r="I300" s="163"/>
      <c r="L300" s="158"/>
      <c r="M300" s="164"/>
      <c r="N300" s="165"/>
      <c r="O300" s="165"/>
      <c r="P300" s="165"/>
      <c r="Q300" s="165"/>
      <c r="R300" s="165"/>
      <c r="S300" s="165"/>
      <c r="T300" s="166"/>
      <c r="AT300" s="160" t="s">
        <v>214</v>
      </c>
      <c r="AU300" s="160" t="s">
        <v>85</v>
      </c>
      <c r="AV300" s="13" t="s">
        <v>85</v>
      </c>
      <c r="AW300" s="13" t="s">
        <v>33</v>
      </c>
      <c r="AX300" s="13" t="s">
        <v>77</v>
      </c>
      <c r="AY300" s="160" t="s">
        <v>205</v>
      </c>
    </row>
    <row r="301" spans="2:51" s="14" customFormat="1" ht="10">
      <c r="B301" s="167"/>
      <c r="D301" s="159" t="s">
        <v>214</v>
      </c>
      <c r="E301" s="168" t="s">
        <v>1</v>
      </c>
      <c r="F301" s="169" t="s">
        <v>216</v>
      </c>
      <c r="H301" s="170">
        <v>17.19</v>
      </c>
      <c r="I301" s="171"/>
      <c r="L301" s="167"/>
      <c r="M301" s="172"/>
      <c r="N301" s="173"/>
      <c r="O301" s="173"/>
      <c r="P301" s="173"/>
      <c r="Q301" s="173"/>
      <c r="R301" s="173"/>
      <c r="S301" s="173"/>
      <c r="T301" s="174"/>
      <c r="AT301" s="168" t="s">
        <v>214</v>
      </c>
      <c r="AU301" s="168" t="s">
        <v>85</v>
      </c>
      <c r="AV301" s="14" t="s">
        <v>217</v>
      </c>
      <c r="AW301" s="14" t="s">
        <v>33</v>
      </c>
      <c r="AX301" s="14" t="s">
        <v>8</v>
      </c>
      <c r="AY301" s="168" t="s">
        <v>205</v>
      </c>
    </row>
    <row r="302" spans="1:65" s="2" customFormat="1" ht="37.75" customHeight="1">
      <c r="A302" s="32"/>
      <c r="B302" s="144"/>
      <c r="C302" s="145" t="s">
        <v>109</v>
      </c>
      <c r="D302" s="145" t="s">
        <v>207</v>
      </c>
      <c r="E302" s="146" t="s">
        <v>533</v>
      </c>
      <c r="F302" s="147" t="s">
        <v>534</v>
      </c>
      <c r="G302" s="148" t="s">
        <v>256</v>
      </c>
      <c r="H302" s="149">
        <v>16.665</v>
      </c>
      <c r="I302" s="150"/>
      <c r="J302" s="151">
        <f>ROUND(I302*H302,0)</f>
        <v>0</v>
      </c>
      <c r="K302" s="147" t="s">
        <v>211</v>
      </c>
      <c r="L302" s="33"/>
      <c r="M302" s="152" t="s">
        <v>1</v>
      </c>
      <c r="N302" s="153" t="s">
        <v>43</v>
      </c>
      <c r="O302" s="58"/>
      <c r="P302" s="154">
        <f>O302*H302</f>
        <v>0</v>
      </c>
      <c r="Q302" s="154">
        <v>0.0772536</v>
      </c>
      <c r="R302" s="154">
        <f>Q302*H302</f>
        <v>1.287431244</v>
      </c>
      <c r="S302" s="154">
        <v>0</v>
      </c>
      <c r="T302" s="155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6" t="s">
        <v>297</v>
      </c>
      <c r="AT302" s="156" t="s">
        <v>207</v>
      </c>
      <c r="AU302" s="156" t="s">
        <v>85</v>
      </c>
      <c r="AY302" s="17" t="s">
        <v>205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7" t="s">
        <v>85</v>
      </c>
      <c r="BK302" s="157">
        <f>ROUND(I302*H302,0)</f>
        <v>0</v>
      </c>
      <c r="BL302" s="17" t="s">
        <v>297</v>
      </c>
      <c r="BM302" s="156" t="s">
        <v>535</v>
      </c>
    </row>
    <row r="303" spans="2:51" s="13" customFormat="1" ht="10">
      <c r="B303" s="158"/>
      <c r="D303" s="159" t="s">
        <v>214</v>
      </c>
      <c r="E303" s="160" t="s">
        <v>1</v>
      </c>
      <c r="F303" s="161" t="s">
        <v>536</v>
      </c>
      <c r="H303" s="162">
        <v>16.665</v>
      </c>
      <c r="I303" s="163"/>
      <c r="L303" s="158"/>
      <c r="M303" s="164"/>
      <c r="N303" s="165"/>
      <c r="O303" s="165"/>
      <c r="P303" s="165"/>
      <c r="Q303" s="165"/>
      <c r="R303" s="165"/>
      <c r="S303" s="165"/>
      <c r="T303" s="166"/>
      <c r="AT303" s="160" t="s">
        <v>214</v>
      </c>
      <c r="AU303" s="160" t="s">
        <v>85</v>
      </c>
      <c r="AV303" s="13" t="s">
        <v>85</v>
      </c>
      <c r="AW303" s="13" t="s">
        <v>33</v>
      </c>
      <c r="AX303" s="13" t="s">
        <v>77</v>
      </c>
      <c r="AY303" s="160" t="s">
        <v>205</v>
      </c>
    </row>
    <row r="304" spans="2:51" s="14" customFormat="1" ht="10">
      <c r="B304" s="167"/>
      <c r="D304" s="159" t="s">
        <v>214</v>
      </c>
      <c r="E304" s="168" t="s">
        <v>1</v>
      </c>
      <c r="F304" s="169" t="s">
        <v>216</v>
      </c>
      <c r="H304" s="170">
        <v>16.665</v>
      </c>
      <c r="I304" s="171"/>
      <c r="L304" s="167"/>
      <c r="M304" s="172"/>
      <c r="N304" s="173"/>
      <c r="O304" s="173"/>
      <c r="P304" s="173"/>
      <c r="Q304" s="173"/>
      <c r="R304" s="173"/>
      <c r="S304" s="173"/>
      <c r="T304" s="174"/>
      <c r="AT304" s="168" t="s">
        <v>214</v>
      </c>
      <c r="AU304" s="168" t="s">
        <v>85</v>
      </c>
      <c r="AV304" s="14" t="s">
        <v>217</v>
      </c>
      <c r="AW304" s="14" t="s">
        <v>33</v>
      </c>
      <c r="AX304" s="14" t="s">
        <v>8</v>
      </c>
      <c r="AY304" s="168" t="s">
        <v>205</v>
      </c>
    </row>
    <row r="305" spans="1:65" s="2" customFormat="1" ht="24.15" customHeight="1">
      <c r="A305" s="32"/>
      <c r="B305" s="144"/>
      <c r="C305" s="145" t="s">
        <v>112</v>
      </c>
      <c r="D305" s="145" t="s">
        <v>207</v>
      </c>
      <c r="E305" s="146" t="s">
        <v>537</v>
      </c>
      <c r="F305" s="147" t="s">
        <v>538</v>
      </c>
      <c r="G305" s="148" t="s">
        <v>256</v>
      </c>
      <c r="H305" s="149">
        <v>21.565</v>
      </c>
      <c r="I305" s="150"/>
      <c r="J305" s="151">
        <f>ROUND(I305*H305,0)</f>
        <v>0</v>
      </c>
      <c r="K305" s="147" t="s">
        <v>211</v>
      </c>
      <c r="L305" s="33"/>
      <c r="M305" s="152" t="s">
        <v>1</v>
      </c>
      <c r="N305" s="153" t="s">
        <v>43</v>
      </c>
      <c r="O305" s="58"/>
      <c r="P305" s="154">
        <f>O305*H305</f>
        <v>0</v>
      </c>
      <c r="Q305" s="154">
        <v>0.011815</v>
      </c>
      <c r="R305" s="154">
        <f>Q305*H305</f>
        <v>0.254790475</v>
      </c>
      <c r="S305" s="154">
        <v>0</v>
      </c>
      <c r="T305" s="155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6" t="s">
        <v>297</v>
      </c>
      <c r="AT305" s="156" t="s">
        <v>207</v>
      </c>
      <c r="AU305" s="156" t="s">
        <v>85</v>
      </c>
      <c r="AY305" s="17" t="s">
        <v>205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7" t="s">
        <v>85</v>
      </c>
      <c r="BK305" s="157">
        <f>ROUND(I305*H305,0)</f>
        <v>0</v>
      </c>
      <c r="BL305" s="17" t="s">
        <v>297</v>
      </c>
      <c r="BM305" s="156" t="s">
        <v>539</v>
      </c>
    </row>
    <row r="306" spans="2:51" s="13" customFormat="1" ht="10">
      <c r="B306" s="158"/>
      <c r="D306" s="159" t="s">
        <v>214</v>
      </c>
      <c r="E306" s="160" t="s">
        <v>1</v>
      </c>
      <c r="F306" s="161" t="s">
        <v>540</v>
      </c>
      <c r="H306" s="162">
        <v>9.712</v>
      </c>
      <c r="I306" s="163"/>
      <c r="L306" s="158"/>
      <c r="M306" s="164"/>
      <c r="N306" s="165"/>
      <c r="O306" s="165"/>
      <c r="P306" s="165"/>
      <c r="Q306" s="165"/>
      <c r="R306" s="165"/>
      <c r="S306" s="165"/>
      <c r="T306" s="166"/>
      <c r="AT306" s="160" t="s">
        <v>214</v>
      </c>
      <c r="AU306" s="160" t="s">
        <v>85</v>
      </c>
      <c r="AV306" s="13" t="s">
        <v>85</v>
      </c>
      <c r="AW306" s="13" t="s">
        <v>33</v>
      </c>
      <c r="AX306" s="13" t="s">
        <v>77</v>
      </c>
      <c r="AY306" s="160" t="s">
        <v>205</v>
      </c>
    </row>
    <row r="307" spans="2:51" s="13" customFormat="1" ht="10">
      <c r="B307" s="158"/>
      <c r="D307" s="159" t="s">
        <v>214</v>
      </c>
      <c r="E307" s="160" t="s">
        <v>1</v>
      </c>
      <c r="F307" s="161" t="s">
        <v>541</v>
      </c>
      <c r="H307" s="162">
        <v>2.257</v>
      </c>
      <c r="I307" s="163"/>
      <c r="L307" s="158"/>
      <c r="M307" s="164"/>
      <c r="N307" s="165"/>
      <c r="O307" s="165"/>
      <c r="P307" s="165"/>
      <c r="Q307" s="165"/>
      <c r="R307" s="165"/>
      <c r="S307" s="165"/>
      <c r="T307" s="166"/>
      <c r="AT307" s="160" t="s">
        <v>214</v>
      </c>
      <c r="AU307" s="160" t="s">
        <v>85</v>
      </c>
      <c r="AV307" s="13" t="s">
        <v>85</v>
      </c>
      <c r="AW307" s="13" t="s">
        <v>33</v>
      </c>
      <c r="AX307" s="13" t="s">
        <v>77</v>
      </c>
      <c r="AY307" s="160" t="s">
        <v>205</v>
      </c>
    </row>
    <row r="308" spans="2:51" s="13" customFormat="1" ht="10">
      <c r="B308" s="158"/>
      <c r="D308" s="159" t="s">
        <v>214</v>
      </c>
      <c r="E308" s="160" t="s">
        <v>1</v>
      </c>
      <c r="F308" s="161" t="s">
        <v>542</v>
      </c>
      <c r="H308" s="162">
        <v>2.086</v>
      </c>
      <c r="I308" s="163"/>
      <c r="L308" s="158"/>
      <c r="M308" s="164"/>
      <c r="N308" s="165"/>
      <c r="O308" s="165"/>
      <c r="P308" s="165"/>
      <c r="Q308" s="165"/>
      <c r="R308" s="165"/>
      <c r="S308" s="165"/>
      <c r="T308" s="166"/>
      <c r="AT308" s="160" t="s">
        <v>214</v>
      </c>
      <c r="AU308" s="160" t="s">
        <v>85</v>
      </c>
      <c r="AV308" s="13" t="s">
        <v>85</v>
      </c>
      <c r="AW308" s="13" t="s">
        <v>33</v>
      </c>
      <c r="AX308" s="13" t="s">
        <v>77</v>
      </c>
      <c r="AY308" s="160" t="s">
        <v>205</v>
      </c>
    </row>
    <row r="309" spans="2:51" s="13" customFormat="1" ht="10">
      <c r="B309" s="158"/>
      <c r="D309" s="159" t="s">
        <v>214</v>
      </c>
      <c r="E309" s="160" t="s">
        <v>1</v>
      </c>
      <c r="F309" s="161" t="s">
        <v>543</v>
      </c>
      <c r="H309" s="162">
        <v>5.625</v>
      </c>
      <c r="I309" s="163"/>
      <c r="L309" s="158"/>
      <c r="M309" s="164"/>
      <c r="N309" s="165"/>
      <c r="O309" s="165"/>
      <c r="P309" s="165"/>
      <c r="Q309" s="165"/>
      <c r="R309" s="165"/>
      <c r="S309" s="165"/>
      <c r="T309" s="166"/>
      <c r="AT309" s="160" t="s">
        <v>214</v>
      </c>
      <c r="AU309" s="160" t="s">
        <v>85</v>
      </c>
      <c r="AV309" s="13" t="s">
        <v>85</v>
      </c>
      <c r="AW309" s="13" t="s">
        <v>33</v>
      </c>
      <c r="AX309" s="13" t="s">
        <v>77</v>
      </c>
      <c r="AY309" s="160" t="s">
        <v>205</v>
      </c>
    </row>
    <row r="310" spans="2:51" s="13" customFormat="1" ht="10">
      <c r="B310" s="158"/>
      <c r="D310" s="159" t="s">
        <v>214</v>
      </c>
      <c r="E310" s="160" t="s">
        <v>1</v>
      </c>
      <c r="F310" s="161" t="s">
        <v>544</v>
      </c>
      <c r="H310" s="162">
        <v>1.495</v>
      </c>
      <c r="I310" s="163"/>
      <c r="L310" s="158"/>
      <c r="M310" s="164"/>
      <c r="N310" s="165"/>
      <c r="O310" s="165"/>
      <c r="P310" s="165"/>
      <c r="Q310" s="165"/>
      <c r="R310" s="165"/>
      <c r="S310" s="165"/>
      <c r="T310" s="166"/>
      <c r="AT310" s="160" t="s">
        <v>214</v>
      </c>
      <c r="AU310" s="160" t="s">
        <v>85</v>
      </c>
      <c r="AV310" s="13" t="s">
        <v>85</v>
      </c>
      <c r="AW310" s="13" t="s">
        <v>33</v>
      </c>
      <c r="AX310" s="13" t="s">
        <v>77</v>
      </c>
      <c r="AY310" s="160" t="s">
        <v>205</v>
      </c>
    </row>
    <row r="311" spans="2:51" s="13" customFormat="1" ht="10">
      <c r="B311" s="158"/>
      <c r="D311" s="159" t="s">
        <v>214</v>
      </c>
      <c r="E311" s="160" t="s">
        <v>1</v>
      </c>
      <c r="F311" s="161" t="s">
        <v>545</v>
      </c>
      <c r="H311" s="162">
        <v>0.39</v>
      </c>
      <c r="I311" s="163"/>
      <c r="L311" s="158"/>
      <c r="M311" s="164"/>
      <c r="N311" s="165"/>
      <c r="O311" s="165"/>
      <c r="P311" s="165"/>
      <c r="Q311" s="165"/>
      <c r="R311" s="165"/>
      <c r="S311" s="165"/>
      <c r="T311" s="166"/>
      <c r="AT311" s="160" t="s">
        <v>214</v>
      </c>
      <c r="AU311" s="160" t="s">
        <v>85</v>
      </c>
      <c r="AV311" s="13" t="s">
        <v>85</v>
      </c>
      <c r="AW311" s="13" t="s">
        <v>33</v>
      </c>
      <c r="AX311" s="13" t="s">
        <v>77</v>
      </c>
      <c r="AY311" s="160" t="s">
        <v>205</v>
      </c>
    </row>
    <row r="312" spans="2:51" s="14" customFormat="1" ht="10">
      <c r="B312" s="167"/>
      <c r="D312" s="159" t="s">
        <v>214</v>
      </c>
      <c r="E312" s="168" t="s">
        <v>1</v>
      </c>
      <c r="F312" s="169" t="s">
        <v>216</v>
      </c>
      <c r="H312" s="170">
        <v>21.565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8" t="s">
        <v>214</v>
      </c>
      <c r="AU312" s="168" t="s">
        <v>85</v>
      </c>
      <c r="AV312" s="14" t="s">
        <v>217</v>
      </c>
      <c r="AW312" s="14" t="s">
        <v>33</v>
      </c>
      <c r="AX312" s="14" t="s">
        <v>8</v>
      </c>
      <c r="AY312" s="168" t="s">
        <v>205</v>
      </c>
    </row>
    <row r="313" spans="1:65" s="2" customFormat="1" ht="24.15" customHeight="1">
      <c r="A313" s="32"/>
      <c r="B313" s="144"/>
      <c r="C313" s="145" t="s">
        <v>115</v>
      </c>
      <c r="D313" s="145" t="s">
        <v>207</v>
      </c>
      <c r="E313" s="146" t="s">
        <v>546</v>
      </c>
      <c r="F313" s="147" t="s">
        <v>547</v>
      </c>
      <c r="G313" s="148" t="s">
        <v>256</v>
      </c>
      <c r="H313" s="149">
        <v>32.989</v>
      </c>
      <c r="I313" s="150"/>
      <c r="J313" s="151">
        <f>ROUND(I313*H313,0)</f>
        <v>0</v>
      </c>
      <c r="K313" s="147" t="s">
        <v>211</v>
      </c>
      <c r="L313" s="33"/>
      <c r="M313" s="152" t="s">
        <v>1</v>
      </c>
      <c r="N313" s="153" t="s">
        <v>43</v>
      </c>
      <c r="O313" s="58"/>
      <c r="P313" s="154">
        <f>O313*H313</f>
        <v>0</v>
      </c>
      <c r="Q313" s="154">
        <v>0.0137854</v>
      </c>
      <c r="R313" s="154">
        <f>Q313*H313</f>
        <v>0.4547665606</v>
      </c>
      <c r="S313" s="154">
        <v>0</v>
      </c>
      <c r="T313" s="155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6" t="s">
        <v>297</v>
      </c>
      <c r="AT313" s="156" t="s">
        <v>207</v>
      </c>
      <c r="AU313" s="156" t="s">
        <v>85</v>
      </c>
      <c r="AY313" s="17" t="s">
        <v>205</v>
      </c>
      <c r="BE313" s="157">
        <f>IF(N313="základní",J313,0)</f>
        <v>0</v>
      </c>
      <c r="BF313" s="157">
        <f>IF(N313="snížená",J313,0)</f>
        <v>0</v>
      </c>
      <c r="BG313" s="157">
        <f>IF(N313="zákl. přenesená",J313,0)</f>
        <v>0</v>
      </c>
      <c r="BH313" s="157">
        <f>IF(N313="sníž. přenesená",J313,0)</f>
        <v>0</v>
      </c>
      <c r="BI313" s="157">
        <f>IF(N313="nulová",J313,0)</f>
        <v>0</v>
      </c>
      <c r="BJ313" s="17" t="s">
        <v>85</v>
      </c>
      <c r="BK313" s="157">
        <f>ROUND(I313*H313,0)</f>
        <v>0</v>
      </c>
      <c r="BL313" s="17" t="s">
        <v>297</v>
      </c>
      <c r="BM313" s="156" t="s">
        <v>548</v>
      </c>
    </row>
    <row r="314" spans="2:51" s="13" customFormat="1" ht="10">
      <c r="B314" s="158"/>
      <c r="D314" s="159" t="s">
        <v>214</v>
      </c>
      <c r="E314" s="160" t="s">
        <v>1</v>
      </c>
      <c r="F314" s="161" t="s">
        <v>515</v>
      </c>
      <c r="H314" s="162">
        <v>17.12</v>
      </c>
      <c r="I314" s="163"/>
      <c r="L314" s="158"/>
      <c r="M314" s="164"/>
      <c r="N314" s="165"/>
      <c r="O314" s="165"/>
      <c r="P314" s="165"/>
      <c r="Q314" s="165"/>
      <c r="R314" s="165"/>
      <c r="S314" s="165"/>
      <c r="T314" s="166"/>
      <c r="AT314" s="160" t="s">
        <v>214</v>
      </c>
      <c r="AU314" s="160" t="s">
        <v>85</v>
      </c>
      <c r="AV314" s="13" t="s">
        <v>85</v>
      </c>
      <c r="AW314" s="13" t="s">
        <v>33</v>
      </c>
      <c r="AX314" s="13" t="s">
        <v>77</v>
      </c>
      <c r="AY314" s="160" t="s">
        <v>205</v>
      </c>
    </row>
    <row r="315" spans="2:51" s="13" customFormat="1" ht="10">
      <c r="B315" s="158"/>
      <c r="D315" s="159" t="s">
        <v>214</v>
      </c>
      <c r="E315" s="160" t="s">
        <v>1</v>
      </c>
      <c r="F315" s="161" t="s">
        <v>516</v>
      </c>
      <c r="H315" s="162">
        <v>0.39</v>
      </c>
      <c r="I315" s="163"/>
      <c r="L315" s="158"/>
      <c r="M315" s="164"/>
      <c r="N315" s="165"/>
      <c r="O315" s="165"/>
      <c r="P315" s="165"/>
      <c r="Q315" s="165"/>
      <c r="R315" s="165"/>
      <c r="S315" s="165"/>
      <c r="T315" s="166"/>
      <c r="AT315" s="160" t="s">
        <v>214</v>
      </c>
      <c r="AU315" s="160" t="s">
        <v>85</v>
      </c>
      <c r="AV315" s="13" t="s">
        <v>85</v>
      </c>
      <c r="AW315" s="13" t="s">
        <v>33</v>
      </c>
      <c r="AX315" s="13" t="s">
        <v>77</v>
      </c>
      <c r="AY315" s="160" t="s">
        <v>205</v>
      </c>
    </row>
    <row r="316" spans="2:51" s="13" customFormat="1" ht="10">
      <c r="B316" s="158"/>
      <c r="D316" s="159" t="s">
        <v>214</v>
      </c>
      <c r="E316" s="160" t="s">
        <v>1</v>
      </c>
      <c r="F316" s="161" t="s">
        <v>440</v>
      </c>
      <c r="H316" s="162">
        <v>15.479</v>
      </c>
      <c r="I316" s="163"/>
      <c r="L316" s="158"/>
      <c r="M316" s="164"/>
      <c r="N316" s="165"/>
      <c r="O316" s="165"/>
      <c r="P316" s="165"/>
      <c r="Q316" s="165"/>
      <c r="R316" s="165"/>
      <c r="S316" s="165"/>
      <c r="T316" s="166"/>
      <c r="AT316" s="160" t="s">
        <v>214</v>
      </c>
      <c r="AU316" s="160" t="s">
        <v>85</v>
      </c>
      <c r="AV316" s="13" t="s">
        <v>85</v>
      </c>
      <c r="AW316" s="13" t="s">
        <v>33</v>
      </c>
      <c r="AX316" s="13" t="s">
        <v>77</v>
      </c>
      <c r="AY316" s="160" t="s">
        <v>205</v>
      </c>
    </row>
    <row r="317" spans="2:51" s="14" customFormat="1" ht="10">
      <c r="B317" s="167"/>
      <c r="D317" s="159" t="s">
        <v>214</v>
      </c>
      <c r="E317" s="168" t="s">
        <v>1</v>
      </c>
      <c r="F317" s="169" t="s">
        <v>216</v>
      </c>
      <c r="H317" s="170">
        <v>32.989</v>
      </c>
      <c r="I317" s="171"/>
      <c r="L317" s="167"/>
      <c r="M317" s="172"/>
      <c r="N317" s="173"/>
      <c r="O317" s="173"/>
      <c r="P317" s="173"/>
      <c r="Q317" s="173"/>
      <c r="R317" s="173"/>
      <c r="S317" s="173"/>
      <c r="T317" s="174"/>
      <c r="AT317" s="168" t="s">
        <v>214</v>
      </c>
      <c r="AU317" s="168" t="s">
        <v>85</v>
      </c>
      <c r="AV317" s="14" t="s">
        <v>217</v>
      </c>
      <c r="AW317" s="14" t="s">
        <v>33</v>
      </c>
      <c r="AX317" s="14" t="s">
        <v>8</v>
      </c>
      <c r="AY317" s="168" t="s">
        <v>205</v>
      </c>
    </row>
    <row r="318" spans="1:65" s="2" customFormat="1" ht="24.15" customHeight="1">
      <c r="A318" s="32"/>
      <c r="B318" s="144"/>
      <c r="C318" s="145" t="s">
        <v>118</v>
      </c>
      <c r="D318" s="145" t="s">
        <v>207</v>
      </c>
      <c r="E318" s="146" t="s">
        <v>549</v>
      </c>
      <c r="F318" s="147" t="s">
        <v>550</v>
      </c>
      <c r="G318" s="148" t="s">
        <v>256</v>
      </c>
      <c r="H318" s="149">
        <v>30.805</v>
      </c>
      <c r="I318" s="150"/>
      <c r="J318" s="151">
        <f>ROUND(I318*H318,0)</f>
        <v>0</v>
      </c>
      <c r="K318" s="147" t="s">
        <v>211</v>
      </c>
      <c r="L318" s="33"/>
      <c r="M318" s="152" t="s">
        <v>1</v>
      </c>
      <c r="N318" s="153" t="s">
        <v>43</v>
      </c>
      <c r="O318" s="58"/>
      <c r="P318" s="154">
        <f>O318*H318</f>
        <v>0</v>
      </c>
      <c r="Q318" s="154">
        <v>0.02002882</v>
      </c>
      <c r="R318" s="154">
        <f>Q318*H318</f>
        <v>0.6169878001</v>
      </c>
      <c r="S318" s="154">
        <v>0</v>
      </c>
      <c r="T318" s="155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6" t="s">
        <v>297</v>
      </c>
      <c r="AT318" s="156" t="s">
        <v>207</v>
      </c>
      <c r="AU318" s="156" t="s">
        <v>85</v>
      </c>
      <c r="AY318" s="17" t="s">
        <v>205</v>
      </c>
      <c r="BE318" s="157">
        <f>IF(N318="základní",J318,0)</f>
        <v>0</v>
      </c>
      <c r="BF318" s="157">
        <f>IF(N318="snížená",J318,0)</f>
        <v>0</v>
      </c>
      <c r="BG318" s="157">
        <f>IF(N318="zákl. přenesená",J318,0)</f>
        <v>0</v>
      </c>
      <c r="BH318" s="157">
        <f>IF(N318="sníž. přenesená",J318,0)</f>
        <v>0</v>
      </c>
      <c r="BI318" s="157">
        <f>IF(N318="nulová",J318,0)</f>
        <v>0</v>
      </c>
      <c r="BJ318" s="17" t="s">
        <v>85</v>
      </c>
      <c r="BK318" s="157">
        <f>ROUND(I318*H318,0)</f>
        <v>0</v>
      </c>
      <c r="BL318" s="17" t="s">
        <v>297</v>
      </c>
      <c r="BM318" s="156" t="s">
        <v>551</v>
      </c>
    </row>
    <row r="319" spans="2:51" s="13" customFormat="1" ht="10">
      <c r="B319" s="158"/>
      <c r="D319" s="159" t="s">
        <v>214</v>
      </c>
      <c r="E319" s="160" t="s">
        <v>1</v>
      </c>
      <c r="F319" s="161" t="s">
        <v>552</v>
      </c>
      <c r="H319" s="162">
        <v>30.805</v>
      </c>
      <c r="I319" s="163"/>
      <c r="L319" s="158"/>
      <c r="M319" s="164"/>
      <c r="N319" s="165"/>
      <c r="O319" s="165"/>
      <c r="P319" s="165"/>
      <c r="Q319" s="165"/>
      <c r="R319" s="165"/>
      <c r="S319" s="165"/>
      <c r="T319" s="166"/>
      <c r="AT319" s="160" t="s">
        <v>214</v>
      </c>
      <c r="AU319" s="160" t="s">
        <v>85</v>
      </c>
      <c r="AV319" s="13" t="s">
        <v>85</v>
      </c>
      <c r="AW319" s="13" t="s">
        <v>33</v>
      </c>
      <c r="AX319" s="13" t="s">
        <v>77</v>
      </c>
      <c r="AY319" s="160" t="s">
        <v>205</v>
      </c>
    </row>
    <row r="320" spans="2:51" s="14" customFormat="1" ht="10">
      <c r="B320" s="167"/>
      <c r="D320" s="159" t="s">
        <v>214</v>
      </c>
      <c r="E320" s="168" t="s">
        <v>1</v>
      </c>
      <c r="F320" s="169" t="s">
        <v>216</v>
      </c>
      <c r="H320" s="170">
        <v>30.805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8" t="s">
        <v>214</v>
      </c>
      <c r="AU320" s="168" t="s">
        <v>85</v>
      </c>
      <c r="AV320" s="14" t="s">
        <v>217</v>
      </c>
      <c r="AW320" s="14" t="s">
        <v>33</v>
      </c>
      <c r="AX320" s="14" t="s">
        <v>8</v>
      </c>
      <c r="AY320" s="168" t="s">
        <v>205</v>
      </c>
    </row>
    <row r="321" spans="1:65" s="2" customFormat="1" ht="24.15" customHeight="1">
      <c r="A321" s="32"/>
      <c r="B321" s="144"/>
      <c r="C321" s="145" t="s">
        <v>121</v>
      </c>
      <c r="D321" s="145" t="s">
        <v>207</v>
      </c>
      <c r="E321" s="146" t="s">
        <v>553</v>
      </c>
      <c r="F321" s="147" t="s">
        <v>554</v>
      </c>
      <c r="G321" s="148" t="s">
        <v>325</v>
      </c>
      <c r="H321" s="149">
        <v>2.25</v>
      </c>
      <c r="I321" s="150"/>
      <c r="J321" s="151">
        <f>ROUND(I321*H321,0)</f>
        <v>0</v>
      </c>
      <c r="K321" s="147" t="s">
        <v>211</v>
      </c>
      <c r="L321" s="33"/>
      <c r="M321" s="152" t="s">
        <v>1</v>
      </c>
      <c r="N321" s="153" t="s">
        <v>43</v>
      </c>
      <c r="O321" s="58"/>
      <c r="P321" s="154">
        <f>O321*H321</f>
        <v>0</v>
      </c>
      <c r="Q321" s="154">
        <v>0.0105522</v>
      </c>
      <c r="R321" s="154">
        <f>Q321*H321</f>
        <v>0.02374245</v>
      </c>
      <c r="S321" s="154">
        <v>0</v>
      </c>
      <c r="T321" s="155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6" t="s">
        <v>297</v>
      </c>
      <c r="AT321" s="156" t="s">
        <v>207</v>
      </c>
      <c r="AU321" s="156" t="s">
        <v>85</v>
      </c>
      <c r="AY321" s="17" t="s">
        <v>205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7" t="s">
        <v>85</v>
      </c>
      <c r="BK321" s="157">
        <f>ROUND(I321*H321,0)</f>
        <v>0</v>
      </c>
      <c r="BL321" s="17" t="s">
        <v>297</v>
      </c>
      <c r="BM321" s="156" t="s">
        <v>555</v>
      </c>
    </row>
    <row r="322" spans="2:51" s="13" customFormat="1" ht="10">
      <c r="B322" s="158"/>
      <c r="D322" s="159" t="s">
        <v>214</v>
      </c>
      <c r="E322" s="160" t="s">
        <v>1</v>
      </c>
      <c r="F322" s="161" t="s">
        <v>556</v>
      </c>
      <c r="H322" s="162">
        <v>2.25</v>
      </c>
      <c r="I322" s="163"/>
      <c r="L322" s="158"/>
      <c r="M322" s="164"/>
      <c r="N322" s="165"/>
      <c r="O322" s="165"/>
      <c r="P322" s="165"/>
      <c r="Q322" s="165"/>
      <c r="R322" s="165"/>
      <c r="S322" s="165"/>
      <c r="T322" s="166"/>
      <c r="AT322" s="160" t="s">
        <v>214</v>
      </c>
      <c r="AU322" s="160" t="s">
        <v>85</v>
      </c>
      <c r="AV322" s="13" t="s">
        <v>85</v>
      </c>
      <c r="AW322" s="13" t="s">
        <v>33</v>
      </c>
      <c r="AX322" s="13" t="s">
        <v>77</v>
      </c>
      <c r="AY322" s="160" t="s">
        <v>205</v>
      </c>
    </row>
    <row r="323" spans="2:51" s="14" customFormat="1" ht="10">
      <c r="B323" s="167"/>
      <c r="D323" s="159" t="s">
        <v>214</v>
      </c>
      <c r="E323" s="168" t="s">
        <v>1</v>
      </c>
      <c r="F323" s="169" t="s">
        <v>216</v>
      </c>
      <c r="H323" s="170">
        <v>2.25</v>
      </c>
      <c r="I323" s="171"/>
      <c r="L323" s="167"/>
      <c r="M323" s="172"/>
      <c r="N323" s="173"/>
      <c r="O323" s="173"/>
      <c r="P323" s="173"/>
      <c r="Q323" s="173"/>
      <c r="R323" s="173"/>
      <c r="S323" s="173"/>
      <c r="T323" s="174"/>
      <c r="AT323" s="168" t="s">
        <v>214</v>
      </c>
      <c r="AU323" s="168" t="s">
        <v>85</v>
      </c>
      <c r="AV323" s="14" t="s">
        <v>217</v>
      </c>
      <c r="AW323" s="14" t="s">
        <v>33</v>
      </c>
      <c r="AX323" s="14" t="s">
        <v>8</v>
      </c>
      <c r="AY323" s="168" t="s">
        <v>205</v>
      </c>
    </row>
    <row r="324" spans="1:65" s="2" customFormat="1" ht="24.15" customHeight="1">
      <c r="A324" s="32"/>
      <c r="B324" s="144"/>
      <c r="C324" s="145" t="s">
        <v>557</v>
      </c>
      <c r="D324" s="145" t="s">
        <v>207</v>
      </c>
      <c r="E324" s="146" t="s">
        <v>558</v>
      </c>
      <c r="F324" s="147" t="s">
        <v>559</v>
      </c>
      <c r="G324" s="148" t="s">
        <v>256</v>
      </c>
      <c r="H324" s="149">
        <v>1.8</v>
      </c>
      <c r="I324" s="150"/>
      <c r="J324" s="151">
        <f>ROUND(I324*H324,0)</f>
        <v>0</v>
      </c>
      <c r="K324" s="147" t="s">
        <v>211</v>
      </c>
      <c r="L324" s="33"/>
      <c r="M324" s="152" t="s">
        <v>1</v>
      </c>
      <c r="N324" s="153" t="s">
        <v>43</v>
      </c>
      <c r="O324" s="58"/>
      <c r="P324" s="154">
        <f>O324*H324</f>
        <v>0</v>
      </c>
      <c r="Q324" s="154">
        <v>0</v>
      </c>
      <c r="R324" s="154">
        <f>Q324*H324</f>
        <v>0</v>
      </c>
      <c r="S324" s="154">
        <v>0.01296</v>
      </c>
      <c r="T324" s="155">
        <f>S324*H324</f>
        <v>0.023327999999999998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6" t="s">
        <v>297</v>
      </c>
      <c r="AT324" s="156" t="s">
        <v>207</v>
      </c>
      <c r="AU324" s="156" t="s">
        <v>85</v>
      </c>
      <c r="AY324" s="17" t="s">
        <v>205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7" t="s">
        <v>85</v>
      </c>
      <c r="BK324" s="157">
        <f>ROUND(I324*H324,0)</f>
        <v>0</v>
      </c>
      <c r="BL324" s="17" t="s">
        <v>297</v>
      </c>
      <c r="BM324" s="156" t="s">
        <v>560</v>
      </c>
    </row>
    <row r="325" spans="2:51" s="13" customFormat="1" ht="10">
      <c r="B325" s="158"/>
      <c r="D325" s="159" t="s">
        <v>214</v>
      </c>
      <c r="E325" s="160" t="s">
        <v>1</v>
      </c>
      <c r="F325" s="161" t="s">
        <v>561</v>
      </c>
      <c r="H325" s="162">
        <v>1.8</v>
      </c>
      <c r="I325" s="163"/>
      <c r="L325" s="158"/>
      <c r="M325" s="164"/>
      <c r="N325" s="165"/>
      <c r="O325" s="165"/>
      <c r="P325" s="165"/>
      <c r="Q325" s="165"/>
      <c r="R325" s="165"/>
      <c r="S325" s="165"/>
      <c r="T325" s="166"/>
      <c r="AT325" s="160" t="s">
        <v>214</v>
      </c>
      <c r="AU325" s="160" t="s">
        <v>85</v>
      </c>
      <c r="AV325" s="13" t="s">
        <v>85</v>
      </c>
      <c r="AW325" s="13" t="s">
        <v>33</v>
      </c>
      <c r="AX325" s="13" t="s">
        <v>8</v>
      </c>
      <c r="AY325" s="160" t="s">
        <v>205</v>
      </c>
    </row>
    <row r="326" spans="1:65" s="2" customFormat="1" ht="33" customHeight="1">
      <c r="A326" s="32"/>
      <c r="B326" s="144"/>
      <c r="C326" s="145" t="s">
        <v>562</v>
      </c>
      <c r="D326" s="145" t="s">
        <v>207</v>
      </c>
      <c r="E326" s="146" t="s">
        <v>563</v>
      </c>
      <c r="F326" s="147" t="s">
        <v>564</v>
      </c>
      <c r="G326" s="148" t="s">
        <v>246</v>
      </c>
      <c r="H326" s="149">
        <v>2</v>
      </c>
      <c r="I326" s="150"/>
      <c r="J326" s="151">
        <f>ROUND(I326*H326,0)</f>
        <v>0</v>
      </c>
      <c r="K326" s="147" t="s">
        <v>211</v>
      </c>
      <c r="L326" s="33"/>
      <c r="M326" s="152" t="s">
        <v>1</v>
      </c>
      <c r="N326" s="153" t="s">
        <v>43</v>
      </c>
      <c r="O326" s="58"/>
      <c r="P326" s="154">
        <f>O326*H326</f>
        <v>0</v>
      </c>
      <c r="Q326" s="154">
        <v>0.0015172</v>
      </c>
      <c r="R326" s="154">
        <f>Q326*H326</f>
        <v>0.0030344</v>
      </c>
      <c r="S326" s="154">
        <v>0</v>
      </c>
      <c r="T326" s="155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6" t="s">
        <v>297</v>
      </c>
      <c r="AT326" s="156" t="s">
        <v>207</v>
      </c>
      <c r="AU326" s="156" t="s">
        <v>85</v>
      </c>
      <c r="AY326" s="17" t="s">
        <v>205</v>
      </c>
      <c r="BE326" s="157">
        <f>IF(N326="základní",J326,0)</f>
        <v>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7" t="s">
        <v>85</v>
      </c>
      <c r="BK326" s="157">
        <f>ROUND(I326*H326,0)</f>
        <v>0</v>
      </c>
      <c r="BL326" s="17" t="s">
        <v>297</v>
      </c>
      <c r="BM326" s="156" t="s">
        <v>565</v>
      </c>
    </row>
    <row r="327" spans="2:51" s="13" customFormat="1" ht="10">
      <c r="B327" s="158"/>
      <c r="D327" s="159" t="s">
        <v>214</v>
      </c>
      <c r="E327" s="160" t="s">
        <v>1</v>
      </c>
      <c r="F327" s="161" t="s">
        <v>566</v>
      </c>
      <c r="H327" s="162">
        <v>2</v>
      </c>
      <c r="I327" s="163"/>
      <c r="L327" s="158"/>
      <c r="M327" s="164"/>
      <c r="N327" s="165"/>
      <c r="O327" s="165"/>
      <c r="P327" s="165"/>
      <c r="Q327" s="165"/>
      <c r="R327" s="165"/>
      <c r="S327" s="165"/>
      <c r="T327" s="166"/>
      <c r="AT327" s="160" t="s">
        <v>214</v>
      </c>
      <c r="AU327" s="160" t="s">
        <v>85</v>
      </c>
      <c r="AV327" s="13" t="s">
        <v>85</v>
      </c>
      <c r="AW327" s="13" t="s">
        <v>33</v>
      </c>
      <c r="AX327" s="13" t="s">
        <v>8</v>
      </c>
      <c r="AY327" s="160" t="s">
        <v>205</v>
      </c>
    </row>
    <row r="328" spans="1:65" s="2" customFormat="1" ht="24.15" customHeight="1">
      <c r="A328" s="32"/>
      <c r="B328" s="144"/>
      <c r="C328" s="175" t="s">
        <v>567</v>
      </c>
      <c r="D328" s="175" t="s">
        <v>237</v>
      </c>
      <c r="E328" s="176" t="s">
        <v>568</v>
      </c>
      <c r="F328" s="177" t="s">
        <v>569</v>
      </c>
      <c r="G328" s="178" t="s">
        <v>246</v>
      </c>
      <c r="H328" s="179">
        <v>2</v>
      </c>
      <c r="I328" s="180"/>
      <c r="J328" s="181">
        <f>ROUND(I328*H328,0)</f>
        <v>0</v>
      </c>
      <c r="K328" s="177" t="s">
        <v>211</v>
      </c>
      <c r="L328" s="182"/>
      <c r="M328" s="183" t="s">
        <v>1</v>
      </c>
      <c r="N328" s="184" t="s">
        <v>43</v>
      </c>
      <c r="O328" s="58"/>
      <c r="P328" s="154">
        <f>O328*H328</f>
        <v>0</v>
      </c>
      <c r="Q328" s="154">
        <v>0.0219</v>
      </c>
      <c r="R328" s="154">
        <f>Q328*H328</f>
        <v>0.0438</v>
      </c>
      <c r="S328" s="154">
        <v>0</v>
      </c>
      <c r="T328" s="155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6" t="s">
        <v>91</v>
      </c>
      <c r="AT328" s="156" t="s">
        <v>237</v>
      </c>
      <c r="AU328" s="156" t="s">
        <v>85</v>
      </c>
      <c r="AY328" s="17" t="s">
        <v>205</v>
      </c>
      <c r="BE328" s="157">
        <f>IF(N328="základní",J328,0)</f>
        <v>0</v>
      </c>
      <c r="BF328" s="157">
        <f>IF(N328="snížená",J328,0)</f>
        <v>0</v>
      </c>
      <c r="BG328" s="157">
        <f>IF(N328="zákl. přenesená",J328,0)</f>
        <v>0</v>
      </c>
      <c r="BH328" s="157">
        <f>IF(N328="sníž. přenesená",J328,0)</f>
        <v>0</v>
      </c>
      <c r="BI328" s="157">
        <f>IF(N328="nulová",J328,0)</f>
        <v>0</v>
      </c>
      <c r="BJ328" s="17" t="s">
        <v>85</v>
      </c>
      <c r="BK328" s="157">
        <f>ROUND(I328*H328,0)</f>
        <v>0</v>
      </c>
      <c r="BL328" s="17" t="s">
        <v>297</v>
      </c>
      <c r="BM328" s="156" t="s">
        <v>570</v>
      </c>
    </row>
    <row r="329" spans="1:65" s="2" customFormat="1" ht="21.75" customHeight="1">
      <c r="A329" s="32"/>
      <c r="B329" s="144"/>
      <c r="C329" s="145" t="s">
        <v>124</v>
      </c>
      <c r="D329" s="145" t="s">
        <v>207</v>
      </c>
      <c r="E329" s="146" t="s">
        <v>571</v>
      </c>
      <c r="F329" s="147" t="s">
        <v>572</v>
      </c>
      <c r="G329" s="148" t="s">
        <v>325</v>
      </c>
      <c r="H329" s="149">
        <v>11.76</v>
      </c>
      <c r="I329" s="150"/>
      <c r="J329" s="151">
        <f>ROUND(I329*H329,0)</f>
        <v>0</v>
      </c>
      <c r="K329" s="147" t="s">
        <v>211</v>
      </c>
      <c r="L329" s="33"/>
      <c r="M329" s="152" t="s">
        <v>1</v>
      </c>
      <c r="N329" s="153" t="s">
        <v>43</v>
      </c>
      <c r="O329" s="58"/>
      <c r="P329" s="154">
        <f>O329*H329</f>
        <v>0</v>
      </c>
      <c r="Q329" s="154">
        <v>0.005543</v>
      </c>
      <c r="R329" s="154">
        <f>Q329*H329</f>
        <v>0.06518568</v>
      </c>
      <c r="S329" s="154">
        <v>0</v>
      </c>
      <c r="T329" s="155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6" t="s">
        <v>297</v>
      </c>
      <c r="AT329" s="156" t="s">
        <v>207</v>
      </c>
      <c r="AU329" s="156" t="s">
        <v>85</v>
      </c>
      <c r="AY329" s="17" t="s">
        <v>205</v>
      </c>
      <c r="BE329" s="157">
        <f>IF(N329="základní",J329,0)</f>
        <v>0</v>
      </c>
      <c r="BF329" s="157">
        <f>IF(N329="snížená",J329,0)</f>
        <v>0</v>
      </c>
      <c r="BG329" s="157">
        <f>IF(N329="zákl. přenesená",J329,0)</f>
        <v>0</v>
      </c>
      <c r="BH329" s="157">
        <f>IF(N329="sníž. přenesená",J329,0)</f>
        <v>0</v>
      </c>
      <c r="BI329" s="157">
        <f>IF(N329="nulová",J329,0)</f>
        <v>0</v>
      </c>
      <c r="BJ329" s="17" t="s">
        <v>85</v>
      </c>
      <c r="BK329" s="157">
        <f>ROUND(I329*H329,0)</f>
        <v>0</v>
      </c>
      <c r="BL329" s="17" t="s">
        <v>297</v>
      </c>
      <c r="BM329" s="156" t="s">
        <v>573</v>
      </c>
    </row>
    <row r="330" spans="2:51" s="13" customFormat="1" ht="10">
      <c r="B330" s="158"/>
      <c r="D330" s="159" t="s">
        <v>214</v>
      </c>
      <c r="E330" s="160" t="s">
        <v>1</v>
      </c>
      <c r="F330" s="161" t="s">
        <v>574</v>
      </c>
      <c r="H330" s="162">
        <v>11.76</v>
      </c>
      <c r="I330" s="163"/>
      <c r="L330" s="158"/>
      <c r="M330" s="164"/>
      <c r="N330" s="165"/>
      <c r="O330" s="165"/>
      <c r="P330" s="165"/>
      <c r="Q330" s="165"/>
      <c r="R330" s="165"/>
      <c r="S330" s="165"/>
      <c r="T330" s="166"/>
      <c r="AT330" s="160" t="s">
        <v>214</v>
      </c>
      <c r="AU330" s="160" t="s">
        <v>85</v>
      </c>
      <c r="AV330" s="13" t="s">
        <v>85</v>
      </c>
      <c r="AW330" s="13" t="s">
        <v>33</v>
      </c>
      <c r="AX330" s="13" t="s">
        <v>8</v>
      </c>
      <c r="AY330" s="160" t="s">
        <v>205</v>
      </c>
    </row>
    <row r="331" spans="1:65" s="2" customFormat="1" ht="24.15" customHeight="1">
      <c r="A331" s="32"/>
      <c r="B331" s="144"/>
      <c r="C331" s="145" t="s">
        <v>127</v>
      </c>
      <c r="D331" s="145" t="s">
        <v>207</v>
      </c>
      <c r="E331" s="146" t="s">
        <v>575</v>
      </c>
      <c r="F331" s="147" t="s">
        <v>576</v>
      </c>
      <c r="G331" s="148" t="s">
        <v>229</v>
      </c>
      <c r="H331" s="149">
        <v>2.75</v>
      </c>
      <c r="I331" s="150"/>
      <c r="J331" s="151">
        <f>ROUND(I331*H331,0)</f>
        <v>0</v>
      </c>
      <c r="K331" s="147" t="s">
        <v>211</v>
      </c>
      <c r="L331" s="33"/>
      <c r="M331" s="152" t="s">
        <v>1</v>
      </c>
      <c r="N331" s="153" t="s">
        <v>43</v>
      </c>
      <c r="O331" s="58"/>
      <c r="P331" s="154">
        <f>O331*H331</f>
        <v>0</v>
      </c>
      <c r="Q331" s="154">
        <v>0</v>
      </c>
      <c r="R331" s="154">
        <f>Q331*H331</f>
        <v>0</v>
      </c>
      <c r="S331" s="154">
        <v>0</v>
      </c>
      <c r="T331" s="155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6" t="s">
        <v>297</v>
      </c>
      <c r="AT331" s="156" t="s">
        <v>207</v>
      </c>
      <c r="AU331" s="156" t="s">
        <v>85</v>
      </c>
      <c r="AY331" s="17" t="s">
        <v>205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7" t="s">
        <v>85</v>
      </c>
      <c r="BK331" s="157">
        <f>ROUND(I331*H331,0)</f>
        <v>0</v>
      </c>
      <c r="BL331" s="17" t="s">
        <v>297</v>
      </c>
      <c r="BM331" s="156" t="s">
        <v>577</v>
      </c>
    </row>
    <row r="332" spans="1:65" s="2" customFormat="1" ht="24.15" customHeight="1">
      <c r="A332" s="32"/>
      <c r="B332" s="144"/>
      <c r="C332" s="145" t="s">
        <v>130</v>
      </c>
      <c r="D332" s="145" t="s">
        <v>207</v>
      </c>
      <c r="E332" s="146" t="s">
        <v>578</v>
      </c>
      <c r="F332" s="147" t="s">
        <v>579</v>
      </c>
      <c r="G332" s="148" t="s">
        <v>229</v>
      </c>
      <c r="H332" s="149">
        <v>2.75</v>
      </c>
      <c r="I332" s="150"/>
      <c r="J332" s="151">
        <f>ROUND(I332*H332,0)</f>
        <v>0</v>
      </c>
      <c r="K332" s="147" t="s">
        <v>211</v>
      </c>
      <c r="L332" s="33"/>
      <c r="M332" s="152" t="s">
        <v>1</v>
      </c>
      <c r="N332" s="153" t="s">
        <v>43</v>
      </c>
      <c r="O332" s="58"/>
      <c r="P332" s="154">
        <f>O332*H332</f>
        <v>0</v>
      </c>
      <c r="Q332" s="154">
        <v>0</v>
      </c>
      <c r="R332" s="154">
        <f>Q332*H332</f>
        <v>0</v>
      </c>
      <c r="S332" s="154">
        <v>0</v>
      </c>
      <c r="T332" s="155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6" t="s">
        <v>297</v>
      </c>
      <c r="AT332" s="156" t="s">
        <v>207</v>
      </c>
      <c r="AU332" s="156" t="s">
        <v>85</v>
      </c>
      <c r="AY332" s="17" t="s">
        <v>205</v>
      </c>
      <c r="BE332" s="157">
        <f>IF(N332="základní",J332,0)</f>
        <v>0</v>
      </c>
      <c r="BF332" s="157">
        <f>IF(N332="snížená",J332,0)</f>
        <v>0</v>
      </c>
      <c r="BG332" s="157">
        <f>IF(N332="zákl. přenesená",J332,0)</f>
        <v>0</v>
      </c>
      <c r="BH332" s="157">
        <f>IF(N332="sníž. přenesená",J332,0)</f>
        <v>0</v>
      </c>
      <c r="BI332" s="157">
        <f>IF(N332="nulová",J332,0)</f>
        <v>0</v>
      </c>
      <c r="BJ332" s="17" t="s">
        <v>85</v>
      </c>
      <c r="BK332" s="157">
        <f>ROUND(I332*H332,0)</f>
        <v>0</v>
      </c>
      <c r="BL332" s="17" t="s">
        <v>297</v>
      </c>
      <c r="BM332" s="156" t="s">
        <v>580</v>
      </c>
    </row>
    <row r="333" spans="2:63" s="12" customFormat="1" ht="22.75" customHeight="1">
      <c r="B333" s="131"/>
      <c r="D333" s="132" t="s">
        <v>76</v>
      </c>
      <c r="E333" s="142" t="s">
        <v>581</v>
      </c>
      <c r="F333" s="142" t="s">
        <v>582</v>
      </c>
      <c r="I333" s="134"/>
      <c r="J333" s="143">
        <f>BK333</f>
        <v>0</v>
      </c>
      <c r="L333" s="131"/>
      <c r="M333" s="136"/>
      <c r="N333" s="137"/>
      <c r="O333" s="137"/>
      <c r="P333" s="138">
        <f>SUM(P334:P374)</f>
        <v>0</v>
      </c>
      <c r="Q333" s="137"/>
      <c r="R333" s="138">
        <f>SUM(R334:R374)</f>
        <v>0.3919671096</v>
      </c>
      <c r="S333" s="137"/>
      <c r="T333" s="139">
        <f>SUM(T334:T374)</f>
        <v>2.1018242000000003</v>
      </c>
      <c r="AR333" s="132" t="s">
        <v>85</v>
      </c>
      <c r="AT333" s="140" t="s">
        <v>76</v>
      </c>
      <c r="AU333" s="140" t="s">
        <v>8</v>
      </c>
      <c r="AY333" s="132" t="s">
        <v>205</v>
      </c>
      <c r="BK333" s="141">
        <f>SUM(BK334:BK374)</f>
        <v>0</v>
      </c>
    </row>
    <row r="334" spans="1:65" s="2" customFormat="1" ht="24.15" customHeight="1">
      <c r="A334" s="32"/>
      <c r="B334" s="144"/>
      <c r="C334" s="145" t="s">
        <v>133</v>
      </c>
      <c r="D334" s="145" t="s">
        <v>207</v>
      </c>
      <c r="E334" s="146" t="s">
        <v>583</v>
      </c>
      <c r="F334" s="147" t="s">
        <v>584</v>
      </c>
      <c r="G334" s="148" t="s">
        <v>325</v>
      </c>
      <c r="H334" s="149">
        <v>12.3</v>
      </c>
      <c r="I334" s="150"/>
      <c r="J334" s="151">
        <f>ROUND(I334*H334,0)</f>
        <v>0</v>
      </c>
      <c r="K334" s="147" t="s">
        <v>211</v>
      </c>
      <c r="L334" s="33"/>
      <c r="M334" s="152" t="s">
        <v>1</v>
      </c>
      <c r="N334" s="153" t="s">
        <v>43</v>
      </c>
      <c r="O334" s="58"/>
      <c r="P334" s="154">
        <f>O334*H334</f>
        <v>0</v>
      </c>
      <c r="Q334" s="154">
        <v>0</v>
      </c>
      <c r="R334" s="154">
        <f>Q334*H334</f>
        <v>0</v>
      </c>
      <c r="S334" s="154">
        <v>0.01965</v>
      </c>
      <c r="T334" s="155">
        <f>S334*H334</f>
        <v>0.24169500000000002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6" t="s">
        <v>297</v>
      </c>
      <c r="AT334" s="156" t="s">
        <v>207</v>
      </c>
      <c r="AU334" s="156" t="s">
        <v>85</v>
      </c>
      <c r="AY334" s="17" t="s">
        <v>205</v>
      </c>
      <c r="BE334" s="157">
        <f>IF(N334="základní",J334,0)</f>
        <v>0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7" t="s">
        <v>85</v>
      </c>
      <c r="BK334" s="157">
        <f>ROUND(I334*H334,0)</f>
        <v>0</v>
      </c>
      <c r="BL334" s="17" t="s">
        <v>297</v>
      </c>
      <c r="BM334" s="156" t="s">
        <v>585</v>
      </c>
    </row>
    <row r="335" spans="2:51" s="13" customFormat="1" ht="10">
      <c r="B335" s="158"/>
      <c r="D335" s="159" t="s">
        <v>214</v>
      </c>
      <c r="E335" s="160" t="s">
        <v>1</v>
      </c>
      <c r="F335" s="161" t="s">
        <v>586</v>
      </c>
      <c r="H335" s="162">
        <v>12.3</v>
      </c>
      <c r="I335" s="163"/>
      <c r="L335" s="158"/>
      <c r="M335" s="164"/>
      <c r="N335" s="165"/>
      <c r="O335" s="165"/>
      <c r="P335" s="165"/>
      <c r="Q335" s="165"/>
      <c r="R335" s="165"/>
      <c r="S335" s="165"/>
      <c r="T335" s="166"/>
      <c r="AT335" s="160" t="s">
        <v>214</v>
      </c>
      <c r="AU335" s="160" t="s">
        <v>85</v>
      </c>
      <c r="AV335" s="13" t="s">
        <v>85</v>
      </c>
      <c r="AW335" s="13" t="s">
        <v>33</v>
      </c>
      <c r="AX335" s="13" t="s">
        <v>8</v>
      </c>
      <c r="AY335" s="160" t="s">
        <v>205</v>
      </c>
    </row>
    <row r="336" spans="1:65" s="2" customFormat="1" ht="24.15" customHeight="1">
      <c r="A336" s="32"/>
      <c r="B336" s="144"/>
      <c r="C336" s="145" t="s">
        <v>136</v>
      </c>
      <c r="D336" s="145" t="s">
        <v>207</v>
      </c>
      <c r="E336" s="146" t="s">
        <v>587</v>
      </c>
      <c r="F336" s="147" t="s">
        <v>588</v>
      </c>
      <c r="G336" s="148" t="s">
        <v>256</v>
      </c>
      <c r="H336" s="149">
        <v>49.128</v>
      </c>
      <c r="I336" s="150"/>
      <c r="J336" s="151">
        <f>ROUND(I336*H336,0)</f>
        <v>0</v>
      </c>
      <c r="K336" s="147" t="s">
        <v>211</v>
      </c>
      <c r="L336" s="33"/>
      <c r="M336" s="152" t="s">
        <v>1</v>
      </c>
      <c r="N336" s="153" t="s">
        <v>43</v>
      </c>
      <c r="O336" s="58"/>
      <c r="P336" s="154">
        <f>O336*H336</f>
        <v>0</v>
      </c>
      <c r="Q336" s="154">
        <v>0</v>
      </c>
      <c r="R336" s="154">
        <f>Q336*H336</f>
        <v>0</v>
      </c>
      <c r="S336" s="154">
        <v>0.02465</v>
      </c>
      <c r="T336" s="155">
        <f>S336*H336</f>
        <v>1.2110052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6" t="s">
        <v>297</v>
      </c>
      <c r="AT336" s="156" t="s">
        <v>207</v>
      </c>
      <c r="AU336" s="156" t="s">
        <v>85</v>
      </c>
      <c r="AY336" s="17" t="s">
        <v>205</v>
      </c>
      <c r="BE336" s="157">
        <f>IF(N336="základní",J336,0)</f>
        <v>0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7" t="s">
        <v>85</v>
      </c>
      <c r="BK336" s="157">
        <f>ROUND(I336*H336,0)</f>
        <v>0</v>
      </c>
      <c r="BL336" s="17" t="s">
        <v>297</v>
      </c>
      <c r="BM336" s="156" t="s">
        <v>589</v>
      </c>
    </row>
    <row r="337" spans="2:51" s="13" customFormat="1" ht="10">
      <c r="B337" s="158"/>
      <c r="D337" s="159" t="s">
        <v>214</v>
      </c>
      <c r="E337" s="160" t="s">
        <v>1</v>
      </c>
      <c r="F337" s="161" t="s">
        <v>590</v>
      </c>
      <c r="H337" s="162">
        <v>68.208</v>
      </c>
      <c r="I337" s="163"/>
      <c r="L337" s="158"/>
      <c r="M337" s="164"/>
      <c r="N337" s="165"/>
      <c r="O337" s="165"/>
      <c r="P337" s="165"/>
      <c r="Q337" s="165"/>
      <c r="R337" s="165"/>
      <c r="S337" s="165"/>
      <c r="T337" s="166"/>
      <c r="AT337" s="160" t="s">
        <v>214</v>
      </c>
      <c r="AU337" s="160" t="s">
        <v>85</v>
      </c>
      <c r="AV337" s="13" t="s">
        <v>85</v>
      </c>
      <c r="AW337" s="13" t="s">
        <v>33</v>
      </c>
      <c r="AX337" s="13" t="s">
        <v>77</v>
      </c>
      <c r="AY337" s="160" t="s">
        <v>205</v>
      </c>
    </row>
    <row r="338" spans="2:51" s="13" customFormat="1" ht="10">
      <c r="B338" s="158"/>
      <c r="D338" s="159" t="s">
        <v>214</v>
      </c>
      <c r="E338" s="160" t="s">
        <v>1</v>
      </c>
      <c r="F338" s="161" t="s">
        <v>591</v>
      </c>
      <c r="H338" s="162">
        <v>-3</v>
      </c>
      <c r="I338" s="163"/>
      <c r="L338" s="158"/>
      <c r="M338" s="164"/>
      <c r="N338" s="165"/>
      <c r="O338" s="165"/>
      <c r="P338" s="165"/>
      <c r="Q338" s="165"/>
      <c r="R338" s="165"/>
      <c r="S338" s="165"/>
      <c r="T338" s="166"/>
      <c r="AT338" s="160" t="s">
        <v>214</v>
      </c>
      <c r="AU338" s="160" t="s">
        <v>85</v>
      </c>
      <c r="AV338" s="13" t="s">
        <v>85</v>
      </c>
      <c r="AW338" s="13" t="s">
        <v>33</v>
      </c>
      <c r="AX338" s="13" t="s">
        <v>77</v>
      </c>
      <c r="AY338" s="160" t="s">
        <v>205</v>
      </c>
    </row>
    <row r="339" spans="2:51" s="13" customFormat="1" ht="10">
      <c r="B339" s="158"/>
      <c r="D339" s="159" t="s">
        <v>214</v>
      </c>
      <c r="E339" s="160" t="s">
        <v>1</v>
      </c>
      <c r="F339" s="161" t="s">
        <v>592</v>
      </c>
      <c r="H339" s="162">
        <v>-16.08</v>
      </c>
      <c r="I339" s="163"/>
      <c r="L339" s="158"/>
      <c r="M339" s="164"/>
      <c r="N339" s="165"/>
      <c r="O339" s="165"/>
      <c r="P339" s="165"/>
      <c r="Q339" s="165"/>
      <c r="R339" s="165"/>
      <c r="S339" s="165"/>
      <c r="T339" s="166"/>
      <c r="AT339" s="160" t="s">
        <v>214</v>
      </c>
      <c r="AU339" s="160" t="s">
        <v>85</v>
      </c>
      <c r="AV339" s="13" t="s">
        <v>85</v>
      </c>
      <c r="AW339" s="13" t="s">
        <v>33</v>
      </c>
      <c r="AX339" s="13" t="s">
        <v>77</v>
      </c>
      <c r="AY339" s="160" t="s">
        <v>205</v>
      </c>
    </row>
    <row r="340" spans="2:51" s="14" customFormat="1" ht="10">
      <c r="B340" s="167"/>
      <c r="D340" s="159" t="s">
        <v>214</v>
      </c>
      <c r="E340" s="168" t="s">
        <v>1</v>
      </c>
      <c r="F340" s="169" t="s">
        <v>281</v>
      </c>
      <c r="H340" s="170">
        <v>49.128</v>
      </c>
      <c r="I340" s="171"/>
      <c r="L340" s="167"/>
      <c r="M340" s="172"/>
      <c r="N340" s="173"/>
      <c r="O340" s="173"/>
      <c r="P340" s="173"/>
      <c r="Q340" s="173"/>
      <c r="R340" s="173"/>
      <c r="S340" s="173"/>
      <c r="T340" s="174"/>
      <c r="AT340" s="168" t="s">
        <v>214</v>
      </c>
      <c r="AU340" s="168" t="s">
        <v>85</v>
      </c>
      <c r="AV340" s="14" t="s">
        <v>217</v>
      </c>
      <c r="AW340" s="14" t="s">
        <v>33</v>
      </c>
      <c r="AX340" s="14" t="s">
        <v>8</v>
      </c>
      <c r="AY340" s="168" t="s">
        <v>205</v>
      </c>
    </row>
    <row r="341" spans="1:65" s="2" customFormat="1" ht="24.15" customHeight="1">
      <c r="A341" s="32"/>
      <c r="B341" s="144"/>
      <c r="C341" s="145" t="s">
        <v>139</v>
      </c>
      <c r="D341" s="145" t="s">
        <v>207</v>
      </c>
      <c r="E341" s="146" t="s">
        <v>593</v>
      </c>
      <c r="F341" s="147" t="s">
        <v>594</v>
      </c>
      <c r="G341" s="148" t="s">
        <v>256</v>
      </c>
      <c r="H341" s="149">
        <v>49.128</v>
      </c>
      <c r="I341" s="150"/>
      <c r="J341" s="151">
        <f>ROUND(I341*H341,0)</f>
        <v>0</v>
      </c>
      <c r="K341" s="147" t="s">
        <v>211</v>
      </c>
      <c r="L341" s="33"/>
      <c r="M341" s="152" t="s">
        <v>1</v>
      </c>
      <c r="N341" s="153" t="s">
        <v>43</v>
      </c>
      <c r="O341" s="58"/>
      <c r="P341" s="154">
        <f>O341*H341</f>
        <v>0</v>
      </c>
      <c r="Q341" s="154">
        <v>0</v>
      </c>
      <c r="R341" s="154">
        <f>Q341*H341</f>
        <v>0</v>
      </c>
      <c r="S341" s="154">
        <v>0.008</v>
      </c>
      <c r="T341" s="155">
        <f>S341*H341</f>
        <v>0.393024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6" t="s">
        <v>297</v>
      </c>
      <c r="AT341" s="156" t="s">
        <v>207</v>
      </c>
      <c r="AU341" s="156" t="s">
        <v>85</v>
      </c>
      <c r="AY341" s="17" t="s">
        <v>205</v>
      </c>
      <c r="BE341" s="157">
        <f>IF(N341="základní",J341,0)</f>
        <v>0</v>
      </c>
      <c r="BF341" s="157">
        <f>IF(N341="snížená",J341,0)</f>
        <v>0</v>
      </c>
      <c r="BG341" s="157">
        <f>IF(N341="zákl. přenesená",J341,0)</f>
        <v>0</v>
      </c>
      <c r="BH341" s="157">
        <f>IF(N341="sníž. přenesená",J341,0)</f>
        <v>0</v>
      </c>
      <c r="BI341" s="157">
        <f>IF(N341="nulová",J341,0)</f>
        <v>0</v>
      </c>
      <c r="BJ341" s="17" t="s">
        <v>85</v>
      </c>
      <c r="BK341" s="157">
        <f>ROUND(I341*H341,0)</f>
        <v>0</v>
      </c>
      <c r="BL341" s="17" t="s">
        <v>297</v>
      </c>
      <c r="BM341" s="156" t="s">
        <v>595</v>
      </c>
    </row>
    <row r="342" spans="1:65" s="2" customFormat="1" ht="24.15" customHeight="1">
      <c r="A342" s="32"/>
      <c r="B342" s="144"/>
      <c r="C342" s="145" t="s">
        <v>142</v>
      </c>
      <c r="D342" s="145" t="s">
        <v>207</v>
      </c>
      <c r="E342" s="146" t="s">
        <v>596</v>
      </c>
      <c r="F342" s="147" t="s">
        <v>597</v>
      </c>
      <c r="G342" s="148" t="s">
        <v>246</v>
      </c>
      <c r="H342" s="149">
        <v>6</v>
      </c>
      <c r="I342" s="150"/>
      <c r="J342" s="151">
        <f>ROUND(I342*H342,0)</f>
        <v>0</v>
      </c>
      <c r="K342" s="147" t="s">
        <v>211</v>
      </c>
      <c r="L342" s="33"/>
      <c r="M342" s="152" t="s">
        <v>1</v>
      </c>
      <c r="N342" s="153" t="s">
        <v>43</v>
      </c>
      <c r="O342" s="58"/>
      <c r="P342" s="154">
        <f>O342*H342</f>
        <v>0</v>
      </c>
      <c r="Q342" s="154">
        <v>0.0002684875</v>
      </c>
      <c r="R342" s="154">
        <f>Q342*H342</f>
        <v>0.001610925</v>
      </c>
      <c r="S342" s="154">
        <v>0</v>
      </c>
      <c r="T342" s="155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6" t="s">
        <v>297</v>
      </c>
      <c r="AT342" s="156" t="s">
        <v>207</v>
      </c>
      <c r="AU342" s="156" t="s">
        <v>85</v>
      </c>
      <c r="AY342" s="17" t="s">
        <v>205</v>
      </c>
      <c r="BE342" s="157">
        <f>IF(N342="základní",J342,0)</f>
        <v>0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7" t="s">
        <v>85</v>
      </c>
      <c r="BK342" s="157">
        <f>ROUND(I342*H342,0)</f>
        <v>0</v>
      </c>
      <c r="BL342" s="17" t="s">
        <v>297</v>
      </c>
      <c r="BM342" s="156" t="s">
        <v>598</v>
      </c>
    </row>
    <row r="343" spans="2:51" s="13" customFormat="1" ht="10">
      <c r="B343" s="158"/>
      <c r="D343" s="159" t="s">
        <v>214</v>
      </c>
      <c r="E343" s="160" t="s">
        <v>1</v>
      </c>
      <c r="F343" s="161" t="s">
        <v>599</v>
      </c>
      <c r="H343" s="162">
        <v>6</v>
      </c>
      <c r="I343" s="163"/>
      <c r="L343" s="158"/>
      <c r="M343" s="164"/>
      <c r="N343" s="165"/>
      <c r="O343" s="165"/>
      <c r="P343" s="165"/>
      <c r="Q343" s="165"/>
      <c r="R343" s="165"/>
      <c r="S343" s="165"/>
      <c r="T343" s="166"/>
      <c r="AT343" s="160" t="s">
        <v>214</v>
      </c>
      <c r="AU343" s="160" t="s">
        <v>85</v>
      </c>
      <c r="AV343" s="13" t="s">
        <v>85</v>
      </c>
      <c r="AW343" s="13" t="s">
        <v>33</v>
      </c>
      <c r="AX343" s="13" t="s">
        <v>8</v>
      </c>
      <c r="AY343" s="160" t="s">
        <v>205</v>
      </c>
    </row>
    <row r="344" spans="1:65" s="2" customFormat="1" ht="24.15" customHeight="1">
      <c r="A344" s="32"/>
      <c r="B344" s="144"/>
      <c r="C344" s="175" t="s">
        <v>600</v>
      </c>
      <c r="D344" s="175" t="s">
        <v>237</v>
      </c>
      <c r="E344" s="176" t="s">
        <v>601</v>
      </c>
      <c r="F344" s="177" t="s">
        <v>602</v>
      </c>
      <c r="G344" s="178" t="s">
        <v>256</v>
      </c>
      <c r="H344" s="179">
        <v>2.268</v>
      </c>
      <c r="I344" s="180"/>
      <c r="J344" s="181">
        <f>ROUND(I344*H344,0)</f>
        <v>0</v>
      </c>
      <c r="K344" s="177" t="s">
        <v>211</v>
      </c>
      <c r="L344" s="182"/>
      <c r="M344" s="183" t="s">
        <v>1</v>
      </c>
      <c r="N344" s="184" t="s">
        <v>43</v>
      </c>
      <c r="O344" s="58"/>
      <c r="P344" s="154">
        <f>O344*H344</f>
        <v>0</v>
      </c>
      <c r="Q344" s="154">
        <v>0.03472</v>
      </c>
      <c r="R344" s="154">
        <f>Q344*H344</f>
        <v>0.07874495999999999</v>
      </c>
      <c r="S344" s="154">
        <v>0</v>
      </c>
      <c r="T344" s="155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6" t="s">
        <v>91</v>
      </c>
      <c r="AT344" s="156" t="s">
        <v>237</v>
      </c>
      <c r="AU344" s="156" t="s">
        <v>85</v>
      </c>
      <c r="AY344" s="17" t="s">
        <v>205</v>
      </c>
      <c r="BE344" s="157">
        <f>IF(N344="základní",J344,0)</f>
        <v>0</v>
      </c>
      <c r="BF344" s="157">
        <f>IF(N344="snížená",J344,0)</f>
        <v>0</v>
      </c>
      <c r="BG344" s="157">
        <f>IF(N344="zákl. přenesená",J344,0)</f>
        <v>0</v>
      </c>
      <c r="BH344" s="157">
        <f>IF(N344="sníž. přenesená",J344,0)</f>
        <v>0</v>
      </c>
      <c r="BI344" s="157">
        <f>IF(N344="nulová",J344,0)</f>
        <v>0</v>
      </c>
      <c r="BJ344" s="17" t="s">
        <v>85</v>
      </c>
      <c r="BK344" s="157">
        <f>ROUND(I344*H344,0)</f>
        <v>0</v>
      </c>
      <c r="BL344" s="17" t="s">
        <v>297</v>
      </c>
      <c r="BM344" s="156" t="s">
        <v>603</v>
      </c>
    </row>
    <row r="345" spans="2:51" s="13" customFormat="1" ht="10">
      <c r="B345" s="158"/>
      <c r="D345" s="159" t="s">
        <v>214</v>
      </c>
      <c r="E345" s="160" t="s">
        <v>1</v>
      </c>
      <c r="F345" s="161" t="s">
        <v>604</v>
      </c>
      <c r="H345" s="162">
        <v>2.268</v>
      </c>
      <c r="I345" s="163"/>
      <c r="L345" s="158"/>
      <c r="M345" s="164"/>
      <c r="N345" s="165"/>
      <c r="O345" s="165"/>
      <c r="P345" s="165"/>
      <c r="Q345" s="165"/>
      <c r="R345" s="165"/>
      <c r="S345" s="165"/>
      <c r="T345" s="166"/>
      <c r="AT345" s="160" t="s">
        <v>214</v>
      </c>
      <c r="AU345" s="160" t="s">
        <v>85</v>
      </c>
      <c r="AV345" s="13" t="s">
        <v>85</v>
      </c>
      <c r="AW345" s="13" t="s">
        <v>33</v>
      </c>
      <c r="AX345" s="13" t="s">
        <v>8</v>
      </c>
      <c r="AY345" s="160" t="s">
        <v>205</v>
      </c>
    </row>
    <row r="346" spans="1:65" s="2" customFormat="1" ht="24.15" customHeight="1">
      <c r="A346" s="32"/>
      <c r="B346" s="144"/>
      <c r="C346" s="145" t="s">
        <v>605</v>
      </c>
      <c r="D346" s="145" t="s">
        <v>207</v>
      </c>
      <c r="E346" s="146" t="s">
        <v>606</v>
      </c>
      <c r="F346" s="147" t="s">
        <v>607</v>
      </c>
      <c r="G346" s="148" t="s">
        <v>246</v>
      </c>
      <c r="H346" s="149">
        <v>1</v>
      </c>
      <c r="I346" s="150"/>
      <c r="J346" s="151">
        <f>ROUND(I346*H346,0)</f>
        <v>0</v>
      </c>
      <c r="K346" s="147" t="s">
        <v>211</v>
      </c>
      <c r="L346" s="33"/>
      <c r="M346" s="152" t="s">
        <v>1</v>
      </c>
      <c r="N346" s="153" t="s">
        <v>43</v>
      </c>
      <c r="O346" s="58"/>
      <c r="P346" s="154">
        <f>O346*H346</f>
        <v>0</v>
      </c>
      <c r="Q346" s="154">
        <v>0</v>
      </c>
      <c r="R346" s="154">
        <f>Q346*H346</f>
        <v>0</v>
      </c>
      <c r="S346" s="154">
        <v>0</v>
      </c>
      <c r="T346" s="155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56" t="s">
        <v>297</v>
      </c>
      <c r="AT346" s="156" t="s">
        <v>207</v>
      </c>
      <c r="AU346" s="156" t="s">
        <v>85</v>
      </c>
      <c r="AY346" s="17" t="s">
        <v>205</v>
      </c>
      <c r="BE346" s="157">
        <f>IF(N346="základní",J346,0)</f>
        <v>0</v>
      </c>
      <c r="BF346" s="157">
        <f>IF(N346="snížená",J346,0)</f>
        <v>0</v>
      </c>
      <c r="BG346" s="157">
        <f>IF(N346="zákl. přenesená",J346,0)</f>
        <v>0</v>
      </c>
      <c r="BH346" s="157">
        <f>IF(N346="sníž. přenesená",J346,0)</f>
        <v>0</v>
      </c>
      <c r="BI346" s="157">
        <f>IF(N346="nulová",J346,0)</f>
        <v>0</v>
      </c>
      <c r="BJ346" s="17" t="s">
        <v>85</v>
      </c>
      <c r="BK346" s="157">
        <f>ROUND(I346*H346,0)</f>
        <v>0</v>
      </c>
      <c r="BL346" s="17" t="s">
        <v>297</v>
      </c>
      <c r="BM346" s="156" t="s">
        <v>608</v>
      </c>
    </row>
    <row r="347" spans="2:51" s="13" customFormat="1" ht="10">
      <c r="B347" s="158"/>
      <c r="D347" s="159" t="s">
        <v>214</v>
      </c>
      <c r="E347" s="160" t="s">
        <v>1</v>
      </c>
      <c r="F347" s="161" t="s">
        <v>306</v>
      </c>
      <c r="H347" s="162">
        <v>1</v>
      </c>
      <c r="I347" s="163"/>
      <c r="L347" s="158"/>
      <c r="M347" s="164"/>
      <c r="N347" s="165"/>
      <c r="O347" s="165"/>
      <c r="P347" s="165"/>
      <c r="Q347" s="165"/>
      <c r="R347" s="165"/>
      <c r="S347" s="165"/>
      <c r="T347" s="166"/>
      <c r="AT347" s="160" t="s">
        <v>214</v>
      </c>
      <c r="AU347" s="160" t="s">
        <v>85</v>
      </c>
      <c r="AV347" s="13" t="s">
        <v>85</v>
      </c>
      <c r="AW347" s="13" t="s">
        <v>33</v>
      </c>
      <c r="AX347" s="13" t="s">
        <v>8</v>
      </c>
      <c r="AY347" s="160" t="s">
        <v>205</v>
      </c>
    </row>
    <row r="348" spans="1:65" s="2" customFormat="1" ht="33" customHeight="1">
      <c r="A348" s="32"/>
      <c r="B348" s="144"/>
      <c r="C348" s="175" t="s">
        <v>609</v>
      </c>
      <c r="D348" s="175" t="s">
        <v>237</v>
      </c>
      <c r="E348" s="176" t="s">
        <v>610</v>
      </c>
      <c r="F348" s="177" t="s">
        <v>611</v>
      </c>
      <c r="G348" s="178" t="s">
        <v>246</v>
      </c>
      <c r="H348" s="179">
        <v>1</v>
      </c>
      <c r="I348" s="180"/>
      <c r="J348" s="181">
        <f aca="true" t="shared" si="0" ref="J348:J357">ROUND(I348*H348,0)</f>
        <v>0</v>
      </c>
      <c r="K348" s="177" t="s">
        <v>211</v>
      </c>
      <c r="L348" s="182"/>
      <c r="M348" s="183" t="s">
        <v>1</v>
      </c>
      <c r="N348" s="184" t="s">
        <v>43</v>
      </c>
      <c r="O348" s="58"/>
      <c r="P348" s="154">
        <f aca="true" t="shared" si="1" ref="P348:P357">O348*H348</f>
        <v>0</v>
      </c>
      <c r="Q348" s="154">
        <v>0.043</v>
      </c>
      <c r="R348" s="154">
        <f aca="true" t="shared" si="2" ref="R348:R357">Q348*H348</f>
        <v>0.043</v>
      </c>
      <c r="S348" s="154">
        <v>0</v>
      </c>
      <c r="T348" s="155">
        <f aca="true" t="shared" si="3" ref="T348:T357"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6" t="s">
        <v>91</v>
      </c>
      <c r="AT348" s="156" t="s">
        <v>237</v>
      </c>
      <c r="AU348" s="156" t="s">
        <v>85</v>
      </c>
      <c r="AY348" s="17" t="s">
        <v>205</v>
      </c>
      <c r="BE348" s="157">
        <f aca="true" t="shared" si="4" ref="BE348:BE357">IF(N348="základní",J348,0)</f>
        <v>0</v>
      </c>
      <c r="BF348" s="157">
        <f aca="true" t="shared" si="5" ref="BF348:BF357">IF(N348="snížená",J348,0)</f>
        <v>0</v>
      </c>
      <c r="BG348" s="157">
        <f aca="true" t="shared" si="6" ref="BG348:BG357">IF(N348="zákl. přenesená",J348,0)</f>
        <v>0</v>
      </c>
      <c r="BH348" s="157">
        <f aca="true" t="shared" si="7" ref="BH348:BH357">IF(N348="sníž. přenesená",J348,0)</f>
        <v>0</v>
      </c>
      <c r="BI348" s="157">
        <f aca="true" t="shared" si="8" ref="BI348:BI357">IF(N348="nulová",J348,0)</f>
        <v>0</v>
      </c>
      <c r="BJ348" s="17" t="s">
        <v>85</v>
      </c>
      <c r="BK348" s="157">
        <f aca="true" t="shared" si="9" ref="BK348:BK357">ROUND(I348*H348,0)</f>
        <v>0</v>
      </c>
      <c r="BL348" s="17" t="s">
        <v>297</v>
      </c>
      <c r="BM348" s="156" t="s">
        <v>612</v>
      </c>
    </row>
    <row r="349" spans="1:65" s="2" customFormat="1" ht="16.5" customHeight="1">
      <c r="A349" s="32"/>
      <c r="B349" s="144"/>
      <c r="C349" s="145" t="s">
        <v>613</v>
      </c>
      <c r="D349" s="145" t="s">
        <v>207</v>
      </c>
      <c r="E349" s="146" t="s">
        <v>614</v>
      </c>
      <c r="F349" s="147" t="s">
        <v>615</v>
      </c>
      <c r="G349" s="148" t="s">
        <v>246</v>
      </c>
      <c r="H349" s="149">
        <v>1</v>
      </c>
      <c r="I349" s="150"/>
      <c r="J349" s="151">
        <f t="shared" si="0"/>
        <v>0</v>
      </c>
      <c r="K349" s="147" t="s">
        <v>211</v>
      </c>
      <c r="L349" s="33"/>
      <c r="M349" s="152" t="s">
        <v>1</v>
      </c>
      <c r="N349" s="153" t="s">
        <v>43</v>
      </c>
      <c r="O349" s="58"/>
      <c r="P349" s="154">
        <f t="shared" si="1"/>
        <v>0</v>
      </c>
      <c r="Q349" s="154">
        <v>0</v>
      </c>
      <c r="R349" s="154">
        <f t="shared" si="2"/>
        <v>0</v>
      </c>
      <c r="S349" s="154">
        <v>0</v>
      </c>
      <c r="T349" s="155">
        <f t="shared" si="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6" t="s">
        <v>297</v>
      </c>
      <c r="AT349" s="156" t="s">
        <v>207</v>
      </c>
      <c r="AU349" s="156" t="s">
        <v>85</v>
      </c>
      <c r="AY349" s="17" t="s">
        <v>205</v>
      </c>
      <c r="BE349" s="157">
        <f t="shared" si="4"/>
        <v>0</v>
      </c>
      <c r="BF349" s="157">
        <f t="shared" si="5"/>
        <v>0</v>
      </c>
      <c r="BG349" s="157">
        <f t="shared" si="6"/>
        <v>0</v>
      </c>
      <c r="BH349" s="157">
        <f t="shared" si="7"/>
        <v>0</v>
      </c>
      <c r="BI349" s="157">
        <f t="shared" si="8"/>
        <v>0</v>
      </c>
      <c r="BJ349" s="17" t="s">
        <v>85</v>
      </c>
      <c r="BK349" s="157">
        <f t="shared" si="9"/>
        <v>0</v>
      </c>
      <c r="BL349" s="17" t="s">
        <v>297</v>
      </c>
      <c r="BM349" s="156" t="s">
        <v>616</v>
      </c>
    </row>
    <row r="350" spans="1:65" s="2" customFormat="1" ht="16.5" customHeight="1">
      <c r="A350" s="32"/>
      <c r="B350" s="144"/>
      <c r="C350" s="175" t="s">
        <v>617</v>
      </c>
      <c r="D350" s="175" t="s">
        <v>237</v>
      </c>
      <c r="E350" s="176" t="s">
        <v>618</v>
      </c>
      <c r="F350" s="177" t="s">
        <v>619</v>
      </c>
      <c r="G350" s="178" t="s">
        <v>246</v>
      </c>
      <c r="H350" s="179">
        <v>1</v>
      </c>
      <c r="I350" s="180"/>
      <c r="J350" s="181">
        <f t="shared" si="0"/>
        <v>0</v>
      </c>
      <c r="K350" s="177" t="s">
        <v>211</v>
      </c>
      <c r="L350" s="182"/>
      <c r="M350" s="183" t="s">
        <v>1</v>
      </c>
      <c r="N350" s="184" t="s">
        <v>43</v>
      </c>
      <c r="O350" s="58"/>
      <c r="P350" s="154">
        <f t="shared" si="1"/>
        <v>0</v>
      </c>
      <c r="Q350" s="154">
        <v>0.0006</v>
      </c>
      <c r="R350" s="154">
        <f t="shared" si="2"/>
        <v>0.0006</v>
      </c>
      <c r="S350" s="154">
        <v>0</v>
      </c>
      <c r="T350" s="155">
        <f t="shared" si="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6" t="s">
        <v>91</v>
      </c>
      <c r="AT350" s="156" t="s">
        <v>237</v>
      </c>
      <c r="AU350" s="156" t="s">
        <v>85</v>
      </c>
      <c r="AY350" s="17" t="s">
        <v>205</v>
      </c>
      <c r="BE350" s="157">
        <f t="shared" si="4"/>
        <v>0</v>
      </c>
      <c r="BF350" s="157">
        <f t="shared" si="5"/>
        <v>0</v>
      </c>
      <c r="BG350" s="157">
        <f t="shared" si="6"/>
        <v>0</v>
      </c>
      <c r="BH350" s="157">
        <f t="shared" si="7"/>
        <v>0</v>
      </c>
      <c r="BI350" s="157">
        <f t="shared" si="8"/>
        <v>0</v>
      </c>
      <c r="BJ350" s="17" t="s">
        <v>85</v>
      </c>
      <c r="BK350" s="157">
        <f t="shared" si="9"/>
        <v>0</v>
      </c>
      <c r="BL350" s="17" t="s">
        <v>297</v>
      </c>
      <c r="BM350" s="156" t="s">
        <v>620</v>
      </c>
    </row>
    <row r="351" spans="1:65" s="2" customFormat="1" ht="24.15" customHeight="1">
      <c r="A351" s="32"/>
      <c r="B351" s="144"/>
      <c r="C351" s="145" t="s">
        <v>621</v>
      </c>
      <c r="D351" s="145" t="s">
        <v>207</v>
      </c>
      <c r="E351" s="146" t="s">
        <v>622</v>
      </c>
      <c r="F351" s="147" t="s">
        <v>623</v>
      </c>
      <c r="G351" s="148" t="s">
        <v>246</v>
      </c>
      <c r="H351" s="149">
        <v>1</v>
      </c>
      <c r="I351" s="150"/>
      <c r="J351" s="151">
        <f t="shared" si="0"/>
        <v>0</v>
      </c>
      <c r="K351" s="147" t="s">
        <v>211</v>
      </c>
      <c r="L351" s="33"/>
      <c r="M351" s="152" t="s">
        <v>1</v>
      </c>
      <c r="N351" s="153" t="s">
        <v>43</v>
      </c>
      <c r="O351" s="58"/>
      <c r="P351" s="154">
        <f t="shared" si="1"/>
        <v>0</v>
      </c>
      <c r="Q351" s="154">
        <v>0</v>
      </c>
      <c r="R351" s="154">
        <f t="shared" si="2"/>
        <v>0</v>
      </c>
      <c r="S351" s="154">
        <v>0</v>
      </c>
      <c r="T351" s="155">
        <f t="shared" si="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6" t="s">
        <v>297</v>
      </c>
      <c r="AT351" s="156" t="s">
        <v>207</v>
      </c>
      <c r="AU351" s="156" t="s">
        <v>85</v>
      </c>
      <c r="AY351" s="17" t="s">
        <v>205</v>
      </c>
      <c r="BE351" s="157">
        <f t="shared" si="4"/>
        <v>0</v>
      </c>
      <c r="BF351" s="157">
        <f t="shared" si="5"/>
        <v>0</v>
      </c>
      <c r="BG351" s="157">
        <f t="shared" si="6"/>
        <v>0</v>
      </c>
      <c r="BH351" s="157">
        <f t="shared" si="7"/>
        <v>0</v>
      </c>
      <c r="BI351" s="157">
        <f t="shared" si="8"/>
        <v>0</v>
      </c>
      <c r="BJ351" s="17" t="s">
        <v>85</v>
      </c>
      <c r="BK351" s="157">
        <f t="shared" si="9"/>
        <v>0</v>
      </c>
      <c r="BL351" s="17" t="s">
        <v>297</v>
      </c>
      <c r="BM351" s="156" t="s">
        <v>624</v>
      </c>
    </row>
    <row r="352" spans="1:65" s="2" customFormat="1" ht="16.5" customHeight="1">
      <c r="A352" s="32"/>
      <c r="B352" s="144"/>
      <c r="C352" s="175" t="s">
        <v>625</v>
      </c>
      <c r="D352" s="175" t="s">
        <v>237</v>
      </c>
      <c r="E352" s="176" t="s">
        <v>626</v>
      </c>
      <c r="F352" s="177" t="s">
        <v>627</v>
      </c>
      <c r="G352" s="178" t="s">
        <v>246</v>
      </c>
      <c r="H352" s="179">
        <v>1</v>
      </c>
      <c r="I352" s="180"/>
      <c r="J352" s="181">
        <f t="shared" si="0"/>
        <v>0</v>
      </c>
      <c r="K352" s="177" t="s">
        <v>211</v>
      </c>
      <c r="L352" s="182"/>
      <c r="M352" s="183" t="s">
        <v>1</v>
      </c>
      <c r="N352" s="184" t="s">
        <v>43</v>
      </c>
      <c r="O352" s="58"/>
      <c r="P352" s="154">
        <f t="shared" si="1"/>
        <v>0</v>
      </c>
      <c r="Q352" s="154">
        <v>0.0024</v>
      </c>
      <c r="R352" s="154">
        <f t="shared" si="2"/>
        <v>0.0024</v>
      </c>
      <c r="S352" s="154">
        <v>0</v>
      </c>
      <c r="T352" s="155">
        <f t="shared" si="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6" t="s">
        <v>91</v>
      </c>
      <c r="AT352" s="156" t="s">
        <v>237</v>
      </c>
      <c r="AU352" s="156" t="s">
        <v>85</v>
      </c>
      <c r="AY352" s="17" t="s">
        <v>205</v>
      </c>
      <c r="BE352" s="157">
        <f t="shared" si="4"/>
        <v>0</v>
      </c>
      <c r="BF352" s="157">
        <f t="shared" si="5"/>
        <v>0</v>
      </c>
      <c r="BG352" s="157">
        <f t="shared" si="6"/>
        <v>0</v>
      </c>
      <c r="BH352" s="157">
        <f t="shared" si="7"/>
        <v>0</v>
      </c>
      <c r="BI352" s="157">
        <f t="shared" si="8"/>
        <v>0</v>
      </c>
      <c r="BJ352" s="17" t="s">
        <v>85</v>
      </c>
      <c r="BK352" s="157">
        <f t="shared" si="9"/>
        <v>0</v>
      </c>
      <c r="BL352" s="17" t="s">
        <v>297</v>
      </c>
      <c r="BM352" s="156" t="s">
        <v>628</v>
      </c>
    </row>
    <row r="353" spans="1:65" s="2" customFormat="1" ht="16.5" customHeight="1">
      <c r="A353" s="32"/>
      <c r="B353" s="144"/>
      <c r="C353" s="145" t="s">
        <v>629</v>
      </c>
      <c r="D353" s="145" t="s">
        <v>207</v>
      </c>
      <c r="E353" s="146" t="s">
        <v>630</v>
      </c>
      <c r="F353" s="147" t="s">
        <v>631</v>
      </c>
      <c r="G353" s="148" t="s">
        <v>246</v>
      </c>
      <c r="H353" s="149">
        <v>1</v>
      </c>
      <c r="I353" s="150"/>
      <c r="J353" s="151">
        <f t="shared" si="0"/>
        <v>0</v>
      </c>
      <c r="K353" s="147" t="s">
        <v>211</v>
      </c>
      <c r="L353" s="33"/>
      <c r="M353" s="152" t="s">
        <v>1</v>
      </c>
      <c r="N353" s="153" t="s">
        <v>43</v>
      </c>
      <c r="O353" s="58"/>
      <c r="P353" s="154">
        <f t="shared" si="1"/>
        <v>0</v>
      </c>
      <c r="Q353" s="154">
        <v>0</v>
      </c>
      <c r="R353" s="154">
        <f t="shared" si="2"/>
        <v>0</v>
      </c>
      <c r="S353" s="154">
        <v>0</v>
      </c>
      <c r="T353" s="155">
        <f t="shared" si="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6" t="s">
        <v>297</v>
      </c>
      <c r="AT353" s="156" t="s">
        <v>207</v>
      </c>
      <c r="AU353" s="156" t="s">
        <v>85</v>
      </c>
      <c r="AY353" s="17" t="s">
        <v>205</v>
      </c>
      <c r="BE353" s="157">
        <f t="shared" si="4"/>
        <v>0</v>
      </c>
      <c r="BF353" s="157">
        <f t="shared" si="5"/>
        <v>0</v>
      </c>
      <c r="BG353" s="157">
        <f t="shared" si="6"/>
        <v>0</v>
      </c>
      <c r="BH353" s="157">
        <f t="shared" si="7"/>
        <v>0</v>
      </c>
      <c r="BI353" s="157">
        <f t="shared" si="8"/>
        <v>0</v>
      </c>
      <c r="BJ353" s="17" t="s">
        <v>85</v>
      </c>
      <c r="BK353" s="157">
        <f t="shared" si="9"/>
        <v>0</v>
      </c>
      <c r="BL353" s="17" t="s">
        <v>297</v>
      </c>
      <c r="BM353" s="156" t="s">
        <v>632</v>
      </c>
    </row>
    <row r="354" spans="1:65" s="2" customFormat="1" ht="24.15" customHeight="1">
      <c r="A354" s="32"/>
      <c r="B354" s="144"/>
      <c r="C354" s="175" t="s">
        <v>633</v>
      </c>
      <c r="D354" s="175" t="s">
        <v>237</v>
      </c>
      <c r="E354" s="176" t="s">
        <v>634</v>
      </c>
      <c r="F354" s="177" t="s">
        <v>635</v>
      </c>
      <c r="G354" s="178" t="s">
        <v>246</v>
      </c>
      <c r="H354" s="179">
        <v>1</v>
      </c>
      <c r="I354" s="180"/>
      <c r="J354" s="181">
        <f t="shared" si="0"/>
        <v>0</v>
      </c>
      <c r="K354" s="177" t="s">
        <v>211</v>
      </c>
      <c r="L354" s="182"/>
      <c r="M354" s="183" t="s">
        <v>1</v>
      </c>
      <c r="N354" s="184" t="s">
        <v>43</v>
      </c>
      <c r="O354" s="58"/>
      <c r="P354" s="154">
        <f t="shared" si="1"/>
        <v>0</v>
      </c>
      <c r="Q354" s="154">
        <v>0.00015</v>
      </c>
      <c r="R354" s="154">
        <f t="shared" si="2"/>
        <v>0.00015</v>
      </c>
      <c r="S354" s="154">
        <v>0</v>
      </c>
      <c r="T354" s="155">
        <f t="shared" si="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56" t="s">
        <v>91</v>
      </c>
      <c r="AT354" s="156" t="s">
        <v>237</v>
      </c>
      <c r="AU354" s="156" t="s">
        <v>85</v>
      </c>
      <c r="AY354" s="17" t="s">
        <v>205</v>
      </c>
      <c r="BE354" s="157">
        <f t="shared" si="4"/>
        <v>0</v>
      </c>
      <c r="BF354" s="157">
        <f t="shared" si="5"/>
        <v>0</v>
      </c>
      <c r="BG354" s="157">
        <f t="shared" si="6"/>
        <v>0</v>
      </c>
      <c r="BH354" s="157">
        <f t="shared" si="7"/>
        <v>0</v>
      </c>
      <c r="BI354" s="157">
        <f t="shared" si="8"/>
        <v>0</v>
      </c>
      <c r="BJ354" s="17" t="s">
        <v>85</v>
      </c>
      <c r="BK354" s="157">
        <f t="shared" si="9"/>
        <v>0</v>
      </c>
      <c r="BL354" s="17" t="s">
        <v>297</v>
      </c>
      <c r="BM354" s="156" t="s">
        <v>636</v>
      </c>
    </row>
    <row r="355" spans="1:65" s="2" customFormat="1" ht="21.75" customHeight="1">
      <c r="A355" s="32"/>
      <c r="B355" s="144"/>
      <c r="C355" s="145" t="s">
        <v>637</v>
      </c>
      <c r="D355" s="145" t="s">
        <v>207</v>
      </c>
      <c r="E355" s="146" t="s">
        <v>638</v>
      </c>
      <c r="F355" s="147" t="s">
        <v>639</v>
      </c>
      <c r="G355" s="148" t="s">
        <v>246</v>
      </c>
      <c r="H355" s="149">
        <v>1</v>
      </c>
      <c r="I355" s="150"/>
      <c r="J355" s="151">
        <f t="shared" si="0"/>
        <v>0</v>
      </c>
      <c r="K355" s="147" t="s">
        <v>211</v>
      </c>
      <c r="L355" s="33"/>
      <c r="M355" s="152" t="s">
        <v>1</v>
      </c>
      <c r="N355" s="153" t="s">
        <v>43</v>
      </c>
      <c r="O355" s="58"/>
      <c r="P355" s="154">
        <f t="shared" si="1"/>
        <v>0</v>
      </c>
      <c r="Q355" s="154">
        <v>0</v>
      </c>
      <c r="R355" s="154">
        <f t="shared" si="2"/>
        <v>0</v>
      </c>
      <c r="S355" s="154">
        <v>0</v>
      </c>
      <c r="T355" s="155">
        <f t="shared" si="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6" t="s">
        <v>297</v>
      </c>
      <c r="AT355" s="156" t="s">
        <v>207</v>
      </c>
      <c r="AU355" s="156" t="s">
        <v>85</v>
      </c>
      <c r="AY355" s="17" t="s">
        <v>205</v>
      </c>
      <c r="BE355" s="157">
        <f t="shared" si="4"/>
        <v>0</v>
      </c>
      <c r="BF355" s="157">
        <f t="shared" si="5"/>
        <v>0</v>
      </c>
      <c r="BG355" s="157">
        <f t="shared" si="6"/>
        <v>0</v>
      </c>
      <c r="BH355" s="157">
        <f t="shared" si="7"/>
        <v>0</v>
      </c>
      <c r="BI355" s="157">
        <f t="shared" si="8"/>
        <v>0</v>
      </c>
      <c r="BJ355" s="17" t="s">
        <v>85</v>
      </c>
      <c r="BK355" s="157">
        <f t="shared" si="9"/>
        <v>0</v>
      </c>
      <c r="BL355" s="17" t="s">
        <v>297</v>
      </c>
      <c r="BM355" s="156" t="s">
        <v>640</v>
      </c>
    </row>
    <row r="356" spans="1:65" s="2" customFormat="1" ht="16.5" customHeight="1">
      <c r="A356" s="32"/>
      <c r="B356" s="144"/>
      <c r="C356" s="175" t="s">
        <v>641</v>
      </c>
      <c r="D356" s="175" t="s">
        <v>237</v>
      </c>
      <c r="E356" s="176" t="s">
        <v>642</v>
      </c>
      <c r="F356" s="177" t="s">
        <v>643</v>
      </c>
      <c r="G356" s="178" t="s">
        <v>246</v>
      </c>
      <c r="H356" s="179">
        <v>1</v>
      </c>
      <c r="I356" s="180"/>
      <c r="J356" s="181">
        <f t="shared" si="0"/>
        <v>0</v>
      </c>
      <c r="K356" s="177" t="s">
        <v>211</v>
      </c>
      <c r="L356" s="182"/>
      <c r="M356" s="183" t="s">
        <v>1</v>
      </c>
      <c r="N356" s="184" t="s">
        <v>43</v>
      </c>
      <c r="O356" s="58"/>
      <c r="P356" s="154">
        <f t="shared" si="1"/>
        <v>0</v>
      </c>
      <c r="Q356" s="154">
        <v>0.0022</v>
      </c>
      <c r="R356" s="154">
        <f t="shared" si="2"/>
        <v>0.0022</v>
      </c>
      <c r="S356" s="154">
        <v>0</v>
      </c>
      <c r="T356" s="155">
        <f t="shared" si="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6" t="s">
        <v>91</v>
      </c>
      <c r="AT356" s="156" t="s">
        <v>237</v>
      </c>
      <c r="AU356" s="156" t="s">
        <v>85</v>
      </c>
      <c r="AY356" s="17" t="s">
        <v>205</v>
      </c>
      <c r="BE356" s="157">
        <f t="shared" si="4"/>
        <v>0</v>
      </c>
      <c r="BF356" s="157">
        <f t="shared" si="5"/>
        <v>0</v>
      </c>
      <c r="BG356" s="157">
        <f t="shared" si="6"/>
        <v>0</v>
      </c>
      <c r="BH356" s="157">
        <f t="shared" si="7"/>
        <v>0</v>
      </c>
      <c r="BI356" s="157">
        <f t="shared" si="8"/>
        <v>0</v>
      </c>
      <c r="BJ356" s="17" t="s">
        <v>85</v>
      </c>
      <c r="BK356" s="157">
        <f t="shared" si="9"/>
        <v>0</v>
      </c>
      <c r="BL356" s="17" t="s">
        <v>297</v>
      </c>
      <c r="BM356" s="156" t="s">
        <v>644</v>
      </c>
    </row>
    <row r="357" spans="1:65" s="2" customFormat="1" ht="21.75" customHeight="1">
      <c r="A357" s="32"/>
      <c r="B357" s="144"/>
      <c r="C357" s="145" t="s">
        <v>645</v>
      </c>
      <c r="D357" s="145" t="s">
        <v>207</v>
      </c>
      <c r="E357" s="146" t="s">
        <v>646</v>
      </c>
      <c r="F357" s="147" t="s">
        <v>647</v>
      </c>
      <c r="G357" s="148" t="s">
        <v>246</v>
      </c>
      <c r="H357" s="149">
        <v>3</v>
      </c>
      <c r="I357" s="150"/>
      <c r="J357" s="151">
        <f t="shared" si="0"/>
        <v>0</v>
      </c>
      <c r="K357" s="147" t="s">
        <v>211</v>
      </c>
      <c r="L357" s="33"/>
      <c r="M357" s="152" t="s">
        <v>1</v>
      </c>
      <c r="N357" s="153" t="s">
        <v>43</v>
      </c>
      <c r="O357" s="58"/>
      <c r="P357" s="154">
        <f t="shared" si="1"/>
        <v>0</v>
      </c>
      <c r="Q357" s="154">
        <v>0.0002588375</v>
      </c>
      <c r="R357" s="154">
        <f t="shared" si="2"/>
        <v>0.0007765125</v>
      </c>
      <c r="S357" s="154">
        <v>0</v>
      </c>
      <c r="T357" s="155">
        <f t="shared" si="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6" t="s">
        <v>297</v>
      </c>
      <c r="AT357" s="156" t="s">
        <v>207</v>
      </c>
      <c r="AU357" s="156" t="s">
        <v>85</v>
      </c>
      <c r="AY357" s="17" t="s">
        <v>205</v>
      </c>
      <c r="BE357" s="157">
        <f t="shared" si="4"/>
        <v>0</v>
      </c>
      <c r="BF357" s="157">
        <f t="shared" si="5"/>
        <v>0</v>
      </c>
      <c r="BG357" s="157">
        <f t="shared" si="6"/>
        <v>0</v>
      </c>
      <c r="BH357" s="157">
        <f t="shared" si="7"/>
        <v>0</v>
      </c>
      <c r="BI357" s="157">
        <f t="shared" si="8"/>
        <v>0</v>
      </c>
      <c r="BJ357" s="17" t="s">
        <v>85</v>
      </c>
      <c r="BK357" s="157">
        <f t="shared" si="9"/>
        <v>0</v>
      </c>
      <c r="BL357" s="17" t="s">
        <v>297</v>
      </c>
      <c r="BM357" s="156" t="s">
        <v>648</v>
      </c>
    </row>
    <row r="358" spans="2:51" s="13" customFormat="1" ht="10">
      <c r="B358" s="158"/>
      <c r="D358" s="159" t="s">
        <v>214</v>
      </c>
      <c r="E358" s="160" t="s">
        <v>1</v>
      </c>
      <c r="F358" s="161" t="s">
        <v>649</v>
      </c>
      <c r="H358" s="162">
        <v>3</v>
      </c>
      <c r="I358" s="163"/>
      <c r="L358" s="158"/>
      <c r="M358" s="164"/>
      <c r="N358" s="165"/>
      <c r="O358" s="165"/>
      <c r="P358" s="165"/>
      <c r="Q358" s="165"/>
      <c r="R358" s="165"/>
      <c r="S358" s="165"/>
      <c r="T358" s="166"/>
      <c r="AT358" s="160" t="s">
        <v>214</v>
      </c>
      <c r="AU358" s="160" t="s">
        <v>85</v>
      </c>
      <c r="AV358" s="13" t="s">
        <v>85</v>
      </c>
      <c r="AW358" s="13" t="s">
        <v>33</v>
      </c>
      <c r="AX358" s="13" t="s">
        <v>8</v>
      </c>
      <c r="AY358" s="160" t="s">
        <v>205</v>
      </c>
    </row>
    <row r="359" spans="1:65" s="2" customFormat="1" ht="24.15" customHeight="1">
      <c r="A359" s="32"/>
      <c r="B359" s="144"/>
      <c r="C359" s="175" t="s">
        <v>650</v>
      </c>
      <c r="D359" s="175" t="s">
        <v>237</v>
      </c>
      <c r="E359" s="176" t="s">
        <v>651</v>
      </c>
      <c r="F359" s="177" t="s">
        <v>652</v>
      </c>
      <c r="G359" s="178" t="s">
        <v>246</v>
      </c>
      <c r="H359" s="179">
        <v>3</v>
      </c>
      <c r="I359" s="180"/>
      <c r="J359" s="181">
        <f>ROUND(I359*H359,0)</f>
        <v>0</v>
      </c>
      <c r="K359" s="177" t="s">
        <v>211</v>
      </c>
      <c r="L359" s="182"/>
      <c r="M359" s="183" t="s">
        <v>1</v>
      </c>
      <c r="N359" s="184" t="s">
        <v>43</v>
      </c>
      <c r="O359" s="58"/>
      <c r="P359" s="154">
        <f>O359*H359</f>
        <v>0</v>
      </c>
      <c r="Q359" s="154">
        <v>0.0355</v>
      </c>
      <c r="R359" s="154">
        <f>Q359*H359</f>
        <v>0.10649999999999998</v>
      </c>
      <c r="S359" s="154">
        <v>0</v>
      </c>
      <c r="T359" s="155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6" t="s">
        <v>91</v>
      </c>
      <c r="AT359" s="156" t="s">
        <v>237</v>
      </c>
      <c r="AU359" s="156" t="s">
        <v>85</v>
      </c>
      <c r="AY359" s="17" t="s">
        <v>205</v>
      </c>
      <c r="BE359" s="157">
        <f>IF(N359="základní",J359,0)</f>
        <v>0</v>
      </c>
      <c r="BF359" s="157">
        <f>IF(N359="snížená",J359,0)</f>
        <v>0</v>
      </c>
      <c r="BG359" s="157">
        <f>IF(N359="zákl. přenesená",J359,0)</f>
        <v>0</v>
      </c>
      <c r="BH359" s="157">
        <f>IF(N359="sníž. přenesená",J359,0)</f>
        <v>0</v>
      </c>
      <c r="BI359" s="157">
        <f>IF(N359="nulová",J359,0)</f>
        <v>0</v>
      </c>
      <c r="BJ359" s="17" t="s">
        <v>85</v>
      </c>
      <c r="BK359" s="157">
        <f>ROUND(I359*H359,0)</f>
        <v>0</v>
      </c>
      <c r="BL359" s="17" t="s">
        <v>297</v>
      </c>
      <c r="BM359" s="156" t="s">
        <v>653</v>
      </c>
    </row>
    <row r="360" spans="1:65" s="2" customFormat="1" ht="16.5" customHeight="1">
      <c r="A360" s="32"/>
      <c r="B360" s="144"/>
      <c r="C360" s="175" t="s">
        <v>654</v>
      </c>
      <c r="D360" s="175" t="s">
        <v>237</v>
      </c>
      <c r="E360" s="176" t="s">
        <v>655</v>
      </c>
      <c r="F360" s="177" t="s">
        <v>656</v>
      </c>
      <c r="G360" s="178" t="s">
        <v>246</v>
      </c>
      <c r="H360" s="179">
        <v>3</v>
      </c>
      <c r="I360" s="180"/>
      <c r="J360" s="181">
        <f>ROUND(I360*H360,0)</f>
        <v>0</v>
      </c>
      <c r="K360" s="177" t="s">
        <v>211</v>
      </c>
      <c r="L360" s="182"/>
      <c r="M360" s="183" t="s">
        <v>1</v>
      </c>
      <c r="N360" s="184" t="s">
        <v>43</v>
      </c>
      <c r="O360" s="58"/>
      <c r="P360" s="154">
        <f>O360*H360</f>
        <v>0</v>
      </c>
      <c r="Q360" s="154">
        <v>0.0038</v>
      </c>
      <c r="R360" s="154">
        <f>Q360*H360</f>
        <v>0.0114</v>
      </c>
      <c r="S360" s="154">
        <v>0</v>
      </c>
      <c r="T360" s="155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56" t="s">
        <v>91</v>
      </c>
      <c r="AT360" s="156" t="s">
        <v>237</v>
      </c>
      <c r="AU360" s="156" t="s">
        <v>85</v>
      </c>
      <c r="AY360" s="17" t="s">
        <v>205</v>
      </c>
      <c r="BE360" s="157">
        <f>IF(N360="základní",J360,0)</f>
        <v>0</v>
      </c>
      <c r="BF360" s="157">
        <f>IF(N360="snížená",J360,0)</f>
        <v>0</v>
      </c>
      <c r="BG360" s="157">
        <f>IF(N360="zákl. přenesená",J360,0)</f>
        <v>0</v>
      </c>
      <c r="BH360" s="157">
        <f>IF(N360="sníž. přenesená",J360,0)</f>
        <v>0</v>
      </c>
      <c r="BI360" s="157">
        <f>IF(N360="nulová",J360,0)</f>
        <v>0</v>
      </c>
      <c r="BJ360" s="17" t="s">
        <v>85</v>
      </c>
      <c r="BK360" s="157">
        <f>ROUND(I360*H360,0)</f>
        <v>0</v>
      </c>
      <c r="BL360" s="17" t="s">
        <v>297</v>
      </c>
      <c r="BM360" s="156" t="s">
        <v>657</v>
      </c>
    </row>
    <row r="361" spans="1:65" s="2" customFormat="1" ht="16.5" customHeight="1">
      <c r="A361" s="32"/>
      <c r="B361" s="144"/>
      <c r="C361" s="145" t="s">
        <v>658</v>
      </c>
      <c r="D361" s="145" t="s">
        <v>207</v>
      </c>
      <c r="E361" s="146" t="s">
        <v>659</v>
      </c>
      <c r="F361" s="147" t="s">
        <v>660</v>
      </c>
      <c r="G361" s="148" t="s">
        <v>246</v>
      </c>
      <c r="H361" s="149">
        <v>3</v>
      </c>
      <c r="I361" s="150"/>
      <c r="J361" s="151">
        <f>ROUND(I361*H361,0)</f>
        <v>0</v>
      </c>
      <c r="K361" s="147" t="s">
        <v>211</v>
      </c>
      <c r="L361" s="33"/>
      <c r="M361" s="152" t="s">
        <v>1</v>
      </c>
      <c r="N361" s="153" t="s">
        <v>43</v>
      </c>
      <c r="O361" s="58"/>
      <c r="P361" s="154">
        <f>O361*H361</f>
        <v>0</v>
      </c>
      <c r="Q361" s="154">
        <v>0</v>
      </c>
      <c r="R361" s="154">
        <f>Q361*H361</f>
        <v>0</v>
      </c>
      <c r="S361" s="154">
        <v>0.0417</v>
      </c>
      <c r="T361" s="155">
        <f>S361*H361</f>
        <v>0.1251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6" t="s">
        <v>297</v>
      </c>
      <c r="AT361" s="156" t="s">
        <v>207</v>
      </c>
      <c r="AU361" s="156" t="s">
        <v>85</v>
      </c>
      <c r="AY361" s="17" t="s">
        <v>205</v>
      </c>
      <c r="BE361" s="157">
        <f>IF(N361="základní",J361,0)</f>
        <v>0</v>
      </c>
      <c r="BF361" s="157">
        <f>IF(N361="snížená",J361,0)</f>
        <v>0</v>
      </c>
      <c r="BG361" s="157">
        <f>IF(N361="zákl. přenesená",J361,0)</f>
        <v>0</v>
      </c>
      <c r="BH361" s="157">
        <f>IF(N361="sníž. přenesená",J361,0)</f>
        <v>0</v>
      </c>
      <c r="BI361" s="157">
        <f>IF(N361="nulová",J361,0)</f>
        <v>0</v>
      </c>
      <c r="BJ361" s="17" t="s">
        <v>85</v>
      </c>
      <c r="BK361" s="157">
        <f>ROUND(I361*H361,0)</f>
        <v>0</v>
      </c>
      <c r="BL361" s="17" t="s">
        <v>297</v>
      </c>
      <c r="BM361" s="156" t="s">
        <v>661</v>
      </c>
    </row>
    <row r="362" spans="2:51" s="13" customFormat="1" ht="10">
      <c r="B362" s="158"/>
      <c r="D362" s="159" t="s">
        <v>214</v>
      </c>
      <c r="E362" s="160" t="s">
        <v>1</v>
      </c>
      <c r="F362" s="161" t="s">
        <v>217</v>
      </c>
      <c r="H362" s="162">
        <v>3</v>
      </c>
      <c r="I362" s="163"/>
      <c r="L362" s="158"/>
      <c r="M362" s="164"/>
      <c r="N362" s="165"/>
      <c r="O362" s="165"/>
      <c r="P362" s="165"/>
      <c r="Q362" s="165"/>
      <c r="R362" s="165"/>
      <c r="S362" s="165"/>
      <c r="T362" s="166"/>
      <c r="AT362" s="160" t="s">
        <v>214</v>
      </c>
      <c r="AU362" s="160" t="s">
        <v>85</v>
      </c>
      <c r="AV362" s="13" t="s">
        <v>85</v>
      </c>
      <c r="AW362" s="13" t="s">
        <v>33</v>
      </c>
      <c r="AX362" s="13" t="s">
        <v>8</v>
      </c>
      <c r="AY362" s="160" t="s">
        <v>205</v>
      </c>
    </row>
    <row r="363" spans="1:65" s="2" customFormat="1" ht="24.15" customHeight="1">
      <c r="A363" s="32"/>
      <c r="B363" s="144"/>
      <c r="C363" s="145" t="s">
        <v>662</v>
      </c>
      <c r="D363" s="145" t="s">
        <v>207</v>
      </c>
      <c r="E363" s="146" t="s">
        <v>663</v>
      </c>
      <c r="F363" s="147" t="s">
        <v>664</v>
      </c>
      <c r="G363" s="148" t="s">
        <v>246</v>
      </c>
      <c r="H363" s="149">
        <v>4</v>
      </c>
      <c r="I363" s="150"/>
      <c r="J363" s="151">
        <f aca="true" t="shared" si="10" ref="J363:J371">ROUND(I363*H363,0)</f>
        <v>0</v>
      </c>
      <c r="K363" s="147" t="s">
        <v>211</v>
      </c>
      <c r="L363" s="33"/>
      <c r="M363" s="152" t="s">
        <v>1</v>
      </c>
      <c r="N363" s="153" t="s">
        <v>43</v>
      </c>
      <c r="O363" s="58"/>
      <c r="P363" s="154">
        <f aca="true" t="shared" si="11" ref="P363:P371">O363*H363</f>
        <v>0</v>
      </c>
      <c r="Q363" s="154">
        <v>0</v>
      </c>
      <c r="R363" s="154">
        <f aca="true" t="shared" si="12" ref="R363:R371">Q363*H363</f>
        <v>0</v>
      </c>
      <c r="S363" s="154">
        <v>0</v>
      </c>
      <c r="T363" s="155">
        <f aca="true" t="shared" si="13" ref="T363:T371"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6" t="s">
        <v>297</v>
      </c>
      <c r="AT363" s="156" t="s">
        <v>207</v>
      </c>
      <c r="AU363" s="156" t="s">
        <v>85</v>
      </c>
      <c r="AY363" s="17" t="s">
        <v>205</v>
      </c>
      <c r="BE363" s="157">
        <f aca="true" t="shared" si="14" ref="BE363:BE371">IF(N363="základní",J363,0)</f>
        <v>0</v>
      </c>
      <c r="BF363" s="157">
        <f aca="true" t="shared" si="15" ref="BF363:BF371">IF(N363="snížená",J363,0)</f>
        <v>0</v>
      </c>
      <c r="BG363" s="157">
        <f aca="true" t="shared" si="16" ref="BG363:BG371">IF(N363="zákl. přenesená",J363,0)</f>
        <v>0</v>
      </c>
      <c r="BH363" s="157">
        <f aca="true" t="shared" si="17" ref="BH363:BH371">IF(N363="sníž. přenesená",J363,0)</f>
        <v>0</v>
      </c>
      <c r="BI363" s="157">
        <f aca="true" t="shared" si="18" ref="BI363:BI371">IF(N363="nulová",J363,0)</f>
        <v>0</v>
      </c>
      <c r="BJ363" s="17" t="s">
        <v>85</v>
      </c>
      <c r="BK363" s="157">
        <f aca="true" t="shared" si="19" ref="BK363:BK371">ROUND(I363*H363,0)</f>
        <v>0</v>
      </c>
      <c r="BL363" s="17" t="s">
        <v>297</v>
      </c>
      <c r="BM363" s="156" t="s">
        <v>665</v>
      </c>
    </row>
    <row r="364" spans="1:65" s="2" customFormat="1" ht="24.15" customHeight="1">
      <c r="A364" s="32"/>
      <c r="B364" s="144"/>
      <c r="C364" s="145" t="s">
        <v>666</v>
      </c>
      <c r="D364" s="145" t="s">
        <v>207</v>
      </c>
      <c r="E364" s="146" t="s">
        <v>667</v>
      </c>
      <c r="F364" s="147" t="s">
        <v>668</v>
      </c>
      <c r="G364" s="148" t="s">
        <v>246</v>
      </c>
      <c r="H364" s="149">
        <v>1</v>
      </c>
      <c r="I364" s="150"/>
      <c r="J364" s="151">
        <f t="shared" si="10"/>
        <v>0</v>
      </c>
      <c r="K364" s="147" t="s">
        <v>211</v>
      </c>
      <c r="L364" s="33"/>
      <c r="M364" s="152" t="s">
        <v>1</v>
      </c>
      <c r="N364" s="153" t="s">
        <v>43</v>
      </c>
      <c r="O364" s="58"/>
      <c r="P364" s="154">
        <f t="shared" si="11"/>
        <v>0</v>
      </c>
      <c r="Q364" s="154">
        <v>0</v>
      </c>
      <c r="R364" s="154">
        <f t="shared" si="12"/>
        <v>0</v>
      </c>
      <c r="S364" s="154">
        <v>0</v>
      </c>
      <c r="T364" s="155">
        <f t="shared" si="1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6" t="s">
        <v>297</v>
      </c>
      <c r="AT364" s="156" t="s">
        <v>207</v>
      </c>
      <c r="AU364" s="156" t="s">
        <v>85</v>
      </c>
      <c r="AY364" s="17" t="s">
        <v>205</v>
      </c>
      <c r="BE364" s="157">
        <f t="shared" si="14"/>
        <v>0</v>
      </c>
      <c r="BF364" s="157">
        <f t="shared" si="15"/>
        <v>0</v>
      </c>
      <c r="BG364" s="157">
        <f t="shared" si="16"/>
        <v>0</v>
      </c>
      <c r="BH364" s="157">
        <f t="shared" si="17"/>
        <v>0</v>
      </c>
      <c r="BI364" s="157">
        <f t="shared" si="18"/>
        <v>0</v>
      </c>
      <c r="BJ364" s="17" t="s">
        <v>85</v>
      </c>
      <c r="BK364" s="157">
        <f t="shared" si="19"/>
        <v>0</v>
      </c>
      <c r="BL364" s="17" t="s">
        <v>297</v>
      </c>
      <c r="BM364" s="156" t="s">
        <v>669</v>
      </c>
    </row>
    <row r="365" spans="1:65" s="2" customFormat="1" ht="24.15" customHeight="1">
      <c r="A365" s="32"/>
      <c r="B365" s="144"/>
      <c r="C365" s="145" t="s">
        <v>670</v>
      </c>
      <c r="D365" s="145" t="s">
        <v>207</v>
      </c>
      <c r="E365" s="146" t="s">
        <v>671</v>
      </c>
      <c r="F365" s="147" t="s">
        <v>672</v>
      </c>
      <c r="G365" s="148" t="s">
        <v>246</v>
      </c>
      <c r="H365" s="149">
        <v>4</v>
      </c>
      <c r="I365" s="150"/>
      <c r="J365" s="151">
        <f t="shared" si="10"/>
        <v>0</v>
      </c>
      <c r="K365" s="147" t="s">
        <v>211</v>
      </c>
      <c r="L365" s="33"/>
      <c r="M365" s="152" t="s">
        <v>1</v>
      </c>
      <c r="N365" s="153" t="s">
        <v>43</v>
      </c>
      <c r="O365" s="58"/>
      <c r="P365" s="154">
        <f t="shared" si="11"/>
        <v>0</v>
      </c>
      <c r="Q365" s="154">
        <v>0</v>
      </c>
      <c r="R365" s="154">
        <f t="shared" si="12"/>
        <v>0</v>
      </c>
      <c r="S365" s="154">
        <v>0</v>
      </c>
      <c r="T365" s="155">
        <f t="shared" si="1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6" t="s">
        <v>297</v>
      </c>
      <c r="AT365" s="156" t="s">
        <v>207</v>
      </c>
      <c r="AU365" s="156" t="s">
        <v>85</v>
      </c>
      <c r="AY365" s="17" t="s">
        <v>205</v>
      </c>
      <c r="BE365" s="157">
        <f t="shared" si="14"/>
        <v>0</v>
      </c>
      <c r="BF365" s="157">
        <f t="shared" si="15"/>
        <v>0</v>
      </c>
      <c r="BG365" s="157">
        <f t="shared" si="16"/>
        <v>0</v>
      </c>
      <c r="BH365" s="157">
        <f t="shared" si="17"/>
        <v>0</v>
      </c>
      <c r="BI365" s="157">
        <f t="shared" si="18"/>
        <v>0</v>
      </c>
      <c r="BJ365" s="17" t="s">
        <v>85</v>
      </c>
      <c r="BK365" s="157">
        <f t="shared" si="19"/>
        <v>0</v>
      </c>
      <c r="BL365" s="17" t="s">
        <v>297</v>
      </c>
      <c r="BM365" s="156" t="s">
        <v>673</v>
      </c>
    </row>
    <row r="366" spans="1:65" s="2" customFormat="1" ht="24.15" customHeight="1">
      <c r="A366" s="32"/>
      <c r="B366" s="144"/>
      <c r="C366" s="145" t="s">
        <v>674</v>
      </c>
      <c r="D366" s="145" t="s">
        <v>207</v>
      </c>
      <c r="E366" s="146" t="s">
        <v>675</v>
      </c>
      <c r="F366" s="147" t="s">
        <v>676</v>
      </c>
      <c r="G366" s="148" t="s">
        <v>246</v>
      </c>
      <c r="H366" s="149">
        <v>1</v>
      </c>
      <c r="I366" s="150"/>
      <c r="J366" s="151">
        <f t="shared" si="10"/>
        <v>0</v>
      </c>
      <c r="K366" s="147" t="s">
        <v>211</v>
      </c>
      <c r="L366" s="33"/>
      <c r="M366" s="152" t="s">
        <v>1</v>
      </c>
      <c r="N366" s="153" t="s">
        <v>43</v>
      </c>
      <c r="O366" s="58"/>
      <c r="P366" s="154">
        <f t="shared" si="11"/>
        <v>0</v>
      </c>
      <c r="Q366" s="154">
        <v>0</v>
      </c>
      <c r="R366" s="154">
        <f t="shared" si="12"/>
        <v>0</v>
      </c>
      <c r="S366" s="154">
        <v>0</v>
      </c>
      <c r="T366" s="155">
        <f t="shared" si="1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6" t="s">
        <v>297</v>
      </c>
      <c r="AT366" s="156" t="s">
        <v>207</v>
      </c>
      <c r="AU366" s="156" t="s">
        <v>85</v>
      </c>
      <c r="AY366" s="17" t="s">
        <v>205</v>
      </c>
      <c r="BE366" s="157">
        <f t="shared" si="14"/>
        <v>0</v>
      </c>
      <c r="BF366" s="157">
        <f t="shared" si="15"/>
        <v>0</v>
      </c>
      <c r="BG366" s="157">
        <f t="shared" si="16"/>
        <v>0</v>
      </c>
      <c r="BH366" s="157">
        <f t="shared" si="17"/>
        <v>0</v>
      </c>
      <c r="BI366" s="157">
        <f t="shared" si="18"/>
        <v>0</v>
      </c>
      <c r="BJ366" s="17" t="s">
        <v>85</v>
      </c>
      <c r="BK366" s="157">
        <f t="shared" si="19"/>
        <v>0</v>
      </c>
      <c r="BL366" s="17" t="s">
        <v>297</v>
      </c>
      <c r="BM366" s="156" t="s">
        <v>677</v>
      </c>
    </row>
    <row r="367" spans="1:65" s="2" customFormat="1" ht="16.5" customHeight="1">
      <c r="A367" s="32"/>
      <c r="B367" s="144"/>
      <c r="C367" s="175" t="s">
        <v>678</v>
      </c>
      <c r="D367" s="175" t="s">
        <v>237</v>
      </c>
      <c r="E367" s="176" t="s">
        <v>679</v>
      </c>
      <c r="F367" s="177" t="s">
        <v>680</v>
      </c>
      <c r="G367" s="178" t="s">
        <v>246</v>
      </c>
      <c r="H367" s="179">
        <v>1</v>
      </c>
      <c r="I367" s="180"/>
      <c r="J367" s="181">
        <f t="shared" si="10"/>
        <v>0</v>
      </c>
      <c r="K367" s="177" t="s">
        <v>1</v>
      </c>
      <c r="L367" s="182"/>
      <c r="M367" s="183" t="s">
        <v>1</v>
      </c>
      <c r="N367" s="184" t="s">
        <v>43</v>
      </c>
      <c r="O367" s="58"/>
      <c r="P367" s="154">
        <f t="shared" si="11"/>
        <v>0</v>
      </c>
      <c r="Q367" s="154">
        <v>0.1445</v>
      </c>
      <c r="R367" s="154">
        <f t="shared" si="12"/>
        <v>0.1445</v>
      </c>
      <c r="S367" s="154">
        <v>0</v>
      </c>
      <c r="T367" s="155">
        <f t="shared" si="13"/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6" t="s">
        <v>91</v>
      </c>
      <c r="AT367" s="156" t="s">
        <v>237</v>
      </c>
      <c r="AU367" s="156" t="s">
        <v>85</v>
      </c>
      <c r="AY367" s="17" t="s">
        <v>205</v>
      </c>
      <c r="BE367" s="157">
        <f t="shared" si="14"/>
        <v>0</v>
      </c>
      <c r="BF367" s="157">
        <f t="shared" si="15"/>
        <v>0</v>
      </c>
      <c r="BG367" s="157">
        <f t="shared" si="16"/>
        <v>0</v>
      </c>
      <c r="BH367" s="157">
        <f t="shared" si="17"/>
        <v>0</v>
      </c>
      <c r="BI367" s="157">
        <f t="shared" si="18"/>
        <v>0</v>
      </c>
      <c r="BJ367" s="17" t="s">
        <v>85</v>
      </c>
      <c r="BK367" s="157">
        <f t="shared" si="19"/>
        <v>0</v>
      </c>
      <c r="BL367" s="17" t="s">
        <v>297</v>
      </c>
      <c r="BM367" s="156" t="s">
        <v>681</v>
      </c>
    </row>
    <row r="368" spans="1:65" s="2" customFormat="1" ht="24.15" customHeight="1">
      <c r="A368" s="32"/>
      <c r="B368" s="144"/>
      <c r="C368" s="145" t="s">
        <v>682</v>
      </c>
      <c r="D368" s="145" t="s">
        <v>207</v>
      </c>
      <c r="E368" s="146" t="s">
        <v>683</v>
      </c>
      <c r="F368" s="147" t="s">
        <v>684</v>
      </c>
      <c r="G368" s="148" t="s">
        <v>246</v>
      </c>
      <c r="H368" s="149">
        <v>2</v>
      </c>
      <c r="I368" s="150"/>
      <c r="J368" s="151">
        <f t="shared" si="10"/>
        <v>0</v>
      </c>
      <c r="K368" s="147" t="s">
        <v>211</v>
      </c>
      <c r="L368" s="33"/>
      <c r="M368" s="152" t="s">
        <v>1</v>
      </c>
      <c r="N368" s="153" t="s">
        <v>43</v>
      </c>
      <c r="O368" s="58"/>
      <c r="P368" s="154">
        <f t="shared" si="11"/>
        <v>0</v>
      </c>
      <c r="Q368" s="154">
        <v>0</v>
      </c>
      <c r="R368" s="154">
        <f t="shared" si="12"/>
        <v>0</v>
      </c>
      <c r="S368" s="154">
        <v>0</v>
      </c>
      <c r="T368" s="155">
        <f t="shared" si="1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6" t="s">
        <v>297</v>
      </c>
      <c r="AT368" s="156" t="s">
        <v>207</v>
      </c>
      <c r="AU368" s="156" t="s">
        <v>85</v>
      </c>
      <c r="AY368" s="17" t="s">
        <v>205</v>
      </c>
      <c r="BE368" s="157">
        <f t="shared" si="14"/>
        <v>0</v>
      </c>
      <c r="BF368" s="157">
        <f t="shared" si="15"/>
        <v>0</v>
      </c>
      <c r="BG368" s="157">
        <f t="shared" si="16"/>
        <v>0</v>
      </c>
      <c r="BH368" s="157">
        <f t="shared" si="17"/>
        <v>0</v>
      </c>
      <c r="BI368" s="157">
        <f t="shared" si="18"/>
        <v>0</v>
      </c>
      <c r="BJ368" s="17" t="s">
        <v>85</v>
      </c>
      <c r="BK368" s="157">
        <f t="shared" si="19"/>
        <v>0</v>
      </c>
      <c r="BL368" s="17" t="s">
        <v>297</v>
      </c>
      <c r="BM368" s="156" t="s">
        <v>685</v>
      </c>
    </row>
    <row r="369" spans="1:65" s="2" customFormat="1" ht="24.15" customHeight="1">
      <c r="A369" s="32"/>
      <c r="B369" s="144"/>
      <c r="C369" s="145" t="s">
        <v>686</v>
      </c>
      <c r="D369" s="145" t="s">
        <v>207</v>
      </c>
      <c r="E369" s="146" t="s">
        <v>687</v>
      </c>
      <c r="F369" s="147" t="s">
        <v>688</v>
      </c>
      <c r="G369" s="148" t="s">
        <v>246</v>
      </c>
      <c r="H369" s="149">
        <v>1</v>
      </c>
      <c r="I369" s="150"/>
      <c r="J369" s="151">
        <f t="shared" si="10"/>
        <v>0</v>
      </c>
      <c r="K369" s="147" t="s">
        <v>211</v>
      </c>
      <c r="L369" s="33"/>
      <c r="M369" s="152" t="s">
        <v>1</v>
      </c>
      <c r="N369" s="153" t="s">
        <v>43</v>
      </c>
      <c r="O369" s="58"/>
      <c r="P369" s="154">
        <f t="shared" si="11"/>
        <v>0</v>
      </c>
      <c r="Q369" s="154">
        <v>0</v>
      </c>
      <c r="R369" s="154">
        <f t="shared" si="12"/>
        <v>0</v>
      </c>
      <c r="S369" s="154">
        <v>0</v>
      </c>
      <c r="T369" s="155">
        <f t="shared" si="1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6" t="s">
        <v>297</v>
      </c>
      <c r="AT369" s="156" t="s">
        <v>207</v>
      </c>
      <c r="AU369" s="156" t="s">
        <v>85</v>
      </c>
      <c r="AY369" s="17" t="s">
        <v>205</v>
      </c>
      <c r="BE369" s="157">
        <f t="shared" si="14"/>
        <v>0</v>
      </c>
      <c r="BF369" s="157">
        <f t="shared" si="15"/>
        <v>0</v>
      </c>
      <c r="BG369" s="157">
        <f t="shared" si="16"/>
        <v>0</v>
      </c>
      <c r="BH369" s="157">
        <f t="shared" si="17"/>
        <v>0</v>
      </c>
      <c r="BI369" s="157">
        <f t="shared" si="18"/>
        <v>0</v>
      </c>
      <c r="BJ369" s="17" t="s">
        <v>85</v>
      </c>
      <c r="BK369" s="157">
        <f t="shared" si="19"/>
        <v>0</v>
      </c>
      <c r="BL369" s="17" t="s">
        <v>297</v>
      </c>
      <c r="BM369" s="156" t="s">
        <v>689</v>
      </c>
    </row>
    <row r="370" spans="1:65" s="2" customFormat="1" ht="24.15" customHeight="1">
      <c r="A370" s="32"/>
      <c r="B370" s="144"/>
      <c r="C370" s="145" t="s">
        <v>690</v>
      </c>
      <c r="D370" s="145" t="s">
        <v>207</v>
      </c>
      <c r="E370" s="146" t="s">
        <v>691</v>
      </c>
      <c r="F370" s="147" t="s">
        <v>692</v>
      </c>
      <c r="G370" s="148" t="s">
        <v>246</v>
      </c>
      <c r="H370" s="149">
        <v>1</v>
      </c>
      <c r="I370" s="150"/>
      <c r="J370" s="151">
        <f t="shared" si="10"/>
        <v>0</v>
      </c>
      <c r="K370" s="147" t="s">
        <v>211</v>
      </c>
      <c r="L370" s="33"/>
      <c r="M370" s="152" t="s">
        <v>1</v>
      </c>
      <c r="N370" s="153" t="s">
        <v>43</v>
      </c>
      <c r="O370" s="58"/>
      <c r="P370" s="154">
        <f t="shared" si="11"/>
        <v>0</v>
      </c>
      <c r="Q370" s="154">
        <v>8.47121E-05</v>
      </c>
      <c r="R370" s="154">
        <f t="shared" si="12"/>
        <v>8.47121E-05</v>
      </c>
      <c r="S370" s="154">
        <v>0</v>
      </c>
      <c r="T370" s="155">
        <f t="shared" si="1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6" t="s">
        <v>297</v>
      </c>
      <c r="AT370" s="156" t="s">
        <v>207</v>
      </c>
      <c r="AU370" s="156" t="s">
        <v>85</v>
      </c>
      <c r="AY370" s="17" t="s">
        <v>205</v>
      </c>
      <c r="BE370" s="157">
        <f t="shared" si="14"/>
        <v>0</v>
      </c>
      <c r="BF370" s="157">
        <f t="shared" si="15"/>
        <v>0</v>
      </c>
      <c r="BG370" s="157">
        <f t="shared" si="16"/>
        <v>0</v>
      </c>
      <c r="BH370" s="157">
        <f t="shared" si="17"/>
        <v>0</v>
      </c>
      <c r="BI370" s="157">
        <f t="shared" si="18"/>
        <v>0</v>
      </c>
      <c r="BJ370" s="17" t="s">
        <v>85</v>
      </c>
      <c r="BK370" s="157">
        <f t="shared" si="19"/>
        <v>0</v>
      </c>
      <c r="BL370" s="17" t="s">
        <v>297</v>
      </c>
      <c r="BM370" s="156" t="s">
        <v>693</v>
      </c>
    </row>
    <row r="371" spans="1:65" s="2" customFormat="1" ht="24.15" customHeight="1">
      <c r="A371" s="32"/>
      <c r="B371" s="144"/>
      <c r="C371" s="145" t="s">
        <v>694</v>
      </c>
      <c r="D371" s="145" t="s">
        <v>207</v>
      </c>
      <c r="E371" s="146" t="s">
        <v>695</v>
      </c>
      <c r="F371" s="147" t="s">
        <v>696</v>
      </c>
      <c r="G371" s="148" t="s">
        <v>246</v>
      </c>
      <c r="H371" s="149">
        <v>1</v>
      </c>
      <c r="I371" s="150"/>
      <c r="J371" s="151">
        <f t="shared" si="10"/>
        <v>0</v>
      </c>
      <c r="K371" s="147" t="s">
        <v>211</v>
      </c>
      <c r="L371" s="33"/>
      <c r="M371" s="152" t="s">
        <v>1</v>
      </c>
      <c r="N371" s="153" t="s">
        <v>43</v>
      </c>
      <c r="O371" s="58"/>
      <c r="P371" s="154">
        <f t="shared" si="11"/>
        <v>0</v>
      </c>
      <c r="Q371" s="154">
        <v>0</v>
      </c>
      <c r="R371" s="154">
        <f t="shared" si="12"/>
        <v>0</v>
      </c>
      <c r="S371" s="154">
        <v>0.131</v>
      </c>
      <c r="T371" s="155">
        <f t="shared" si="13"/>
        <v>0.131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6" t="s">
        <v>297</v>
      </c>
      <c r="AT371" s="156" t="s">
        <v>207</v>
      </c>
      <c r="AU371" s="156" t="s">
        <v>85</v>
      </c>
      <c r="AY371" s="17" t="s">
        <v>205</v>
      </c>
      <c r="BE371" s="157">
        <f t="shared" si="14"/>
        <v>0</v>
      </c>
      <c r="BF371" s="157">
        <f t="shared" si="15"/>
        <v>0</v>
      </c>
      <c r="BG371" s="157">
        <f t="shared" si="16"/>
        <v>0</v>
      </c>
      <c r="BH371" s="157">
        <f t="shared" si="17"/>
        <v>0</v>
      </c>
      <c r="BI371" s="157">
        <f t="shared" si="18"/>
        <v>0</v>
      </c>
      <c r="BJ371" s="17" t="s">
        <v>85</v>
      </c>
      <c r="BK371" s="157">
        <f t="shared" si="19"/>
        <v>0</v>
      </c>
      <c r="BL371" s="17" t="s">
        <v>297</v>
      </c>
      <c r="BM371" s="156" t="s">
        <v>697</v>
      </c>
    </row>
    <row r="372" spans="2:51" s="13" customFormat="1" ht="10">
      <c r="B372" s="158"/>
      <c r="D372" s="159" t="s">
        <v>214</v>
      </c>
      <c r="E372" s="160" t="s">
        <v>1</v>
      </c>
      <c r="F372" s="161" t="s">
        <v>698</v>
      </c>
      <c r="H372" s="162">
        <v>1</v>
      </c>
      <c r="I372" s="163"/>
      <c r="L372" s="158"/>
      <c r="M372" s="164"/>
      <c r="N372" s="165"/>
      <c r="O372" s="165"/>
      <c r="P372" s="165"/>
      <c r="Q372" s="165"/>
      <c r="R372" s="165"/>
      <c r="S372" s="165"/>
      <c r="T372" s="166"/>
      <c r="AT372" s="160" t="s">
        <v>214</v>
      </c>
      <c r="AU372" s="160" t="s">
        <v>85</v>
      </c>
      <c r="AV372" s="13" t="s">
        <v>85</v>
      </c>
      <c r="AW372" s="13" t="s">
        <v>33</v>
      </c>
      <c r="AX372" s="13" t="s">
        <v>8</v>
      </c>
      <c r="AY372" s="160" t="s">
        <v>205</v>
      </c>
    </row>
    <row r="373" spans="1:65" s="2" customFormat="1" ht="24.15" customHeight="1">
      <c r="A373" s="32"/>
      <c r="B373" s="144"/>
      <c r="C373" s="145" t="s">
        <v>699</v>
      </c>
      <c r="D373" s="145" t="s">
        <v>207</v>
      </c>
      <c r="E373" s="146" t="s">
        <v>700</v>
      </c>
      <c r="F373" s="147" t="s">
        <v>701</v>
      </c>
      <c r="G373" s="148" t="s">
        <v>229</v>
      </c>
      <c r="H373" s="149">
        <v>0.392</v>
      </c>
      <c r="I373" s="150"/>
      <c r="J373" s="151">
        <f>ROUND(I373*H373,0)</f>
        <v>0</v>
      </c>
      <c r="K373" s="147" t="s">
        <v>211</v>
      </c>
      <c r="L373" s="33"/>
      <c r="M373" s="152" t="s">
        <v>1</v>
      </c>
      <c r="N373" s="153" t="s">
        <v>43</v>
      </c>
      <c r="O373" s="58"/>
      <c r="P373" s="154">
        <f>O373*H373</f>
        <v>0</v>
      </c>
      <c r="Q373" s="154">
        <v>0</v>
      </c>
      <c r="R373" s="154">
        <f>Q373*H373</f>
        <v>0</v>
      </c>
      <c r="S373" s="154">
        <v>0</v>
      </c>
      <c r="T373" s="155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6" t="s">
        <v>297</v>
      </c>
      <c r="AT373" s="156" t="s">
        <v>207</v>
      </c>
      <c r="AU373" s="156" t="s">
        <v>85</v>
      </c>
      <c r="AY373" s="17" t="s">
        <v>205</v>
      </c>
      <c r="BE373" s="157">
        <f>IF(N373="základní",J373,0)</f>
        <v>0</v>
      </c>
      <c r="BF373" s="157">
        <f>IF(N373="snížená",J373,0)</f>
        <v>0</v>
      </c>
      <c r="BG373" s="157">
        <f>IF(N373="zákl. přenesená",J373,0)</f>
        <v>0</v>
      </c>
      <c r="BH373" s="157">
        <f>IF(N373="sníž. přenesená",J373,0)</f>
        <v>0</v>
      </c>
      <c r="BI373" s="157">
        <f>IF(N373="nulová",J373,0)</f>
        <v>0</v>
      </c>
      <c r="BJ373" s="17" t="s">
        <v>85</v>
      </c>
      <c r="BK373" s="157">
        <f>ROUND(I373*H373,0)</f>
        <v>0</v>
      </c>
      <c r="BL373" s="17" t="s">
        <v>297</v>
      </c>
      <c r="BM373" s="156" t="s">
        <v>702</v>
      </c>
    </row>
    <row r="374" spans="1:65" s="2" customFormat="1" ht="24.15" customHeight="1">
      <c r="A374" s="32"/>
      <c r="B374" s="144"/>
      <c r="C374" s="145" t="s">
        <v>703</v>
      </c>
      <c r="D374" s="145" t="s">
        <v>207</v>
      </c>
      <c r="E374" s="146" t="s">
        <v>704</v>
      </c>
      <c r="F374" s="147" t="s">
        <v>705</v>
      </c>
      <c r="G374" s="148" t="s">
        <v>229</v>
      </c>
      <c r="H374" s="149">
        <v>0.392</v>
      </c>
      <c r="I374" s="150"/>
      <c r="J374" s="151">
        <f>ROUND(I374*H374,0)</f>
        <v>0</v>
      </c>
      <c r="K374" s="147" t="s">
        <v>211</v>
      </c>
      <c r="L374" s="33"/>
      <c r="M374" s="152" t="s">
        <v>1</v>
      </c>
      <c r="N374" s="153" t="s">
        <v>43</v>
      </c>
      <c r="O374" s="58"/>
      <c r="P374" s="154">
        <f>O374*H374</f>
        <v>0</v>
      </c>
      <c r="Q374" s="154">
        <v>0</v>
      </c>
      <c r="R374" s="154">
        <f>Q374*H374</f>
        <v>0</v>
      </c>
      <c r="S374" s="154">
        <v>0</v>
      </c>
      <c r="T374" s="155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6" t="s">
        <v>297</v>
      </c>
      <c r="AT374" s="156" t="s">
        <v>207</v>
      </c>
      <c r="AU374" s="156" t="s">
        <v>85</v>
      </c>
      <c r="AY374" s="17" t="s">
        <v>205</v>
      </c>
      <c r="BE374" s="157">
        <f>IF(N374="základní",J374,0)</f>
        <v>0</v>
      </c>
      <c r="BF374" s="157">
        <f>IF(N374="snížená",J374,0)</f>
        <v>0</v>
      </c>
      <c r="BG374" s="157">
        <f>IF(N374="zákl. přenesená",J374,0)</f>
        <v>0</v>
      </c>
      <c r="BH374" s="157">
        <f>IF(N374="sníž. přenesená",J374,0)</f>
        <v>0</v>
      </c>
      <c r="BI374" s="157">
        <f>IF(N374="nulová",J374,0)</f>
        <v>0</v>
      </c>
      <c r="BJ374" s="17" t="s">
        <v>85</v>
      </c>
      <c r="BK374" s="157">
        <f>ROUND(I374*H374,0)</f>
        <v>0</v>
      </c>
      <c r="BL374" s="17" t="s">
        <v>297</v>
      </c>
      <c r="BM374" s="156" t="s">
        <v>706</v>
      </c>
    </row>
    <row r="375" spans="2:63" s="12" customFormat="1" ht="22.75" customHeight="1">
      <c r="B375" s="131"/>
      <c r="D375" s="132" t="s">
        <v>76</v>
      </c>
      <c r="E375" s="142" t="s">
        <v>707</v>
      </c>
      <c r="F375" s="142" t="s">
        <v>708</v>
      </c>
      <c r="I375" s="134"/>
      <c r="J375" s="143">
        <f>BK375</f>
        <v>0</v>
      </c>
      <c r="L375" s="131"/>
      <c r="M375" s="136"/>
      <c r="N375" s="137"/>
      <c r="O375" s="137"/>
      <c r="P375" s="138">
        <f>SUM(P376:P377)</f>
        <v>0</v>
      </c>
      <c r="Q375" s="137"/>
      <c r="R375" s="138">
        <f>SUM(R376:R377)</f>
        <v>0</v>
      </c>
      <c r="S375" s="137"/>
      <c r="T375" s="139">
        <f>SUM(T376:T377)</f>
        <v>0.0008</v>
      </c>
      <c r="AR375" s="132" t="s">
        <v>85</v>
      </c>
      <c r="AT375" s="140" t="s">
        <v>76</v>
      </c>
      <c r="AU375" s="140" t="s">
        <v>8</v>
      </c>
      <c r="AY375" s="132" t="s">
        <v>205</v>
      </c>
      <c r="BK375" s="141">
        <f>SUM(BK376:BK377)</f>
        <v>0</v>
      </c>
    </row>
    <row r="376" spans="1:65" s="2" customFormat="1" ht="24.15" customHeight="1">
      <c r="A376" s="32"/>
      <c r="B376" s="144"/>
      <c r="C376" s="145" t="s">
        <v>709</v>
      </c>
      <c r="D376" s="145" t="s">
        <v>207</v>
      </c>
      <c r="E376" s="146" t="s">
        <v>710</v>
      </c>
      <c r="F376" s="147" t="s">
        <v>711</v>
      </c>
      <c r="G376" s="148" t="s">
        <v>246</v>
      </c>
      <c r="H376" s="149">
        <v>2</v>
      </c>
      <c r="I376" s="150"/>
      <c r="J376" s="151">
        <f>ROUND(I376*H376,0)</f>
        <v>0</v>
      </c>
      <c r="K376" s="147" t="s">
        <v>211</v>
      </c>
      <c r="L376" s="33"/>
      <c r="M376" s="152" t="s">
        <v>1</v>
      </c>
      <c r="N376" s="153" t="s">
        <v>43</v>
      </c>
      <c r="O376" s="58"/>
      <c r="P376" s="154">
        <f>O376*H376</f>
        <v>0</v>
      </c>
      <c r="Q376" s="154">
        <v>0</v>
      </c>
      <c r="R376" s="154">
        <f>Q376*H376</f>
        <v>0</v>
      </c>
      <c r="S376" s="154">
        <v>0.0004</v>
      </c>
      <c r="T376" s="155">
        <f>S376*H376</f>
        <v>0.0008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56" t="s">
        <v>297</v>
      </c>
      <c r="AT376" s="156" t="s">
        <v>207</v>
      </c>
      <c r="AU376" s="156" t="s">
        <v>85</v>
      </c>
      <c r="AY376" s="17" t="s">
        <v>205</v>
      </c>
      <c r="BE376" s="157">
        <f>IF(N376="základní",J376,0)</f>
        <v>0</v>
      </c>
      <c r="BF376" s="157">
        <f>IF(N376="snížená",J376,0)</f>
        <v>0</v>
      </c>
      <c r="BG376" s="157">
        <f>IF(N376="zákl. přenesená",J376,0)</f>
        <v>0</v>
      </c>
      <c r="BH376" s="157">
        <f>IF(N376="sníž. přenesená",J376,0)</f>
        <v>0</v>
      </c>
      <c r="BI376" s="157">
        <f>IF(N376="nulová",J376,0)</f>
        <v>0</v>
      </c>
      <c r="BJ376" s="17" t="s">
        <v>85</v>
      </c>
      <c r="BK376" s="157">
        <f>ROUND(I376*H376,0)</f>
        <v>0</v>
      </c>
      <c r="BL376" s="17" t="s">
        <v>297</v>
      </c>
      <c r="BM376" s="156" t="s">
        <v>712</v>
      </c>
    </row>
    <row r="377" spans="2:51" s="13" customFormat="1" ht="10">
      <c r="B377" s="158"/>
      <c r="D377" s="159" t="s">
        <v>214</v>
      </c>
      <c r="E377" s="160" t="s">
        <v>1</v>
      </c>
      <c r="F377" s="161" t="s">
        <v>713</v>
      </c>
      <c r="H377" s="162">
        <v>2</v>
      </c>
      <c r="I377" s="163"/>
      <c r="L377" s="158"/>
      <c r="M377" s="164"/>
      <c r="N377" s="165"/>
      <c r="O377" s="165"/>
      <c r="P377" s="165"/>
      <c r="Q377" s="165"/>
      <c r="R377" s="165"/>
      <c r="S377" s="165"/>
      <c r="T377" s="166"/>
      <c r="AT377" s="160" t="s">
        <v>214</v>
      </c>
      <c r="AU377" s="160" t="s">
        <v>85</v>
      </c>
      <c r="AV377" s="13" t="s">
        <v>85</v>
      </c>
      <c r="AW377" s="13" t="s">
        <v>33</v>
      </c>
      <c r="AX377" s="13" t="s">
        <v>8</v>
      </c>
      <c r="AY377" s="160" t="s">
        <v>205</v>
      </c>
    </row>
    <row r="378" spans="2:63" s="12" customFormat="1" ht="22.75" customHeight="1">
      <c r="B378" s="131"/>
      <c r="D378" s="132" t="s">
        <v>76</v>
      </c>
      <c r="E378" s="142" t="s">
        <v>714</v>
      </c>
      <c r="F378" s="142" t="s">
        <v>715</v>
      </c>
      <c r="I378" s="134"/>
      <c r="J378" s="143">
        <f>BK378</f>
        <v>0</v>
      </c>
      <c r="L378" s="131"/>
      <c r="M378" s="136"/>
      <c r="N378" s="137"/>
      <c r="O378" s="137"/>
      <c r="P378" s="138">
        <f>SUM(P379:P382)</f>
        <v>0</v>
      </c>
      <c r="Q378" s="137"/>
      <c r="R378" s="138">
        <f>SUM(R379:R382)</f>
        <v>0</v>
      </c>
      <c r="S378" s="137"/>
      <c r="T378" s="139">
        <f>SUM(T379:T382)</f>
        <v>0.43845300000000004</v>
      </c>
      <c r="AR378" s="132" t="s">
        <v>85</v>
      </c>
      <c r="AT378" s="140" t="s">
        <v>76</v>
      </c>
      <c r="AU378" s="140" t="s">
        <v>8</v>
      </c>
      <c r="AY378" s="132" t="s">
        <v>205</v>
      </c>
      <c r="BK378" s="141">
        <f>SUM(BK379:BK382)</f>
        <v>0</v>
      </c>
    </row>
    <row r="379" spans="1:65" s="2" customFormat="1" ht="24.15" customHeight="1">
      <c r="A379" s="32"/>
      <c r="B379" s="144"/>
      <c r="C379" s="145" t="s">
        <v>716</v>
      </c>
      <c r="D379" s="145" t="s">
        <v>207</v>
      </c>
      <c r="E379" s="146" t="s">
        <v>717</v>
      </c>
      <c r="F379" s="147" t="s">
        <v>718</v>
      </c>
      <c r="G379" s="148" t="s">
        <v>325</v>
      </c>
      <c r="H379" s="149">
        <v>54.13</v>
      </c>
      <c r="I379" s="150"/>
      <c r="J379" s="151">
        <f>ROUND(I379*H379,0)</f>
        <v>0</v>
      </c>
      <c r="K379" s="147" t="s">
        <v>211</v>
      </c>
      <c r="L379" s="33"/>
      <c r="M379" s="152" t="s">
        <v>1</v>
      </c>
      <c r="N379" s="153" t="s">
        <v>43</v>
      </c>
      <c r="O379" s="58"/>
      <c r="P379" s="154">
        <f>O379*H379</f>
        <v>0</v>
      </c>
      <c r="Q379" s="154">
        <v>0</v>
      </c>
      <c r="R379" s="154">
        <f>Q379*H379</f>
        <v>0</v>
      </c>
      <c r="S379" s="154">
        <v>0.001</v>
      </c>
      <c r="T379" s="155">
        <f>S379*H379</f>
        <v>0.054130000000000005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6" t="s">
        <v>297</v>
      </c>
      <c r="AT379" s="156" t="s">
        <v>207</v>
      </c>
      <c r="AU379" s="156" t="s">
        <v>85</v>
      </c>
      <c r="AY379" s="17" t="s">
        <v>205</v>
      </c>
      <c r="BE379" s="157">
        <f>IF(N379="základní",J379,0)</f>
        <v>0</v>
      </c>
      <c r="BF379" s="157">
        <f>IF(N379="snížená",J379,0)</f>
        <v>0</v>
      </c>
      <c r="BG379" s="157">
        <f>IF(N379="zákl. přenesená",J379,0)</f>
        <v>0</v>
      </c>
      <c r="BH379" s="157">
        <f>IF(N379="sníž. přenesená",J379,0)</f>
        <v>0</v>
      </c>
      <c r="BI379" s="157">
        <f>IF(N379="nulová",J379,0)</f>
        <v>0</v>
      </c>
      <c r="BJ379" s="17" t="s">
        <v>85</v>
      </c>
      <c r="BK379" s="157">
        <f>ROUND(I379*H379,0)</f>
        <v>0</v>
      </c>
      <c r="BL379" s="17" t="s">
        <v>297</v>
      </c>
      <c r="BM379" s="156" t="s">
        <v>719</v>
      </c>
    </row>
    <row r="380" spans="1:65" s="2" customFormat="1" ht="16.5" customHeight="1">
      <c r="A380" s="32"/>
      <c r="B380" s="144"/>
      <c r="C380" s="145" t="s">
        <v>720</v>
      </c>
      <c r="D380" s="145" t="s">
        <v>207</v>
      </c>
      <c r="E380" s="146" t="s">
        <v>721</v>
      </c>
      <c r="F380" s="147" t="s">
        <v>722</v>
      </c>
      <c r="G380" s="148" t="s">
        <v>256</v>
      </c>
      <c r="H380" s="149">
        <v>54.13</v>
      </c>
      <c r="I380" s="150"/>
      <c r="J380" s="151">
        <f>ROUND(I380*H380,0)</f>
        <v>0</v>
      </c>
      <c r="K380" s="147" t="s">
        <v>211</v>
      </c>
      <c r="L380" s="33"/>
      <c r="M380" s="152" t="s">
        <v>1</v>
      </c>
      <c r="N380" s="153" t="s">
        <v>43</v>
      </c>
      <c r="O380" s="58"/>
      <c r="P380" s="154">
        <f>O380*H380</f>
        <v>0</v>
      </c>
      <c r="Q380" s="154">
        <v>0</v>
      </c>
      <c r="R380" s="154">
        <f>Q380*H380</f>
        <v>0</v>
      </c>
      <c r="S380" s="154">
        <v>0.0071</v>
      </c>
      <c r="T380" s="155">
        <f>S380*H380</f>
        <v>0.384323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6" t="s">
        <v>297</v>
      </c>
      <c r="AT380" s="156" t="s">
        <v>207</v>
      </c>
      <c r="AU380" s="156" t="s">
        <v>85</v>
      </c>
      <c r="AY380" s="17" t="s">
        <v>205</v>
      </c>
      <c r="BE380" s="157">
        <f>IF(N380="základní",J380,0)</f>
        <v>0</v>
      </c>
      <c r="BF380" s="157">
        <f>IF(N380="snížená",J380,0)</f>
        <v>0</v>
      </c>
      <c r="BG380" s="157">
        <f>IF(N380="zákl. přenesená",J380,0)</f>
        <v>0</v>
      </c>
      <c r="BH380" s="157">
        <f>IF(N380="sníž. přenesená",J380,0)</f>
        <v>0</v>
      </c>
      <c r="BI380" s="157">
        <f>IF(N380="nulová",J380,0)</f>
        <v>0</v>
      </c>
      <c r="BJ380" s="17" t="s">
        <v>85</v>
      </c>
      <c r="BK380" s="157">
        <f>ROUND(I380*H380,0)</f>
        <v>0</v>
      </c>
      <c r="BL380" s="17" t="s">
        <v>297</v>
      </c>
      <c r="BM380" s="156" t="s">
        <v>723</v>
      </c>
    </row>
    <row r="381" spans="2:51" s="13" customFormat="1" ht="10">
      <c r="B381" s="158"/>
      <c r="D381" s="159" t="s">
        <v>214</v>
      </c>
      <c r="E381" s="160" t="s">
        <v>1</v>
      </c>
      <c r="F381" s="161" t="s">
        <v>724</v>
      </c>
      <c r="H381" s="162">
        <v>54.13</v>
      </c>
      <c r="I381" s="163"/>
      <c r="L381" s="158"/>
      <c r="M381" s="164"/>
      <c r="N381" s="165"/>
      <c r="O381" s="165"/>
      <c r="P381" s="165"/>
      <c r="Q381" s="165"/>
      <c r="R381" s="165"/>
      <c r="S381" s="165"/>
      <c r="T381" s="166"/>
      <c r="AT381" s="160" t="s">
        <v>214</v>
      </c>
      <c r="AU381" s="160" t="s">
        <v>85</v>
      </c>
      <c r="AV381" s="13" t="s">
        <v>85</v>
      </c>
      <c r="AW381" s="13" t="s">
        <v>33</v>
      </c>
      <c r="AX381" s="13" t="s">
        <v>77</v>
      </c>
      <c r="AY381" s="160" t="s">
        <v>205</v>
      </c>
    </row>
    <row r="382" spans="2:51" s="14" customFormat="1" ht="10">
      <c r="B382" s="167"/>
      <c r="D382" s="159" t="s">
        <v>214</v>
      </c>
      <c r="E382" s="168" t="s">
        <v>1</v>
      </c>
      <c r="F382" s="169" t="s">
        <v>496</v>
      </c>
      <c r="H382" s="170">
        <v>54.13</v>
      </c>
      <c r="I382" s="171"/>
      <c r="L382" s="167"/>
      <c r="M382" s="172"/>
      <c r="N382" s="173"/>
      <c r="O382" s="173"/>
      <c r="P382" s="173"/>
      <c r="Q382" s="173"/>
      <c r="R382" s="173"/>
      <c r="S382" s="173"/>
      <c r="T382" s="174"/>
      <c r="AT382" s="168" t="s">
        <v>214</v>
      </c>
      <c r="AU382" s="168" t="s">
        <v>85</v>
      </c>
      <c r="AV382" s="14" t="s">
        <v>217</v>
      </c>
      <c r="AW382" s="14" t="s">
        <v>33</v>
      </c>
      <c r="AX382" s="14" t="s">
        <v>8</v>
      </c>
      <c r="AY382" s="168" t="s">
        <v>205</v>
      </c>
    </row>
    <row r="383" spans="2:63" s="12" customFormat="1" ht="22.75" customHeight="1">
      <c r="B383" s="131"/>
      <c r="D383" s="132" t="s">
        <v>76</v>
      </c>
      <c r="E383" s="142" t="s">
        <v>725</v>
      </c>
      <c r="F383" s="142" t="s">
        <v>726</v>
      </c>
      <c r="I383" s="134"/>
      <c r="J383" s="143">
        <f>BK383</f>
        <v>0</v>
      </c>
      <c r="L383" s="131"/>
      <c r="M383" s="136"/>
      <c r="N383" s="137"/>
      <c r="O383" s="137"/>
      <c r="P383" s="138">
        <f>SUM(P384:P422)</f>
        <v>0</v>
      </c>
      <c r="Q383" s="137"/>
      <c r="R383" s="138">
        <f>SUM(R384:R422)</f>
        <v>0.7721078872700001</v>
      </c>
      <c r="S383" s="137"/>
      <c r="T383" s="139">
        <f>SUM(T384:T422)</f>
        <v>0.24836</v>
      </c>
      <c r="AR383" s="132" t="s">
        <v>85</v>
      </c>
      <c r="AT383" s="140" t="s">
        <v>76</v>
      </c>
      <c r="AU383" s="140" t="s">
        <v>8</v>
      </c>
      <c r="AY383" s="132" t="s">
        <v>205</v>
      </c>
      <c r="BK383" s="141">
        <f>SUM(BK384:BK422)</f>
        <v>0</v>
      </c>
    </row>
    <row r="384" spans="1:65" s="2" customFormat="1" ht="24.15" customHeight="1">
      <c r="A384" s="32"/>
      <c r="B384" s="144"/>
      <c r="C384" s="145" t="s">
        <v>727</v>
      </c>
      <c r="D384" s="145" t="s">
        <v>207</v>
      </c>
      <c r="E384" s="146" t="s">
        <v>728</v>
      </c>
      <c r="F384" s="147" t="s">
        <v>729</v>
      </c>
      <c r="G384" s="148" t="s">
        <v>256</v>
      </c>
      <c r="H384" s="149">
        <v>62.05</v>
      </c>
      <c r="I384" s="150"/>
      <c r="J384" s="151">
        <f>ROUND(I384*H384,0)</f>
        <v>0</v>
      </c>
      <c r="K384" s="147" t="s">
        <v>211</v>
      </c>
      <c r="L384" s="33"/>
      <c r="M384" s="152" t="s">
        <v>1</v>
      </c>
      <c r="N384" s="153" t="s">
        <v>43</v>
      </c>
      <c r="O384" s="58"/>
      <c r="P384" s="154">
        <f>O384*H384</f>
        <v>0</v>
      </c>
      <c r="Q384" s="154">
        <v>4.48E-07</v>
      </c>
      <c r="R384" s="154">
        <f>Q384*H384</f>
        <v>2.7798399999999998E-05</v>
      </c>
      <c r="S384" s="154">
        <v>0</v>
      </c>
      <c r="T384" s="155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56" t="s">
        <v>297</v>
      </c>
      <c r="AT384" s="156" t="s">
        <v>207</v>
      </c>
      <c r="AU384" s="156" t="s">
        <v>85</v>
      </c>
      <c r="AY384" s="17" t="s">
        <v>205</v>
      </c>
      <c r="BE384" s="157">
        <f>IF(N384="základní",J384,0)</f>
        <v>0</v>
      </c>
      <c r="BF384" s="157">
        <f>IF(N384="snížená",J384,0)</f>
        <v>0</v>
      </c>
      <c r="BG384" s="157">
        <f>IF(N384="zákl. přenesená",J384,0)</f>
        <v>0</v>
      </c>
      <c r="BH384" s="157">
        <f>IF(N384="sníž. přenesená",J384,0)</f>
        <v>0</v>
      </c>
      <c r="BI384" s="157">
        <f>IF(N384="nulová",J384,0)</f>
        <v>0</v>
      </c>
      <c r="BJ384" s="17" t="s">
        <v>85</v>
      </c>
      <c r="BK384" s="157">
        <f>ROUND(I384*H384,0)</f>
        <v>0</v>
      </c>
      <c r="BL384" s="17" t="s">
        <v>297</v>
      </c>
      <c r="BM384" s="156" t="s">
        <v>730</v>
      </c>
    </row>
    <row r="385" spans="2:51" s="13" customFormat="1" ht="10">
      <c r="B385" s="158"/>
      <c r="D385" s="159" t="s">
        <v>214</v>
      </c>
      <c r="E385" s="160" t="s">
        <v>1</v>
      </c>
      <c r="F385" s="161" t="s">
        <v>731</v>
      </c>
      <c r="H385" s="162">
        <v>31.22</v>
      </c>
      <c r="I385" s="163"/>
      <c r="L385" s="158"/>
      <c r="M385" s="164"/>
      <c r="N385" s="165"/>
      <c r="O385" s="165"/>
      <c r="P385" s="165"/>
      <c r="Q385" s="165"/>
      <c r="R385" s="165"/>
      <c r="S385" s="165"/>
      <c r="T385" s="166"/>
      <c r="AT385" s="160" t="s">
        <v>214</v>
      </c>
      <c r="AU385" s="160" t="s">
        <v>85</v>
      </c>
      <c r="AV385" s="13" t="s">
        <v>85</v>
      </c>
      <c r="AW385" s="13" t="s">
        <v>33</v>
      </c>
      <c r="AX385" s="13" t="s">
        <v>77</v>
      </c>
      <c r="AY385" s="160" t="s">
        <v>205</v>
      </c>
    </row>
    <row r="386" spans="2:51" s="13" customFormat="1" ht="10">
      <c r="B386" s="158"/>
      <c r="D386" s="159" t="s">
        <v>214</v>
      </c>
      <c r="E386" s="160" t="s">
        <v>1</v>
      </c>
      <c r="F386" s="161" t="s">
        <v>732</v>
      </c>
      <c r="H386" s="162">
        <v>26.39</v>
      </c>
      <c r="I386" s="163"/>
      <c r="L386" s="158"/>
      <c r="M386" s="164"/>
      <c r="N386" s="165"/>
      <c r="O386" s="165"/>
      <c r="P386" s="165"/>
      <c r="Q386" s="165"/>
      <c r="R386" s="165"/>
      <c r="S386" s="165"/>
      <c r="T386" s="166"/>
      <c r="AT386" s="160" t="s">
        <v>214</v>
      </c>
      <c r="AU386" s="160" t="s">
        <v>85</v>
      </c>
      <c r="AV386" s="13" t="s">
        <v>85</v>
      </c>
      <c r="AW386" s="13" t="s">
        <v>33</v>
      </c>
      <c r="AX386" s="13" t="s">
        <v>77</v>
      </c>
      <c r="AY386" s="160" t="s">
        <v>205</v>
      </c>
    </row>
    <row r="387" spans="2:51" s="13" customFormat="1" ht="10">
      <c r="B387" s="158"/>
      <c r="D387" s="159" t="s">
        <v>214</v>
      </c>
      <c r="E387" s="160" t="s">
        <v>1</v>
      </c>
      <c r="F387" s="161" t="s">
        <v>733</v>
      </c>
      <c r="H387" s="162">
        <v>4.44</v>
      </c>
      <c r="I387" s="163"/>
      <c r="L387" s="158"/>
      <c r="M387" s="164"/>
      <c r="N387" s="165"/>
      <c r="O387" s="165"/>
      <c r="P387" s="165"/>
      <c r="Q387" s="165"/>
      <c r="R387" s="165"/>
      <c r="S387" s="165"/>
      <c r="T387" s="166"/>
      <c r="AT387" s="160" t="s">
        <v>214</v>
      </c>
      <c r="AU387" s="160" t="s">
        <v>85</v>
      </c>
      <c r="AV387" s="13" t="s">
        <v>85</v>
      </c>
      <c r="AW387" s="13" t="s">
        <v>33</v>
      </c>
      <c r="AX387" s="13" t="s">
        <v>77</v>
      </c>
      <c r="AY387" s="160" t="s">
        <v>205</v>
      </c>
    </row>
    <row r="388" spans="2:51" s="14" customFormat="1" ht="10">
      <c r="B388" s="167"/>
      <c r="D388" s="159" t="s">
        <v>214</v>
      </c>
      <c r="E388" s="168" t="s">
        <v>1</v>
      </c>
      <c r="F388" s="169" t="s">
        <v>216</v>
      </c>
      <c r="H388" s="170">
        <v>62.05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8" t="s">
        <v>214</v>
      </c>
      <c r="AU388" s="168" t="s">
        <v>85</v>
      </c>
      <c r="AV388" s="14" t="s">
        <v>217</v>
      </c>
      <c r="AW388" s="14" t="s">
        <v>33</v>
      </c>
      <c r="AX388" s="14" t="s">
        <v>8</v>
      </c>
      <c r="AY388" s="168" t="s">
        <v>205</v>
      </c>
    </row>
    <row r="389" spans="1:65" s="2" customFormat="1" ht="16.5" customHeight="1">
      <c r="A389" s="32"/>
      <c r="B389" s="144"/>
      <c r="C389" s="145" t="s">
        <v>734</v>
      </c>
      <c r="D389" s="145" t="s">
        <v>207</v>
      </c>
      <c r="E389" s="146" t="s">
        <v>735</v>
      </c>
      <c r="F389" s="147" t="s">
        <v>736</v>
      </c>
      <c r="G389" s="148" t="s">
        <v>256</v>
      </c>
      <c r="H389" s="149">
        <v>143.13</v>
      </c>
      <c r="I389" s="150"/>
      <c r="J389" s="151">
        <f>ROUND(I389*H389,0)</f>
        <v>0</v>
      </c>
      <c r="K389" s="147" t="s">
        <v>211</v>
      </c>
      <c r="L389" s="33"/>
      <c r="M389" s="152" t="s">
        <v>1</v>
      </c>
      <c r="N389" s="153" t="s">
        <v>43</v>
      </c>
      <c r="O389" s="58"/>
      <c r="P389" s="154">
        <f>O389*H389</f>
        <v>0</v>
      </c>
      <c r="Q389" s="154">
        <v>0</v>
      </c>
      <c r="R389" s="154">
        <f>Q389*H389</f>
        <v>0</v>
      </c>
      <c r="S389" s="154">
        <v>0</v>
      </c>
      <c r="T389" s="155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6" t="s">
        <v>297</v>
      </c>
      <c r="AT389" s="156" t="s">
        <v>207</v>
      </c>
      <c r="AU389" s="156" t="s">
        <v>85</v>
      </c>
      <c r="AY389" s="17" t="s">
        <v>205</v>
      </c>
      <c r="BE389" s="157">
        <f>IF(N389="základní",J389,0)</f>
        <v>0</v>
      </c>
      <c r="BF389" s="157">
        <f>IF(N389="snížená",J389,0)</f>
        <v>0</v>
      </c>
      <c r="BG389" s="157">
        <f>IF(N389="zákl. přenesená",J389,0)</f>
        <v>0</v>
      </c>
      <c r="BH389" s="157">
        <f>IF(N389="sníž. přenesená",J389,0)</f>
        <v>0</v>
      </c>
      <c r="BI389" s="157">
        <f>IF(N389="nulová",J389,0)</f>
        <v>0</v>
      </c>
      <c r="BJ389" s="17" t="s">
        <v>85</v>
      </c>
      <c r="BK389" s="157">
        <f>ROUND(I389*H389,0)</f>
        <v>0</v>
      </c>
      <c r="BL389" s="17" t="s">
        <v>297</v>
      </c>
      <c r="BM389" s="156" t="s">
        <v>737</v>
      </c>
    </row>
    <row r="390" spans="2:51" s="13" customFormat="1" ht="10">
      <c r="B390" s="158"/>
      <c r="D390" s="159" t="s">
        <v>214</v>
      </c>
      <c r="E390" s="160" t="s">
        <v>1</v>
      </c>
      <c r="F390" s="161" t="s">
        <v>148</v>
      </c>
      <c r="H390" s="162">
        <v>143.13</v>
      </c>
      <c r="I390" s="163"/>
      <c r="L390" s="158"/>
      <c r="M390" s="164"/>
      <c r="N390" s="165"/>
      <c r="O390" s="165"/>
      <c r="P390" s="165"/>
      <c r="Q390" s="165"/>
      <c r="R390" s="165"/>
      <c r="S390" s="165"/>
      <c r="T390" s="166"/>
      <c r="AT390" s="160" t="s">
        <v>214</v>
      </c>
      <c r="AU390" s="160" t="s">
        <v>85</v>
      </c>
      <c r="AV390" s="13" t="s">
        <v>85</v>
      </c>
      <c r="AW390" s="13" t="s">
        <v>33</v>
      </c>
      <c r="AX390" s="13" t="s">
        <v>8</v>
      </c>
      <c r="AY390" s="160" t="s">
        <v>205</v>
      </c>
    </row>
    <row r="391" spans="1:65" s="2" customFormat="1" ht="24.15" customHeight="1">
      <c r="A391" s="32"/>
      <c r="B391" s="144"/>
      <c r="C391" s="145" t="s">
        <v>738</v>
      </c>
      <c r="D391" s="145" t="s">
        <v>207</v>
      </c>
      <c r="E391" s="146" t="s">
        <v>739</v>
      </c>
      <c r="F391" s="147" t="s">
        <v>740</v>
      </c>
      <c r="G391" s="148" t="s">
        <v>256</v>
      </c>
      <c r="H391" s="149">
        <v>143.13</v>
      </c>
      <c r="I391" s="150"/>
      <c r="J391" s="151">
        <f>ROUND(I391*H391,0)</f>
        <v>0</v>
      </c>
      <c r="K391" s="147" t="s">
        <v>211</v>
      </c>
      <c r="L391" s="33"/>
      <c r="M391" s="152" t="s">
        <v>1</v>
      </c>
      <c r="N391" s="153" t="s">
        <v>43</v>
      </c>
      <c r="O391" s="58"/>
      <c r="P391" s="154">
        <f>O391*H391</f>
        <v>0</v>
      </c>
      <c r="Q391" s="154">
        <v>3.3E-05</v>
      </c>
      <c r="R391" s="154">
        <f>Q391*H391</f>
        <v>0.00472329</v>
      </c>
      <c r="S391" s="154">
        <v>0</v>
      </c>
      <c r="T391" s="155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6" t="s">
        <v>297</v>
      </c>
      <c r="AT391" s="156" t="s">
        <v>207</v>
      </c>
      <c r="AU391" s="156" t="s">
        <v>85</v>
      </c>
      <c r="AY391" s="17" t="s">
        <v>205</v>
      </c>
      <c r="BE391" s="157">
        <f>IF(N391="základní",J391,0)</f>
        <v>0</v>
      </c>
      <c r="BF391" s="157">
        <f>IF(N391="snížená",J391,0)</f>
        <v>0</v>
      </c>
      <c r="BG391" s="157">
        <f>IF(N391="zákl. přenesená",J391,0)</f>
        <v>0</v>
      </c>
      <c r="BH391" s="157">
        <f>IF(N391="sníž. přenesená",J391,0)</f>
        <v>0</v>
      </c>
      <c r="BI391" s="157">
        <f>IF(N391="nulová",J391,0)</f>
        <v>0</v>
      </c>
      <c r="BJ391" s="17" t="s">
        <v>85</v>
      </c>
      <c r="BK391" s="157">
        <f>ROUND(I391*H391,0)</f>
        <v>0</v>
      </c>
      <c r="BL391" s="17" t="s">
        <v>297</v>
      </c>
      <c r="BM391" s="156" t="s">
        <v>741</v>
      </c>
    </row>
    <row r="392" spans="2:51" s="13" customFormat="1" ht="10">
      <c r="B392" s="158"/>
      <c r="D392" s="159" t="s">
        <v>214</v>
      </c>
      <c r="E392" s="160" t="s">
        <v>1</v>
      </c>
      <c r="F392" s="161" t="s">
        <v>148</v>
      </c>
      <c r="H392" s="162">
        <v>143.13</v>
      </c>
      <c r="I392" s="163"/>
      <c r="L392" s="158"/>
      <c r="M392" s="164"/>
      <c r="N392" s="165"/>
      <c r="O392" s="165"/>
      <c r="P392" s="165"/>
      <c r="Q392" s="165"/>
      <c r="R392" s="165"/>
      <c r="S392" s="165"/>
      <c r="T392" s="166"/>
      <c r="AT392" s="160" t="s">
        <v>214</v>
      </c>
      <c r="AU392" s="160" t="s">
        <v>85</v>
      </c>
      <c r="AV392" s="13" t="s">
        <v>85</v>
      </c>
      <c r="AW392" s="13" t="s">
        <v>33</v>
      </c>
      <c r="AX392" s="13" t="s">
        <v>8</v>
      </c>
      <c r="AY392" s="160" t="s">
        <v>205</v>
      </c>
    </row>
    <row r="393" spans="1:65" s="2" customFormat="1" ht="33" customHeight="1">
      <c r="A393" s="32"/>
      <c r="B393" s="144"/>
      <c r="C393" s="145" t="s">
        <v>742</v>
      </c>
      <c r="D393" s="145" t="s">
        <v>207</v>
      </c>
      <c r="E393" s="146" t="s">
        <v>743</v>
      </c>
      <c r="F393" s="147" t="s">
        <v>744</v>
      </c>
      <c r="G393" s="148" t="s">
        <v>256</v>
      </c>
      <c r="H393" s="149">
        <v>62.05</v>
      </c>
      <c r="I393" s="150"/>
      <c r="J393" s="151">
        <f>ROUND(I393*H393,0)</f>
        <v>0</v>
      </c>
      <c r="K393" s="147" t="s">
        <v>211</v>
      </c>
      <c r="L393" s="33"/>
      <c r="M393" s="152" t="s">
        <v>1</v>
      </c>
      <c r="N393" s="153" t="s">
        <v>43</v>
      </c>
      <c r="O393" s="58"/>
      <c r="P393" s="154">
        <f>O393*H393</f>
        <v>0</v>
      </c>
      <c r="Q393" s="154">
        <v>0.004545</v>
      </c>
      <c r="R393" s="154">
        <f>Q393*H393</f>
        <v>0.28201725</v>
      </c>
      <c r="S393" s="154">
        <v>0</v>
      </c>
      <c r="T393" s="155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56" t="s">
        <v>297</v>
      </c>
      <c r="AT393" s="156" t="s">
        <v>207</v>
      </c>
      <c r="AU393" s="156" t="s">
        <v>85</v>
      </c>
      <c r="AY393" s="17" t="s">
        <v>205</v>
      </c>
      <c r="BE393" s="157">
        <f>IF(N393="základní",J393,0)</f>
        <v>0</v>
      </c>
      <c r="BF393" s="157">
        <f>IF(N393="snížená",J393,0)</f>
        <v>0</v>
      </c>
      <c r="BG393" s="157">
        <f>IF(N393="zákl. přenesená",J393,0)</f>
        <v>0</v>
      </c>
      <c r="BH393" s="157">
        <f>IF(N393="sníž. přenesená",J393,0)</f>
        <v>0</v>
      </c>
      <c r="BI393" s="157">
        <f>IF(N393="nulová",J393,0)</f>
        <v>0</v>
      </c>
      <c r="BJ393" s="17" t="s">
        <v>85</v>
      </c>
      <c r="BK393" s="157">
        <f>ROUND(I393*H393,0)</f>
        <v>0</v>
      </c>
      <c r="BL393" s="17" t="s">
        <v>297</v>
      </c>
      <c r="BM393" s="156" t="s">
        <v>745</v>
      </c>
    </row>
    <row r="394" spans="2:51" s="13" customFormat="1" ht="10">
      <c r="B394" s="158"/>
      <c r="D394" s="159" t="s">
        <v>214</v>
      </c>
      <c r="E394" s="160" t="s">
        <v>1</v>
      </c>
      <c r="F394" s="161" t="s">
        <v>731</v>
      </c>
      <c r="H394" s="162">
        <v>31.22</v>
      </c>
      <c r="I394" s="163"/>
      <c r="L394" s="158"/>
      <c r="M394" s="164"/>
      <c r="N394" s="165"/>
      <c r="O394" s="165"/>
      <c r="P394" s="165"/>
      <c r="Q394" s="165"/>
      <c r="R394" s="165"/>
      <c r="S394" s="165"/>
      <c r="T394" s="166"/>
      <c r="AT394" s="160" t="s">
        <v>214</v>
      </c>
      <c r="AU394" s="160" t="s">
        <v>85</v>
      </c>
      <c r="AV394" s="13" t="s">
        <v>85</v>
      </c>
      <c r="AW394" s="13" t="s">
        <v>33</v>
      </c>
      <c r="AX394" s="13" t="s">
        <v>77</v>
      </c>
      <c r="AY394" s="160" t="s">
        <v>205</v>
      </c>
    </row>
    <row r="395" spans="2:51" s="13" customFormat="1" ht="10">
      <c r="B395" s="158"/>
      <c r="D395" s="159" t="s">
        <v>214</v>
      </c>
      <c r="E395" s="160" t="s">
        <v>1</v>
      </c>
      <c r="F395" s="161" t="s">
        <v>732</v>
      </c>
      <c r="H395" s="162">
        <v>26.39</v>
      </c>
      <c r="I395" s="163"/>
      <c r="L395" s="158"/>
      <c r="M395" s="164"/>
      <c r="N395" s="165"/>
      <c r="O395" s="165"/>
      <c r="P395" s="165"/>
      <c r="Q395" s="165"/>
      <c r="R395" s="165"/>
      <c r="S395" s="165"/>
      <c r="T395" s="166"/>
      <c r="AT395" s="160" t="s">
        <v>214</v>
      </c>
      <c r="AU395" s="160" t="s">
        <v>85</v>
      </c>
      <c r="AV395" s="13" t="s">
        <v>85</v>
      </c>
      <c r="AW395" s="13" t="s">
        <v>33</v>
      </c>
      <c r="AX395" s="13" t="s">
        <v>77</v>
      </c>
      <c r="AY395" s="160" t="s">
        <v>205</v>
      </c>
    </row>
    <row r="396" spans="2:51" s="13" customFormat="1" ht="10">
      <c r="B396" s="158"/>
      <c r="D396" s="159" t="s">
        <v>214</v>
      </c>
      <c r="E396" s="160" t="s">
        <v>1</v>
      </c>
      <c r="F396" s="161" t="s">
        <v>733</v>
      </c>
      <c r="H396" s="162">
        <v>4.44</v>
      </c>
      <c r="I396" s="163"/>
      <c r="L396" s="158"/>
      <c r="M396" s="164"/>
      <c r="N396" s="165"/>
      <c r="O396" s="165"/>
      <c r="P396" s="165"/>
      <c r="Q396" s="165"/>
      <c r="R396" s="165"/>
      <c r="S396" s="165"/>
      <c r="T396" s="166"/>
      <c r="AT396" s="160" t="s">
        <v>214</v>
      </c>
      <c r="AU396" s="160" t="s">
        <v>85</v>
      </c>
      <c r="AV396" s="13" t="s">
        <v>85</v>
      </c>
      <c r="AW396" s="13" t="s">
        <v>33</v>
      </c>
      <c r="AX396" s="13" t="s">
        <v>77</v>
      </c>
      <c r="AY396" s="160" t="s">
        <v>205</v>
      </c>
    </row>
    <row r="397" spans="2:51" s="14" customFormat="1" ht="10">
      <c r="B397" s="167"/>
      <c r="D397" s="159" t="s">
        <v>214</v>
      </c>
      <c r="E397" s="168" t="s">
        <v>1</v>
      </c>
      <c r="F397" s="169" t="s">
        <v>216</v>
      </c>
      <c r="H397" s="170">
        <v>62.05</v>
      </c>
      <c r="I397" s="171"/>
      <c r="L397" s="167"/>
      <c r="M397" s="172"/>
      <c r="N397" s="173"/>
      <c r="O397" s="173"/>
      <c r="P397" s="173"/>
      <c r="Q397" s="173"/>
      <c r="R397" s="173"/>
      <c r="S397" s="173"/>
      <c r="T397" s="174"/>
      <c r="AT397" s="168" t="s">
        <v>214</v>
      </c>
      <c r="AU397" s="168" t="s">
        <v>85</v>
      </c>
      <c r="AV397" s="14" t="s">
        <v>217</v>
      </c>
      <c r="AW397" s="14" t="s">
        <v>33</v>
      </c>
      <c r="AX397" s="14" t="s">
        <v>8</v>
      </c>
      <c r="AY397" s="168" t="s">
        <v>205</v>
      </c>
    </row>
    <row r="398" spans="1:65" s="2" customFormat="1" ht="24.15" customHeight="1">
      <c r="A398" s="32"/>
      <c r="B398" s="144"/>
      <c r="C398" s="145" t="s">
        <v>746</v>
      </c>
      <c r="D398" s="145" t="s">
        <v>207</v>
      </c>
      <c r="E398" s="146" t="s">
        <v>747</v>
      </c>
      <c r="F398" s="147" t="s">
        <v>748</v>
      </c>
      <c r="G398" s="148" t="s">
        <v>256</v>
      </c>
      <c r="H398" s="149">
        <v>88.7</v>
      </c>
      <c r="I398" s="150"/>
      <c r="J398" s="151">
        <f>ROUND(I398*H398,0)</f>
        <v>0</v>
      </c>
      <c r="K398" s="147" t="s">
        <v>211</v>
      </c>
      <c r="L398" s="33"/>
      <c r="M398" s="152" t="s">
        <v>1</v>
      </c>
      <c r="N398" s="153" t="s">
        <v>43</v>
      </c>
      <c r="O398" s="58"/>
      <c r="P398" s="154">
        <f>O398*H398</f>
        <v>0</v>
      </c>
      <c r="Q398" s="154">
        <v>0</v>
      </c>
      <c r="R398" s="154">
        <f>Q398*H398</f>
        <v>0</v>
      </c>
      <c r="S398" s="154">
        <v>0.0025</v>
      </c>
      <c r="T398" s="155">
        <f>S398*H398</f>
        <v>0.22175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56" t="s">
        <v>297</v>
      </c>
      <c r="AT398" s="156" t="s">
        <v>207</v>
      </c>
      <c r="AU398" s="156" t="s">
        <v>85</v>
      </c>
      <c r="AY398" s="17" t="s">
        <v>205</v>
      </c>
      <c r="BE398" s="157">
        <f>IF(N398="základní",J398,0)</f>
        <v>0</v>
      </c>
      <c r="BF398" s="157">
        <f>IF(N398="snížená",J398,0)</f>
        <v>0</v>
      </c>
      <c r="BG398" s="157">
        <f>IF(N398="zákl. přenesená",J398,0)</f>
        <v>0</v>
      </c>
      <c r="BH398" s="157">
        <f>IF(N398="sníž. přenesená",J398,0)</f>
        <v>0</v>
      </c>
      <c r="BI398" s="157">
        <f>IF(N398="nulová",J398,0)</f>
        <v>0</v>
      </c>
      <c r="BJ398" s="17" t="s">
        <v>85</v>
      </c>
      <c r="BK398" s="157">
        <f>ROUND(I398*H398,0)</f>
        <v>0</v>
      </c>
      <c r="BL398" s="17" t="s">
        <v>297</v>
      </c>
      <c r="BM398" s="156" t="s">
        <v>749</v>
      </c>
    </row>
    <row r="399" spans="2:51" s="13" customFormat="1" ht="10">
      <c r="B399" s="158"/>
      <c r="D399" s="159" t="s">
        <v>214</v>
      </c>
      <c r="E399" s="160" t="s">
        <v>1</v>
      </c>
      <c r="F399" s="161" t="s">
        <v>750</v>
      </c>
      <c r="H399" s="162">
        <v>30.98</v>
      </c>
      <c r="I399" s="163"/>
      <c r="L399" s="158"/>
      <c r="M399" s="164"/>
      <c r="N399" s="165"/>
      <c r="O399" s="165"/>
      <c r="P399" s="165"/>
      <c r="Q399" s="165"/>
      <c r="R399" s="165"/>
      <c r="S399" s="165"/>
      <c r="T399" s="166"/>
      <c r="AT399" s="160" t="s">
        <v>214</v>
      </c>
      <c r="AU399" s="160" t="s">
        <v>85</v>
      </c>
      <c r="AV399" s="13" t="s">
        <v>85</v>
      </c>
      <c r="AW399" s="13" t="s">
        <v>33</v>
      </c>
      <c r="AX399" s="13" t="s">
        <v>77</v>
      </c>
      <c r="AY399" s="160" t="s">
        <v>205</v>
      </c>
    </row>
    <row r="400" spans="2:51" s="13" customFormat="1" ht="10">
      <c r="B400" s="158"/>
      <c r="D400" s="159" t="s">
        <v>214</v>
      </c>
      <c r="E400" s="160" t="s">
        <v>1</v>
      </c>
      <c r="F400" s="161" t="s">
        <v>751</v>
      </c>
      <c r="H400" s="162">
        <v>26.42</v>
      </c>
      <c r="I400" s="163"/>
      <c r="L400" s="158"/>
      <c r="M400" s="164"/>
      <c r="N400" s="165"/>
      <c r="O400" s="165"/>
      <c r="P400" s="165"/>
      <c r="Q400" s="165"/>
      <c r="R400" s="165"/>
      <c r="S400" s="165"/>
      <c r="T400" s="166"/>
      <c r="AT400" s="160" t="s">
        <v>214</v>
      </c>
      <c r="AU400" s="160" t="s">
        <v>85</v>
      </c>
      <c r="AV400" s="13" t="s">
        <v>85</v>
      </c>
      <c r="AW400" s="13" t="s">
        <v>33</v>
      </c>
      <c r="AX400" s="13" t="s">
        <v>77</v>
      </c>
      <c r="AY400" s="160" t="s">
        <v>205</v>
      </c>
    </row>
    <row r="401" spans="2:51" s="13" customFormat="1" ht="10">
      <c r="B401" s="158"/>
      <c r="D401" s="159" t="s">
        <v>214</v>
      </c>
      <c r="E401" s="160" t="s">
        <v>1</v>
      </c>
      <c r="F401" s="161" t="s">
        <v>752</v>
      </c>
      <c r="H401" s="162">
        <v>31.3</v>
      </c>
      <c r="I401" s="163"/>
      <c r="L401" s="158"/>
      <c r="M401" s="164"/>
      <c r="N401" s="165"/>
      <c r="O401" s="165"/>
      <c r="P401" s="165"/>
      <c r="Q401" s="165"/>
      <c r="R401" s="165"/>
      <c r="S401" s="165"/>
      <c r="T401" s="166"/>
      <c r="AT401" s="160" t="s">
        <v>214</v>
      </c>
      <c r="AU401" s="160" t="s">
        <v>85</v>
      </c>
      <c r="AV401" s="13" t="s">
        <v>85</v>
      </c>
      <c r="AW401" s="13" t="s">
        <v>33</v>
      </c>
      <c r="AX401" s="13" t="s">
        <v>77</v>
      </c>
      <c r="AY401" s="160" t="s">
        <v>205</v>
      </c>
    </row>
    <row r="402" spans="2:51" s="14" customFormat="1" ht="10">
      <c r="B402" s="167"/>
      <c r="D402" s="159" t="s">
        <v>214</v>
      </c>
      <c r="E402" s="168" t="s">
        <v>1</v>
      </c>
      <c r="F402" s="169" t="s">
        <v>216</v>
      </c>
      <c r="H402" s="170">
        <v>88.7</v>
      </c>
      <c r="I402" s="171"/>
      <c r="L402" s="167"/>
      <c r="M402" s="172"/>
      <c r="N402" s="173"/>
      <c r="O402" s="173"/>
      <c r="P402" s="173"/>
      <c r="Q402" s="173"/>
      <c r="R402" s="173"/>
      <c r="S402" s="173"/>
      <c r="T402" s="174"/>
      <c r="AT402" s="168" t="s">
        <v>214</v>
      </c>
      <c r="AU402" s="168" t="s">
        <v>85</v>
      </c>
      <c r="AV402" s="14" t="s">
        <v>217</v>
      </c>
      <c r="AW402" s="14" t="s">
        <v>33</v>
      </c>
      <c r="AX402" s="14" t="s">
        <v>8</v>
      </c>
      <c r="AY402" s="168" t="s">
        <v>205</v>
      </c>
    </row>
    <row r="403" spans="1:65" s="2" customFormat="1" ht="16.5" customHeight="1">
      <c r="A403" s="32"/>
      <c r="B403" s="144"/>
      <c r="C403" s="145" t="s">
        <v>753</v>
      </c>
      <c r="D403" s="145" t="s">
        <v>207</v>
      </c>
      <c r="E403" s="146" t="s">
        <v>754</v>
      </c>
      <c r="F403" s="147" t="s">
        <v>755</v>
      </c>
      <c r="G403" s="148" t="s">
        <v>256</v>
      </c>
      <c r="H403" s="149">
        <v>143.13</v>
      </c>
      <c r="I403" s="150"/>
      <c r="J403" s="151">
        <f>ROUND(I403*H403,0)</f>
        <v>0</v>
      </c>
      <c r="K403" s="147" t="s">
        <v>211</v>
      </c>
      <c r="L403" s="33"/>
      <c r="M403" s="152" t="s">
        <v>1</v>
      </c>
      <c r="N403" s="153" t="s">
        <v>43</v>
      </c>
      <c r="O403" s="58"/>
      <c r="P403" s="154">
        <f>O403*H403</f>
        <v>0</v>
      </c>
      <c r="Q403" s="154">
        <v>0.0003</v>
      </c>
      <c r="R403" s="154">
        <f>Q403*H403</f>
        <v>0.042939</v>
      </c>
      <c r="S403" s="154">
        <v>0</v>
      </c>
      <c r="T403" s="155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6" t="s">
        <v>297</v>
      </c>
      <c r="AT403" s="156" t="s">
        <v>207</v>
      </c>
      <c r="AU403" s="156" t="s">
        <v>85</v>
      </c>
      <c r="AY403" s="17" t="s">
        <v>205</v>
      </c>
      <c r="BE403" s="157">
        <f>IF(N403="základní",J403,0)</f>
        <v>0</v>
      </c>
      <c r="BF403" s="157">
        <f>IF(N403="snížená",J403,0)</f>
        <v>0</v>
      </c>
      <c r="BG403" s="157">
        <f>IF(N403="zákl. přenesená",J403,0)</f>
        <v>0</v>
      </c>
      <c r="BH403" s="157">
        <f>IF(N403="sníž. přenesená",J403,0)</f>
        <v>0</v>
      </c>
      <c r="BI403" s="157">
        <f>IF(N403="nulová",J403,0)</f>
        <v>0</v>
      </c>
      <c r="BJ403" s="17" t="s">
        <v>85</v>
      </c>
      <c r="BK403" s="157">
        <f>ROUND(I403*H403,0)</f>
        <v>0</v>
      </c>
      <c r="BL403" s="17" t="s">
        <v>297</v>
      </c>
      <c r="BM403" s="156" t="s">
        <v>756</v>
      </c>
    </row>
    <row r="404" spans="2:51" s="13" customFormat="1" ht="10">
      <c r="B404" s="158"/>
      <c r="D404" s="159" t="s">
        <v>214</v>
      </c>
      <c r="E404" s="160" t="s">
        <v>1</v>
      </c>
      <c r="F404" s="161" t="s">
        <v>731</v>
      </c>
      <c r="H404" s="162">
        <v>31.22</v>
      </c>
      <c r="I404" s="163"/>
      <c r="L404" s="158"/>
      <c r="M404" s="164"/>
      <c r="N404" s="165"/>
      <c r="O404" s="165"/>
      <c r="P404" s="165"/>
      <c r="Q404" s="165"/>
      <c r="R404" s="165"/>
      <c r="S404" s="165"/>
      <c r="T404" s="166"/>
      <c r="AT404" s="160" t="s">
        <v>214</v>
      </c>
      <c r="AU404" s="160" t="s">
        <v>85</v>
      </c>
      <c r="AV404" s="13" t="s">
        <v>85</v>
      </c>
      <c r="AW404" s="13" t="s">
        <v>33</v>
      </c>
      <c r="AX404" s="13" t="s">
        <v>77</v>
      </c>
      <c r="AY404" s="160" t="s">
        <v>205</v>
      </c>
    </row>
    <row r="405" spans="2:51" s="13" customFormat="1" ht="10">
      <c r="B405" s="158"/>
      <c r="D405" s="159" t="s">
        <v>214</v>
      </c>
      <c r="E405" s="160" t="s">
        <v>1</v>
      </c>
      <c r="F405" s="161" t="s">
        <v>732</v>
      </c>
      <c r="H405" s="162">
        <v>26.39</v>
      </c>
      <c r="I405" s="163"/>
      <c r="L405" s="158"/>
      <c r="M405" s="164"/>
      <c r="N405" s="165"/>
      <c r="O405" s="165"/>
      <c r="P405" s="165"/>
      <c r="Q405" s="165"/>
      <c r="R405" s="165"/>
      <c r="S405" s="165"/>
      <c r="T405" s="166"/>
      <c r="AT405" s="160" t="s">
        <v>214</v>
      </c>
      <c r="AU405" s="160" t="s">
        <v>85</v>
      </c>
      <c r="AV405" s="13" t="s">
        <v>85</v>
      </c>
      <c r="AW405" s="13" t="s">
        <v>33</v>
      </c>
      <c r="AX405" s="13" t="s">
        <v>77</v>
      </c>
      <c r="AY405" s="160" t="s">
        <v>205</v>
      </c>
    </row>
    <row r="406" spans="2:51" s="13" customFormat="1" ht="10">
      <c r="B406" s="158"/>
      <c r="D406" s="159" t="s">
        <v>214</v>
      </c>
      <c r="E406" s="160" t="s">
        <v>1</v>
      </c>
      <c r="F406" s="161" t="s">
        <v>757</v>
      </c>
      <c r="H406" s="162">
        <v>85.52</v>
      </c>
      <c r="I406" s="163"/>
      <c r="L406" s="158"/>
      <c r="M406" s="164"/>
      <c r="N406" s="165"/>
      <c r="O406" s="165"/>
      <c r="P406" s="165"/>
      <c r="Q406" s="165"/>
      <c r="R406" s="165"/>
      <c r="S406" s="165"/>
      <c r="T406" s="166"/>
      <c r="AT406" s="160" t="s">
        <v>214</v>
      </c>
      <c r="AU406" s="160" t="s">
        <v>85</v>
      </c>
      <c r="AV406" s="13" t="s">
        <v>85</v>
      </c>
      <c r="AW406" s="13" t="s">
        <v>33</v>
      </c>
      <c r="AX406" s="13" t="s">
        <v>77</v>
      </c>
      <c r="AY406" s="160" t="s">
        <v>205</v>
      </c>
    </row>
    <row r="407" spans="2:51" s="14" customFormat="1" ht="10">
      <c r="B407" s="167"/>
      <c r="D407" s="159" t="s">
        <v>214</v>
      </c>
      <c r="E407" s="168" t="s">
        <v>148</v>
      </c>
      <c r="F407" s="169" t="s">
        <v>216</v>
      </c>
      <c r="H407" s="170">
        <v>143.13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8" t="s">
        <v>214</v>
      </c>
      <c r="AU407" s="168" t="s">
        <v>85</v>
      </c>
      <c r="AV407" s="14" t="s">
        <v>217</v>
      </c>
      <c r="AW407" s="14" t="s">
        <v>33</v>
      </c>
      <c r="AX407" s="14" t="s">
        <v>8</v>
      </c>
      <c r="AY407" s="168" t="s">
        <v>205</v>
      </c>
    </row>
    <row r="408" spans="1:65" s="2" customFormat="1" ht="49" customHeight="1">
      <c r="A408" s="32"/>
      <c r="B408" s="144"/>
      <c r="C408" s="175" t="s">
        <v>758</v>
      </c>
      <c r="D408" s="175" t="s">
        <v>237</v>
      </c>
      <c r="E408" s="176" t="s">
        <v>759</v>
      </c>
      <c r="F408" s="177" t="s">
        <v>760</v>
      </c>
      <c r="G408" s="178" t="s">
        <v>256</v>
      </c>
      <c r="H408" s="179">
        <v>157.443</v>
      </c>
      <c r="I408" s="180"/>
      <c r="J408" s="181">
        <f>ROUND(I408*H408,0)</f>
        <v>0</v>
      </c>
      <c r="K408" s="177" t="s">
        <v>211</v>
      </c>
      <c r="L408" s="182"/>
      <c r="M408" s="183" t="s">
        <v>1</v>
      </c>
      <c r="N408" s="184" t="s">
        <v>43</v>
      </c>
      <c r="O408" s="58"/>
      <c r="P408" s="154">
        <f>O408*H408</f>
        <v>0</v>
      </c>
      <c r="Q408" s="154">
        <v>0.00246</v>
      </c>
      <c r="R408" s="154">
        <f>Q408*H408</f>
        <v>0.38730978000000005</v>
      </c>
      <c r="S408" s="154">
        <v>0</v>
      </c>
      <c r="T408" s="155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56" t="s">
        <v>91</v>
      </c>
      <c r="AT408" s="156" t="s">
        <v>237</v>
      </c>
      <c r="AU408" s="156" t="s">
        <v>85</v>
      </c>
      <c r="AY408" s="17" t="s">
        <v>205</v>
      </c>
      <c r="BE408" s="157">
        <f>IF(N408="základní",J408,0)</f>
        <v>0</v>
      </c>
      <c r="BF408" s="157">
        <f>IF(N408="snížená",J408,0)</f>
        <v>0</v>
      </c>
      <c r="BG408" s="157">
        <f>IF(N408="zákl. přenesená",J408,0)</f>
        <v>0</v>
      </c>
      <c r="BH408" s="157">
        <f>IF(N408="sníž. přenesená",J408,0)</f>
        <v>0</v>
      </c>
      <c r="BI408" s="157">
        <f>IF(N408="nulová",J408,0)</f>
        <v>0</v>
      </c>
      <c r="BJ408" s="17" t="s">
        <v>85</v>
      </c>
      <c r="BK408" s="157">
        <f>ROUND(I408*H408,0)</f>
        <v>0</v>
      </c>
      <c r="BL408" s="17" t="s">
        <v>297</v>
      </c>
      <c r="BM408" s="156" t="s">
        <v>761</v>
      </c>
    </row>
    <row r="409" spans="2:51" s="13" customFormat="1" ht="10">
      <c r="B409" s="158"/>
      <c r="D409" s="159" t="s">
        <v>214</v>
      </c>
      <c r="E409" s="160" t="s">
        <v>1</v>
      </c>
      <c r="F409" s="161" t="s">
        <v>762</v>
      </c>
      <c r="H409" s="162">
        <v>157.443</v>
      </c>
      <c r="I409" s="163"/>
      <c r="L409" s="158"/>
      <c r="M409" s="164"/>
      <c r="N409" s="165"/>
      <c r="O409" s="165"/>
      <c r="P409" s="165"/>
      <c r="Q409" s="165"/>
      <c r="R409" s="165"/>
      <c r="S409" s="165"/>
      <c r="T409" s="166"/>
      <c r="AT409" s="160" t="s">
        <v>214</v>
      </c>
      <c r="AU409" s="160" t="s">
        <v>85</v>
      </c>
      <c r="AV409" s="13" t="s">
        <v>85</v>
      </c>
      <c r="AW409" s="13" t="s">
        <v>33</v>
      </c>
      <c r="AX409" s="13" t="s">
        <v>8</v>
      </c>
      <c r="AY409" s="160" t="s">
        <v>205</v>
      </c>
    </row>
    <row r="410" spans="1:65" s="2" customFormat="1" ht="24.15" customHeight="1">
      <c r="A410" s="32"/>
      <c r="B410" s="144"/>
      <c r="C410" s="145" t="s">
        <v>763</v>
      </c>
      <c r="D410" s="145" t="s">
        <v>207</v>
      </c>
      <c r="E410" s="146" t="s">
        <v>764</v>
      </c>
      <c r="F410" s="147" t="s">
        <v>765</v>
      </c>
      <c r="G410" s="148" t="s">
        <v>325</v>
      </c>
      <c r="H410" s="149">
        <v>143.13</v>
      </c>
      <c r="I410" s="150"/>
      <c r="J410" s="151">
        <f>ROUND(I410*H410,0)</f>
        <v>0</v>
      </c>
      <c r="K410" s="147" t="s">
        <v>211</v>
      </c>
      <c r="L410" s="33"/>
      <c r="M410" s="152" t="s">
        <v>1</v>
      </c>
      <c r="N410" s="153" t="s">
        <v>43</v>
      </c>
      <c r="O410" s="58"/>
      <c r="P410" s="154">
        <f>O410*H410</f>
        <v>0</v>
      </c>
      <c r="Q410" s="154">
        <v>2.464E-06</v>
      </c>
      <c r="R410" s="154">
        <f>Q410*H410</f>
        <v>0.00035267231999999997</v>
      </c>
      <c r="S410" s="154">
        <v>0</v>
      </c>
      <c r="T410" s="155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56" t="s">
        <v>297</v>
      </c>
      <c r="AT410" s="156" t="s">
        <v>207</v>
      </c>
      <c r="AU410" s="156" t="s">
        <v>85</v>
      </c>
      <c r="AY410" s="17" t="s">
        <v>205</v>
      </c>
      <c r="BE410" s="157">
        <f>IF(N410="základní",J410,0)</f>
        <v>0</v>
      </c>
      <c r="BF410" s="157">
        <f>IF(N410="snížená",J410,0)</f>
        <v>0</v>
      </c>
      <c r="BG410" s="157">
        <f>IF(N410="zákl. přenesená",J410,0)</f>
        <v>0</v>
      </c>
      <c r="BH410" s="157">
        <f>IF(N410="sníž. přenesená",J410,0)</f>
        <v>0</v>
      </c>
      <c r="BI410" s="157">
        <f>IF(N410="nulová",J410,0)</f>
        <v>0</v>
      </c>
      <c r="BJ410" s="17" t="s">
        <v>85</v>
      </c>
      <c r="BK410" s="157">
        <f>ROUND(I410*H410,0)</f>
        <v>0</v>
      </c>
      <c r="BL410" s="17" t="s">
        <v>297</v>
      </c>
      <c r="BM410" s="156" t="s">
        <v>766</v>
      </c>
    </row>
    <row r="411" spans="2:51" s="13" customFormat="1" ht="10">
      <c r="B411" s="158"/>
      <c r="D411" s="159" t="s">
        <v>214</v>
      </c>
      <c r="E411" s="160" t="s">
        <v>1</v>
      </c>
      <c r="F411" s="161" t="s">
        <v>148</v>
      </c>
      <c r="H411" s="162">
        <v>143.13</v>
      </c>
      <c r="I411" s="163"/>
      <c r="L411" s="158"/>
      <c r="M411" s="164"/>
      <c r="N411" s="165"/>
      <c r="O411" s="165"/>
      <c r="P411" s="165"/>
      <c r="Q411" s="165"/>
      <c r="R411" s="165"/>
      <c r="S411" s="165"/>
      <c r="T411" s="166"/>
      <c r="AT411" s="160" t="s">
        <v>214</v>
      </c>
      <c r="AU411" s="160" t="s">
        <v>85</v>
      </c>
      <c r="AV411" s="13" t="s">
        <v>85</v>
      </c>
      <c r="AW411" s="13" t="s">
        <v>33</v>
      </c>
      <c r="AX411" s="13" t="s">
        <v>8</v>
      </c>
      <c r="AY411" s="160" t="s">
        <v>205</v>
      </c>
    </row>
    <row r="412" spans="1:65" s="2" customFormat="1" ht="21.75" customHeight="1">
      <c r="A412" s="32"/>
      <c r="B412" s="144"/>
      <c r="C412" s="145" t="s">
        <v>767</v>
      </c>
      <c r="D412" s="145" t="s">
        <v>207</v>
      </c>
      <c r="E412" s="146" t="s">
        <v>768</v>
      </c>
      <c r="F412" s="147" t="s">
        <v>769</v>
      </c>
      <c r="G412" s="148" t="s">
        <v>325</v>
      </c>
      <c r="H412" s="149">
        <v>88.7</v>
      </c>
      <c r="I412" s="150"/>
      <c r="J412" s="151">
        <f>ROUND(I412*H412,0)</f>
        <v>0</v>
      </c>
      <c r="K412" s="147" t="s">
        <v>211</v>
      </c>
      <c r="L412" s="33"/>
      <c r="M412" s="152" t="s">
        <v>1</v>
      </c>
      <c r="N412" s="153" t="s">
        <v>43</v>
      </c>
      <c r="O412" s="58"/>
      <c r="P412" s="154">
        <f>O412*H412</f>
        <v>0</v>
      </c>
      <c r="Q412" s="154">
        <v>0</v>
      </c>
      <c r="R412" s="154">
        <f>Q412*H412</f>
        <v>0</v>
      </c>
      <c r="S412" s="154">
        <v>0.0003</v>
      </c>
      <c r="T412" s="155">
        <f>S412*H412</f>
        <v>0.026609999999999998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56" t="s">
        <v>297</v>
      </c>
      <c r="AT412" s="156" t="s">
        <v>207</v>
      </c>
      <c r="AU412" s="156" t="s">
        <v>85</v>
      </c>
      <c r="AY412" s="17" t="s">
        <v>205</v>
      </c>
      <c r="BE412" s="157">
        <f>IF(N412="základní",J412,0)</f>
        <v>0</v>
      </c>
      <c r="BF412" s="157">
        <f>IF(N412="snížená",J412,0)</f>
        <v>0</v>
      </c>
      <c r="BG412" s="157">
        <f>IF(N412="zákl. přenesená",J412,0)</f>
        <v>0</v>
      </c>
      <c r="BH412" s="157">
        <f>IF(N412="sníž. přenesená",J412,0)</f>
        <v>0</v>
      </c>
      <c r="BI412" s="157">
        <f>IF(N412="nulová",J412,0)</f>
        <v>0</v>
      </c>
      <c r="BJ412" s="17" t="s">
        <v>85</v>
      </c>
      <c r="BK412" s="157">
        <f>ROUND(I412*H412,0)</f>
        <v>0</v>
      </c>
      <c r="BL412" s="17" t="s">
        <v>297</v>
      </c>
      <c r="BM412" s="156" t="s">
        <v>770</v>
      </c>
    </row>
    <row r="413" spans="2:51" s="13" customFormat="1" ht="10">
      <c r="B413" s="158"/>
      <c r="D413" s="159" t="s">
        <v>214</v>
      </c>
      <c r="E413" s="160" t="s">
        <v>1</v>
      </c>
      <c r="F413" s="161" t="s">
        <v>750</v>
      </c>
      <c r="H413" s="162">
        <v>30.98</v>
      </c>
      <c r="I413" s="163"/>
      <c r="L413" s="158"/>
      <c r="M413" s="164"/>
      <c r="N413" s="165"/>
      <c r="O413" s="165"/>
      <c r="P413" s="165"/>
      <c r="Q413" s="165"/>
      <c r="R413" s="165"/>
      <c r="S413" s="165"/>
      <c r="T413" s="166"/>
      <c r="AT413" s="160" t="s">
        <v>214</v>
      </c>
      <c r="AU413" s="160" t="s">
        <v>85</v>
      </c>
      <c r="AV413" s="13" t="s">
        <v>85</v>
      </c>
      <c r="AW413" s="13" t="s">
        <v>33</v>
      </c>
      <c r="AX413" s="13" t="s">
        <v>77</v>
      </c>
      <c r="AY413" s="160" t="s">
        <v>205</v>
      </c>
    </row>
    <row r="414" spans="2:51" s="13" customFormat="1" ht="10">
      <c r="B414" s="158"/>
      <c r="D414" s="159" t="s">
        <v>214</v>
      </c>
      <c r="E414" s="160" t="s">
        <v>1</v>
      </c>
      <c r="F414" s="161" t="s">
        <v>751</v>
      </c>
      <c r="H414" s="162">
        <v>26.42</v>
      </c>
      <c r="I414" s="163"/>
      <c r="L414" s="158"/>
      <c r="M414" s="164"/>
      <c r="N414" s="165"/>
      <c r="O414" s="165"/>
      <c r="P414" s="165"/>
      <c r="Q414" s="165"/>
      <c r="R414" s="165"/>
      <c r="S414" s="165"/>
      <c r="T414" s="166"/>
      <c r="AT414" s="160" t="s">
        <v>214</v>
      </c>
      <c r="AU414" s="160" t="s">
        <v>85</v>
      </c>
      <c r="AV414" s="13" t="s">
        <v>85</v>
      </c>
      <c r="AW414" s="13" t="s">
        <v>33</v>
      </c>
      <c r="AX414" s="13" t="s">
        <v>77</v>
      </c>
      <c r="AY414" s="160" t="s">
        <v>205</v>
      </c>
    </row>
    <row r="415" spans="2:51" s="13" customFormat="1" ht="10">
      <c r="B415" s="158"/>
      <c r="D415" s="159" t="s">
        <v>214</v>
      </c>
      <c r="E415" s="160" t="s">
        <v>1</v>
      </c>
      <c r="F415" s="161" t="s">
        <v>752</v>
      </c>
      <c r="H415" s="162">
        <v>31.3</v>
      </c>
      <c r="I415" s="163"/>
      <c r="L415" s="158"/>
      <c r="M415" s="164"/>
      <c r="N415" s="165"/>
      <c r="O415" s="165"/>
      <c r="P415" s="165"/>
      <c r="Q415" s="165"/>
      <c r="R415" s="165"/>
      <c r="S415" s="165"/>
      <c r="T415" s="166"/>
      <c r="AT415" s="160" t="s">
        <v>214</v>
      </c>
      <c r="AU415" s="160" t="s">
        <v>85</v>
      </c>
      <c r="AV415" s="13" t="s">
        <v>85</v>
      </c>
      <c r="AW415" s="13" t="s">
        <v>33</v>
      </c>
      <c r="AX415" s="13" t="s">
        <v>77</v>
      </c>
      <c r="AY415" s="160" t="s">
        <v>205</v>
      </c>
    </row>
    <row r="416" spans="2:51" s="14" customFormat="1" ht="10">
      <c r="B416" s="167"/>
      <c r="D416" s="159" t="s">
        <v>214</v>
      </c>
      <c r="E416" s="168" t="s">
        <v>1</v>
      </c>
      <c r="F416" s="169" t="s">
        <v>216</v>
      </c>
      <c r="H416" s="170">
        <v>88.7</v>
      </c>
      <c r="I416" s="171"/>
      <c r="L416" s="167"/>
      <c r="M416" s="172"/>
      <c r="N416" s="173"/>
      <c r="O416" s="173"/>
      <c r="P416" s="173"/>
      <c r="Q416" s="173"/>
      <c r="R416" s="173"/>
      <c r="S416" s="173"/>
      <c r="T416" s="174"/>
      <c r="AT416" s="168" t="s">
        <v>214</v>
      </c>
      <c r="AU416" s="168" t="s">
        <v>85</v>
      </c>
      <c r="AV416" s="14" t="s">
        <v>217</v>
      </c>
      <c r="AW416" s="14" t="s">
        <v>33</v>
      </c>
      <c r="AX416" s="14" t="s">
        <v>8</v>
      </c>
      <c r="AY416" s="168" t="s">
        <v>205</v>
      </c>
    </row>
    <row r="417" spans="1:65" s="2" customFormat="1" ht="16.5" customHeight="1">
      <c r="A417" s="32"/>
      <c r="B417" s="144"/>
      <c r="C417" s="145" t="s">
        <v>771</v>
      </c>
      <c r="D417" s="145" t="s">
        <v>207</v>
      </c>
      <c r="E417" s="146" t="s">
        <v>772</v>
      </c>
      <c r="F417" s="147" t="s">
        <v>773</v>
      </c>
      <c r="G417" s="148" t="s">
        <v>325</v>
      </c>
      <c r="H417" s="149">
        <v>143.13</v>
      </c>
      <c r="I417" s="150"/>
      <c r="J417" s="151">
        <f>ROUND(I417*H417,0)</f>
        <v>0</v>
      </c>
      <c r="K417" s="147" t="s">
        <v>211</v>
      </c>
      <c r="L417" s="33"/>
      <c r="M417" s="152" t="s">
        <v>1</v>
      </c>
      <c r="N417" s="153" t="s">
        <v>43</v>
      </c>
      <c r="O417" s="58"/>
      <c r="P417" s="154">
        <f>O417*H417</f>
        <v>0</v>
      </c>
      <c r="Q417" s="154">
        <v>1.4935E-05</v>
      </c>
      <c r="R417" s="154">
        <f>Q417*H417</f>
        <v>0.00213764655</v>
      </c>
      <c r="S417" s="154">
        <v>0</v>
      </c>
      <c r="T417" s="155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6" t="s">
        <v>297</v>
      </c>
      <c r="AT417" s="156" t="s">
        <v>207</v>
      </c>
      <c r="AU417" s="156" t="s">
        <v>85</v>
      </c>
      <c r="AY417" s="17" t="s">
        <v>205</v>
      </c>
      <c r="BE417" s="157">
        <f>IF(N417="základní",J417,0)</f>
        <v>0</v>
      </c>
      <c r="BF417" s="157">
        <f>IF(N417="snížená",J417,0)</f>
        <v>0</v>
      </c>
      <c r="BG417" s="157">
        <f>IF(N417="zákl. přenesená",J417,0)</f>
        <v>0</v>
      </c>
      <c r="BH417" s="157">
        <f>IF(N417="sníž. přenesená",J417,0)</f>
        <v>0</v>
      </c>
      <c r="BI417" s="157">
        <f>IF(N417="nulová",J417,0)</f>
        <v>0</v>
      </c>
      <c r="BJ417" s="17" t="s">
        <v>85</v>
      </c>
      <c r="BK417" s="157">
        <f>ROUND(I417*H417,0)</f>
        <v>0</v>
      </c>
      <c r="BL417" s="17" t="s">
        <v>297</v>
      </c>
      <c r="BM417" s="156" t="s">
        <v>774</v>
      </c>
    </row>
    <row r="418" spans="2:51" s="13" customFormat="1" ht="10">
      <c r="B418" s="158"/>
      <c r="D418" s="159" t="s">
        <v>214</v>
      </c>
      <c r="E418" s="160" t="s">
        <v>1</v>
      </c>
      <c r="F418" s="161" t="s">
        <v>148</v>
      </c>
      <c r="H418" s="162">
        <v>143.13</v>
      </c>
      <c r="I418" s="163"/>
      <c r="L418" s="158"/>
      <c r="M418" s="164"/>
      <c r="N418" s="165"/>
      <c r="O418" s="165"/>
      <c r="P418" s="165"/>
      <c r="Q418" s="165"/>
      <c r="R418" s="165"/>
      <c r="S418" s="165"/>
      <c r="T418" s="166"/>
      <c r="AT418" s="160" t="s">
        <v>214</v>
      </c>
      <c r="AU418" s="160" t="s">
        <v>85</v>
      </c>
      <c r="AV418" s="13" t="s">
        <v>85</v>
      </c>
      <c r="AW418" s="13" t="s">
        <v>33</v>
      </c>
      <c r="AX418" s="13" t="s">
        <v>8</v>
      </c>
      <c r="AY418" s="160" t="s">
        <v>205</v>
      </c>
    </row>
    <row r="419" spans="1:65" s="2" customFormat="1" ht="16.5" customHeight="1">
      <c r="A419" s="32"/>
      <c r="B419" s="144"/>
      <c r="C419" s="175" t="s">
        <v>775</v>
      </c>
      <c r="D419" s="175" t="s">
        <v>237</v>
      </c>
      <c r="E419" s="176" t="s">
        <v>776</v>
      </c>
      <c r="F419" s="177" t="s">
        <v>777</v>
      </c>
      <c r="G419" s="178" t="s">
        <v>325</v>
      </c>
      <c r="H419" s="179">
        <v>150.287</v>
      </c>
      <c r="I419" s="180"/>
      <c r="J419" s="181">
        <f>ROUND(I419*H419,0)</f>
        <v>0</v>
      </c>
      <c r="K419" s="177" t="s">
        <v>211</v>
      </c>
      <c r="L419" s="182"/>
      <c r="M419" s="183" t="s">
        <v>1</v>
      </c>
      <c r="N419" s="184" t="s">
        <v>43</v>
      </c>
      <c r="O419" s="58"/>
      <c r="P419" s="154">
        <f>O419*H419</f>
        <v>0</v>
      </c>
      <c r="Q419" s="154">
        <v>0.00035</v>
      </c>
      <c r="R419" s="154">
        <f>Q419*H419</f>
        <v>0.05260045</v>
      </c>
      <c r="S419" s="154">
        <v>0</v>
      </c>
      <c r="T419" s="155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56" t="s">
        <v>91</v>
      </c>
      <c r="AT419" s="156" t="s">
        <v>237</v>
      </c>
      <c r="AU419" s="156" t="s">
        <v>85</v>
      </c>
      <c r="AY419" s="17" t="s">
        <v>205</v>
      </c>
      <c r="BE419" s="157">
        <f>IF(N419="základní",J419,0)</f>
        <v>0</v>
      </c>
      <c r="BF419" s="157">
        <f>IF(N419="snížená",J419,0)</f>
        <v>0</v>
      </c>
      <c r="BG419" s="157">
        <f>IF(N419="zákl. přenesená",J419,0)</f>
        <v>0</v>
      </c>
      <c r="BH419" s="157">
        <f>IF(N419="sníž. přenesená",J419,0)</f>
        <v>0</v>
      </c>
      <c r="BI419" s="157">
        <f>IF(N419="nulová",J419,0)</f>
        <v>0</v>
      </c>
      <c r="BJ419" s="17" t="s">
        <v>85</v>
      </c>
      <c r="BK419" s="157">
        <f>ROUND(I419*H419,0)</f>
        <v>0</v>
      </c>
      <c r="BL419" s="17" t="s">
        <v>297</v>
      </c>
      <c r="BM419" s="156" t="s">
        <v>778</v>
      </c>
    </row>
    <row r="420" spans="2:51" s="13" customFormat="1" ht="10">
      <c r="B420" s="158"/>
      <c r="D420" s="159" t="s">
        <v>214</v>
      </c>
      <c r="E420" s="160" t="s">
        <v>1</v>
      </c>
      <c r="F420" s="161" t="s">
        <v>779</v>
      </c>
      <c r="H420" s="162">
        <v>150.287</v>
      </c>
      <c r="I420" s="163"/>
      <c r="L420" s="158"/>
      <c r="M420" s="164"/>
      <c r="N420" s="165"/>
      <c r="O420" s="165"/>
      <c r="P420" s="165"/>
      <c r="Q420" s="165"/>
      <c r="R420" s="165"/>
      <c r="S420" s="165"/>
      <c r="T420" s="166"/>
      <c r="AT420" s="160" t="s">
        <v>214</v>
      </c>
      <c r="AU420" s="160" t="s">
        <v>85</v>
      </c>
      <c r="AV420" s="13" t="s">
        <v>85</v>
      </c>
      <c r="AW420" s="13" t="s">
        <v>33</v>
      </c>
      <c r="AX420" s="13" t="s">
        <v>8</v>
      </c>
      <c r="AY420" s="160" t="s">
        <v>205</v>
      </c>
    </row>
    <row r="421" spans="1:65" s="2" customFormat="1" ht="24.15" customHeight="1">
      <c r="A421" s="32"/>
      <c r="B421" s="144"/>
      <c r="C421" s="145" t="s">
        <v>780</v>
      </c>
      <c r="D421" s="145" t="s">
        <v>207</v>
      </c>
      <c r="E421" s="146" t="s">
        <v>781</v>
      </c>
      <c r="F421" s="147" t="s">
        <v>782</v>
      </c>
      <c r="G421" s="148" t="s">
        <v>229</v>
      </c>
      <c r="H421" s="149">
        <v>0.772</v>
      </c>
      <c r="I421" s="150"/>
      <c r="J421" s="151">
        <f>ROUND(I421*H421,0)</f>
        <v>0</v>
      </c>
      <c r="K421" s="147" t="s">
        <v>211</v>
      </c>
      <c r="L421" s="33"/>
      <c r="M421" s="152" t="s">
        <v>1</v>
      </c>
      <c r="N421" s="153" t="s">
        <v>43</v>
      </c>
      <c r="O421" s="58"/>
      <c r="P421" s="154">
        <f>O421*H421</f>
        <v>0</v>
      </c>
      <c r="Q421" s="154">
        <v>0</v>
      </c>
      <c r="R421" s="154">
        <f>Q421*H421</f>
        <v>0</v>
      </c>
      <c r="S421" s="154">
        <v>0</v>
      </c>
      <c r="T421" s="155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56" t="s">
        <v>297</v>
      </c>
      <c r="AT421" s="156" t="s">
        <v>207</v>
      </c>
      <c r="AU421" s="156" t="s">
        <v>85</v>
      </c>
      <c r="AY421" s="17" t="s">
        <v>205</v>
      </c>
      <c r="BE421" s="157">
        <f>IF(N421="základní",J421,0)</f>
        <v>0</v>
      </c>
      <c r="BF421" s="157">
        <f>IF(N421="snížená",J421,0)</f>
        <v>0</v>
      </c>
      <c r="BG421" s="157">
        <f>IF(N421="zákl. přenesená",J421,0)</f>
        <v>0</v>
      </c>
      <c r="BH421" s="157">
        <f>IF(N421="sníž. přenesená",J421,0)</f>
        <v>0</v>
      </c>
      <c r="BI421" s="157">
        <f>IF(N421="nulová",J421,0)</f>
        <v>0</v>
      </c>
      <c r="BJ421" s="17" t="s">
        <v>85</v>
      </c>
      <c r="BK421" s="157">
        <f>ROUND(I421*H421,0)</f>
        <v>0</v>
      </c>
      <c r="BL421" s="17" t="s">
        <v>297</v>
      </c>
      <c r="BM421" s="156" t="s">
        <v>783</v>
      </c>
    </row>
    <row r="422" spans="1:65" s="2" customFormat="1" ht="24.15" customHeight="1">
      <c r="A422" s="32"/>
      <c r="B422" s="144"/>
      <c r="C422" s="145" t="s">
        <v>784</v>
      </c>
      <c r="D422" s="145" t="s">
        <v>207</v>
      </c>
      <c r="E422" s="146" t="s">
        <v>785</v>
      </c>
      <c r="F422" s="147" t="s">
        <v>786</v>
      </c>
      <c r="G422" s="148" t="s">
        <v>229</v>
      </c>
      <c r="H422" s="149">
        <v>0.772</v>
      </c>
      <c r="I422" s="150"/>
      <c r="J422" s="151">
        <f>ROUND(I422*H422,0)</f>
        <v>0</v>
      </c>
      <c r="K422" s="147" t="s">
        <v>211</v>
      </c>
      <c r="L422" s="33"/>
      <c r="M422" s="152" t="s">
        <v>1</v>
      </c>
      <c r="N422" s="153" t="s">
        <v>43</v>
      </c>
      <c r="O422" s="58"/>
      <c r="P422" s="154">
        <f>O422*H422</f>
        <v>0</v>
      </c>
      <c r="Q422" s="154">
        <v>0</v>
      </c>
      <c r="R422" s="154">
        <f>Q422*H422</f>
        <v>0</v>
      </c>
      <c r="S422" s="154">
        <v>0</v>
      </c>
      <c r="T422" s="155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56" t="s">
        <v>297</v>
      </c>
      <c r="AT422" s="156" t="s">
        <v>207</v>
      </c>
      <c r="AU422" s="156" t="s">
        <v>85</v>
      </c>
      <c r="AY422" s="17" t="s">
        <v>205</v>
      </c>
      <c r="BE422" s="157">
        <f>IF(N422="základní",J422,0)</f>
        <v>0</v>
      </c>
      <c r="BF422" s="157">
        <f>IF(N422="snížená",J422,0)</f>
        <v>0</v>
      </c>
      <c r="BG422" s="157">
        <f>IF(N422="zákl. přenesená",J422,0)</f>
        <v>0</v>
      </c>
      <c r="BH422" s="157">
        <f>IF(N422="sníž. přenesená",J422,0)</f>
        <v>0</v>
      </c>
      <c r="BI422" s="157">
        <f>IF(N422="nulová",J422,0)</f>
        <v>0</v>
      </c>
      <c r="BJ422" s="17" t="s">
        <v>85</v>
      </c>
      <c r="BK422" s="157">
        <f>ROUND(I422*H422,0)</f>
        <v>0</v>
      </c>
      <c r="BL422" s="17" t="s">
        <v>297</v>
      </c>
      <c r="BM422" s="156" t="s">
        <v>787</v>
      </c>
    </row>
    <row r="423" spans="2:63" s="12" customFormat="1" ht="22.75" customHeight="1">
      <c r="B423" s="131"/>
      <c r="D423" s="132" t="s">
        <v>76</v>
      </c>
      <c r="E423" s="142" t="s">
        <v>788</v>
      </c>
      <c r="F423" s="142" t="s">
        <v>789</v>
      </c>
      <c r="I423" s="134"/>
      <c r="J423" s="143">
        <f>BK423</f>
        <v>0</v>
      </c>
      <c r="L423" s="131"/>
      <c r="M423" s="136"/>
      <c r="N423" s="137"/>
      <c r="O423" s="137"/>
      <c r="P423" s="138">
        <f>SUM(P424:P428)</f>
        <v>0</v>
      </c>
      <c r="Q423" s="137"/>
      <c r="R423" s="138">
        <f>SUM(R424:R428)</f>
        <v>0.0004717185</v>
      </c>
      <c r="S423" s="137"/>
      <c r="T423" s="139">
        <f>SUM(T424:T428)</f>
        <v>0</v>
      </c>
      <c r="AR423" s="132" t="s">
        <v>85</v>
      </c>
      <c r="AT423" s="140" t="s">
        <v>76</v>
      </c>
      <c r="AU423" s="140" t="s">
        <v>8</v>
      </c>
      <c r="AY423" s="132" t="s">
        <v>205</v>
      </c>
      <c r="BK423" s="141">
        <f>SUM(BK424:BK428)</f>
        <v>0</v>
      </c>
    </row>
    <row r="424" spans="1:65" s="2" customFormat="1" ht="24.15" customHeight="1">
      <c r="A424" s="32"/>
      <c r="B424" s="144"/>
      <c r="C424" s="145" t="s">
        <v>790</v>
      </c>
      <c r="D424" s="145" t="s">
        <v>207</v>
      </c>
      <c r="E424" s="146" t="s">
        <v>791</v>
      </c>
      <c r="F424" s="147" t="s">
        <v>792</v>
      </c>
      <c r="G424" s="148" t="s">
        <v>256</v>
      </c>
      <c r="H424" s="149">
        <v>1.21</v>
      </c>
      <c r="I424" s="150"/>
      <c r="J424" s="151">
        <f>ROUND(I424*H424,0)</f>
        <v>0</v>
      </c>
      <c r="K424" s="147" t="s">
        <v>211</v>
      </c>
      <c r="L424" s="33"/>
      <c r="M424" s="152" t="s">
        <v>1</v>
      </c>
      <c r="N424" s="153" t="s">
        <v>43</v>
      </c>
      <c r="O424" s="58"/>
      <c r="P424" s="154">
        <f>O424*H424</f>
        <v>0</v>
      </c>
      <c r="Q424" s="154">
        <v>0.00014375</v>
      </c>
      <c r="R424" s="154">
        <f>Q424*H424</f>
        <v>0.0001739375</v>
      </c>
      <c r="S424" s="154">
        <v>0</v>
      </c>
      <c r="T424" s="155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56" t="s">
        <v>297</v>
      </c>
      <c r="AT424" s="156" t="s">
        <v>207</v>
      </c>
      <c r="AU424" s="156" t="s">
        <v>85</v>
      </c>
      <c r="AY424" s="17" t="s">
        <v>205</v>
      </c>
      <c r="BE424" s="157">
        <f>IF(N424="základní",J424,0)</f>
        <v>0</v>
      </c>
      <c r="BF424" s="157">
        <f>IF(N424="snížená",J424,0)</f>
        <v>0</v>
      </c>
      <c r="BG424" s="157">
        <f>IF(N424="zákl. přenesená",J424,0)</f>
        <v>0</v>
      </c>
      <c r="BH424" s="157">
        <f>IF(N424="sníž. přenesená",J424,0)</f>
        <v>0</v>
      </c>
      <c r="BI424" s="157">
        <f>IF(N424="nulová",J424,0)</f>
        <v>0</v>
      </c>
      <c r="BJ424" s="17" t="s">
        <v>85</v>
      </c>
      <c r="BK424" s="157">
        <f>ROUND(I424*H424,0)</f>
        <v>0</v>
      </c>
      <c r="BL424" s="17" t="s">
        <v>297</v>
      </c>
      <c r="BM424" s="156" t="s">
        <v>793</v>
      </c>
    </row>
    <row r="425" spans="2:51" s="13" customFormat="1" ht="10">
      <c r="B425" s="158"/>
      <c r="D425" s="159" t="s">
        <v>214</v>
      </c>
      <c r="E425" s="160" t="s">
        <v>1</v>
      </c>
      <c r="F425" s="161" t="s">
        <v>794</v>
      </c>
      <c r="H425" s="162">
        <v>1.21</v>
      </c>
      <c r="I425" s="163"/>
      <c r="L425" s="158"/>
      <c r="M425" s="164"/>
      <c r="N425" s="165"/>
      <c r="O425" s="165"/>
      <c r="P425" s="165"/>
      <c r="Q425" s="165"/>
      <c r="R425" s="165"/>
      <c r="S425" s="165"/>
      <c r="T425" s="166"/>
      <c r="AT425" s="160" t="s">
        <v>214</v>
      </c>
      <c r="AU425" s="160" t="s">
        <v>85</v>
      </c>
      <c r="AV425" s="13" t="s">
        <v>85</v>
      </c>
      <c r="AW425" s="13" t="s">
        <v>33</v>
      </c>
      <c r="AX425" s="13" t="s">
        <v>77</v>
      </c>
      <c r="AY425" s="160" t="s">
        <v>205</v>
      </c>
    </row>
    <row r="426" spans="2:51" s="14" customFormat="1" ht="10">
      <c r="B426" s="167"/>
      <c r="D426" s="159" t="s">
        <v>214</v>
      </c>
      <c r="E426" s="168" t="s">
        <v>1</v>
      </c>
      <c r="F426" s="169" t="s">
        <v>795</v>
      </c>
      <c r="H426" s="170">
        <v>1.21</v>
      </c>
      <c r="I426" s="171"/>
      <c r="L426" s="167"/>
      <c r="M426" s="172"/>
      <c r="N426" s="173"/>
      <c r="O426" s="173"/>
      <c r="P426" s="173"/>
      <c r="Q426" s="173"/>
      <c r="R426" s="173"/>
      <c r="S426" s="173"/>
      <c r="T426" s="174"/>
      <c r="AT426" s="168" t="s">
        <v>214</v>
      </c>
      <c r="AU426" s="168" t="s">
        <v>85</v>
      </c>
      <c r="AV426" s="14" t="s">
        <v>217</v>
      </c>
      <c r="AW426" s="14" t="s">
        <v>33</v>
      </c>
      <c r="AX426" s="14" t="s">
        <v>8</v>
      </c>
      <c r="AY426" s="168" t="s">
        <v>205</v>
      </c>
    </row>
    <row r="427" spans="1:65" s="2" customFormat="1" ht="24.15" customHeight="1">
      <c r="A427" s="32"/>
      <c r="B427" s="144"/>
      <c r="C427" s="145" t="s">
        <v>796</v>
      </c>
      <c r="D427" s="145" t="s">
        <v>207</v>
      </c>
      <c r="E427" s="146" t="s">
        <v>797</v>
      </c>
      <c r="F427" s="147" t="s">
        <v>798</v>
      </c>
      <c r="G427" s="148" t="s">
        <v>256</v>
      </c>
      <c r="H427" s="149">
        <v>1.21</v>
      </c>
      <c r="I427" s="150"/>
      <c r="J427" s="151">
        <f>ROUND(I427*H427,0)</f>
        <v>0</v>
      </c>
      <c r="K427" s="147" t="s">
        <v>211</v>
      </c>
      <c r="L427" s="33"/>
      <c r="M427" s="152" t="s">
        <v>1</v>
      </c>
      <c r="N427" s="153" t="s">
        <v>43</v>
      </c>
      <c r="O427" s="58"/>
      <c r="P427" s="154">
        <f>O427*H427</f>
        <v>0</v>
      </c>
      <c r="Q427" s="154">
        <v>0.00012305</v>
      </c>
      <c r="R427" s="154">
        <f>Q427*H427</f>
        <v>0.0001488905</v>
      </c>
      <c r="S427" s="154">
        <v>0</v>
      </c>
      <c r="T427" s="155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6" t="s">
        <v>297</v>
      </c>
      <c r="AT427" s="156" t="s">
        <v>207</v>
      </c>
      <c r="AU427" s="156" t="s">
        <v>85</v>
      </c>
      <c r="AY427" s="17" t="s">
        <v>205</v>
      </c>
      <c r="BE427" s="157">
        <f>IF(N427="základní",J427,0)</f>
        <v>0</v>
      </c>
      <c r="BF427" s="157">
        <f>IF(N427="snížená",J427,0)</f>
        <v>0</v>
      </c>
      <c r="BG427" s="157">
        <f>IF(N427="zákl. přenesená",J427,0)</f>
        <v>0</v>
      </c>
      <c r="BH427" s="157">
        <f>IF(N427="sníž. přenesená",J427,0)</f>
        <v>0</v>
      </c>
      <c r="BI427" s="157">
        <f>IF(N427="nulová",J427,0)</f>
        <v>0</v>
      </c>
      <c r="BJ427" s="17" t="s">
        <v>85</v>
      </c>
      <c r="BK427" s="157">
        <f>ROUND(I427*H427,0)</f>
        <v>0</v>
      </c>
      <c r="BL427" s="17" t="s">
        <v>297</v>
      </c>
      <c r="BM427" s="156" t="s">
        <v>799</v>
      </c>
    </row>
    <row r="428" spans="1:65" s="2" customFormat="1" ht="24.15" customHeight="1">
      <c r="A428" s="32"/>
      <c r="B428" s="144"/>
      <c r="C428" s="145" t="s">
        <v>800</v>
      </c>
      <c r="D428" s="145" t="s">
        <v>207</v>
      </c>
      <c r="E428" s="146" t="s">
        <v>801</v>
      </c>
      <c r="F428" s="147" t="s">
        <v>802</v>
      </c>
      <c r="G428" s="148" t="s">
        <v>256</v>
      </c>
      <c r="H428" s="149">
        <v>1.21</v>
      </c>
      <c r="I428" s="150"/>
      <c r="J428" s="151">
        <f>ROUND(I428*H428,0)</f>
        <v>0</v>
      </c>
      <c r="K428" s="147" t="s">
        <v>211</v>
      </c>
      <c r="L428" s="33"/>
      <c r="M428" s="152" t="s">
        <v>1</v>
      </c>
      <c r="N428" s="153" t="s">
        <v>43</v>
      </c>
      <c r="O428" s="58"/>
      <c r="P428" s="154">
        <f>O428*H428</f>
        <v>0</v>
      </c>
      <c r="Q428" s="154">
        <v>0.00012305</v>
      </c>
      <c r="R428" s="154">
        <f>Q428*H428</f>
        <v>0.0001488905</v>
      </c>
      <c r="S428" s="154">
        <v>0</v>
      </c>
      <c r="T428" s="155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56" t="s">
        <v>297</v>
      </c>
      <c r="AT428" s="156" t="s">
        <v>207</v>
      </c>
      <c r="AU428" s="156" t="s">
        <v>85</v>
      </c>
      <c r="AY428" s="17" t="s">
        <v>205</v>
      </c>
      <c r="BE428" s="157">
        <f>IF(N428="základní",J428,0)</f>
        <v>0</v>
      </c>
      <c r="BF428" s="157">
        <f>IF(N428="snížená",J428,0)</f>
        <v>0</v>
      </c>
      <c r="BG428" s="157">
        <f>IF(N428="zákl. přenesená",J428,0)</f>
        <v>0</v>
      </c>
      <c r="BH428" s="157">
        <f>IF(N428="sníž. přenesená",J428,0)</f>
        <v>0</v>
      </c>
      <c r="BI428" s="157">
        <f>IF(N428="nulová",J428,0)</f>
        <v>0</v>
      </c>
      <c r="BJ428" s="17" t="s">
        <v>85</v>
      </c>
      <c r="BK428" s="157">
        <f>ROUND(I428*H428,0)</f>
        <v>0</v>
      </c>
      <c r="BL428" s="17" t="s">
        <v>297</v>
      </c>
      <c r="BM428" s="156" t="s">
        <v>803</v>
      </c>
    </row>
    <row r="429" spans="2:63" s="12" customFormat="1" ht="22.75" customHeight="1">
      <c r="B429" s="131"/>
      <c r="D429" s="132" t="s">
        <v>76</v>
      </c>
      <c r="E429" s="142" t="s">
        <v>804</v>
      </c>
      <c r="F429" s="142" t="s">
        <v>805</v>
      </c>
      <c r="I429" s="134"/>
      <c r="J429" s="143">
        <f>BK429</f>
        <v>0</v>
      </c>
      <c r="L429" s="131"/>
      <c r="M429" s="136"/>
      <c r="N429" s="137"/>
      <c r="O429" s="137"/>
      <c r="P429" s="138">
        <f>SUM(P430:P459)</f>
        <v>0</v>
      </c>
      <c r="Q429" s="137"/>
      <c r="R429" s="138">
        <f>SUM(R430:R459)</f>
        <v>0.2285582076</v>
      </c>
      <c r="S429" s="137"/>
      <c r="T429" s="139">
        <f>SUM(T430:T459)</f>
        <v>0</v>
      </c>
      <c r="AR429" s="132" t="s">
        <v>85</v>
      </c>
      <c r="AT429" s="140" t="s">
        <v>76</v>
      </c>
      <c r="AU429" s="140" t="s">
        <v>8</v>
      </c>
      <c r="AY429" s="132" t="s">
        <v>205</v>
      </c>
      <c r="BK429" s="141">
        <f>SUM(BK430:BK459)</f>
        <v>0</v>
      </c>
    </row>
    <row r="430" spans="1:65" s="2" customFormat="1" ht="24.15" customHeight="1">
      <c r="A430" s="32"/>
      <c r="B430" s="144"/>
      <c r="C430" s="145" t="s">
        <v>806</v>
      </c>
      <c r="D430" s="145" t="s">
        <v>207</v>
      </c>
      <c r="E430" s="146" t="s">
        <v>807</v>
      </c>
      <c r="F430" s="147" t="s">
        <v>808</v>
      </c>
      <c r="G430" s="148" t="s">
        <v>256</v>
      </c>
      <c r="H430" s="149">
        <v>479.793</v>
      </c>
      <c r="I430" s="150"/>
      <c r="J430" s="151">
        <f>ROUND(I430*H430,0)</f>
        <v>0</v>
      </c>
      <c r="K430" s="147" t="s">
        <v>211</v>
      </c>
      <c r="L430" s="33"/>
      <c r="M430" s="152" t="s">
        <v>1</v>
      </c>
      <c r="N430" s="153" t="s">
        <v>43</v>
      </c>
      <c r="O430" s="58"/>
      <c r="P430" s="154">
        <f>O430*H430</f>
        <v>0</v>
      </c>
      <c r="Q430" s="154">
        <v>0.0002012</v>
      </c>
      <c r="R430" s="154">
        <f>Q430*H430</f>
        <v>0.09653435160000001</v>
      </c>
      <c r="S430" s="154">
        <v>0</v>
      </c>
      <c r="T430" s="155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6" t="s">
        <v>297</v>
      </c>
      <c r="AT430" s="156" t="s">
        <v>207</v>
      </c>
      <c r="AU430" s="156" t="s">
        <v>85</v>
      </c>
      <c r="AY430" s="17" t="s">
        <v>205</v>
      </c>
      <c r="BE430" s="157">
        <f>IF(N430="základní",J430,0)</f>
        <v>0</v>
      </c>
      <c r="BF430" s="157">
        <f>IF(N430="snížená",J430,0)</f>
        <v>0</v>
      </c>
      <c r="BG430" s="157">
        <f>IF(N430="zákl. přenesená",J430,0)</f>
        <v>0</v>
      </c>
      <c r="BH430" s="157">
        <f>IF(N430="sníž. přenesená",J430,0)</f>
        <v>0</v>
      </c>
      <c r="BI430" s="157">
        <f>IF(N430="nulová",J430,0)</f>
        <v>0</v>
      </c>
      <c r="BJ430" s="17" t="s">
        <v>85</v>
      </c>
      <c r="BK430" s="157">
        <f>ROUND(I430*H430,0)</f>
        <v>0</v>
      </c>
      <c r="BL430" s="17" t="s">
        <v>297</v>
      </c>
      <c r="BM430" s="156" t="s">
        <v>809</v>
      </c>
    </row>
    <row r="431" spans="2:51" s="13" customFormat="1" ht="10">
      <c r="B431" s="158"/>
      <c r="D431" s="159" t="s">
        <v>214</v>
      </c>
      <c r="E431" s="160" t="s">
        <v>1</v>
      </c>
      <c r="F431" s="161" t="s">
        <v>810</v>
      </c>
      <c r="H431" s="162">
        <v>66.9</v>
      </c>
      <c r="I431" s="163"/>
      <c r="L431" s="158"/>
      <c r="M431" s="164"/>
      <c r="N431" s="165"/>
      <c r="O431" s="165"/>
      <c r="P431" s="165"/>
      <c r="Q431" s="165"/>
      <c r="R431" s="165"/>
      <c r="S431" s="165"/>
      <c r="T431" s="166"/>
      <c r="AT431" s="160" t="s">
        <v>214</v>
      </c>
      <c r="AU431" s="160" t="s">
        <v>85</v>
      </c>
      <c r="AV431" s="13" t="s">
        <v>85</v>
      </c>
      <c r="AW431" s="13" t="s">
        <v>33</v>
      </c>
      <c r="AX431" s="13" t="s">
        <v>77</v>
      </c>
      <c r="AY431" s="160" t="s">
        <v>205</v>
      </c>
    </row>
    <row r="432" spans="2:51" s="13" customFormat="1" ht="10">
      <c r="B432" s="158"/>
      <c r="D432" s="159" t="s">
        <v>214</v>
      </c>
      <c r="E432" s="160" t="s">
        <v>1</v>
      </c>
      <c r="F432" s="161" t="s">
        <v>811</v>
      </c>
      <c r="H432" s="162">
        <v>51.488</v>
      </c>
      <c r="I432" s="163"/>
      <c r="L432" s="158"/>
      <c r="M432" s="164"/>
      <c r="N432" s="165"/>
      <c r="O432" s="165"/>
      <c r="P432" s="165"/>
      <c r="Q432" s="165"/>
      <c r="R432" s="165"/>
      <c r="S432" s="165"/>
      <c r="T432" s="166"/>
      <c r="AT432" s="160" t="s">
        <v>214</v>
      </c>
      <c r="AU432" s="160" t="s">
        <v>85</v>
      </c>
      <c r="AV432" s="13" t="s">
        <v>85</v>
      </c>
      <c r="AW432" s="13" t="s">
        <v>33</v>
      </c>
      <c r="AX432" s="13" t="s">
        <v>77</v>
      </c>
      <c r="AY432" s="160" t="s">
        <v>205</v>
      </c>
    </row>
    <row r="433" spans="2:51" s="13" customFormat="1" ht="10">
      <c r="B433" s="158"/>
      <c r="D433" s="159" t="s">
        <v>214</v>
      </c>
      <c r="E433" s="160" t="s">
        <v>1</v>
      </c>
      <c r="F433" s="161" t="s">
        <v>812</v>
      </c>
      <c r="H433" s="162">
        <v>42.24</v>
      </c>
      <c r="I433" s="163"/>
      <c r="L433" s="158"/>
      <c r="M433" s="164"/>
      <c r="N433" s="165"/>
      <c r="O433" s="165"/>
      <c r="P433" s="165"/>
      <c r="Q433" s="165"/>
      <c r="R433" s="165"/>
      <c r="S433" s="165"/>
      <c r="T433" s="166"/>
      <c r="AT433" s="160" t="s">
        <v>214</v>
      </c>
      <c r="AU433" s="160" t="s">
        <v>85</v>
      </c>
      <c r="AV433" s="13" t="s">
        <v>85</v>
      </c>
      <c r="AW433" s="13" t="s">
        <v>33</v>
      </c>
      <c r="AX433" s="13" t="s">
        <v>77</v>
      </c>
      <c r="AY433" s="160" t="s">
        <v>205</v>
      </c>
    </row>
    <row r="434" spans="2:51" s="13" customFormat="1" ht="10">
      <c r="B434" s="158"/>
      <c r="D434" s="159" t="s">
        <v>214</v>
      </c>
      <c r="E434" s="160" t="s">
        <v>1</v>
      </c>
      <c r="F434" s="161" t="s">
        <v>813</v>
      </c>
      <c r="H434" s="162">
        <v>22.72</v>
      </c>
      <c r="I434" s="163"/>
      <c r="L434" s="158"/>
      <c r="M434" s="164"/>
      <c r="N434" s="165"/>
      <c r="O434" s="165"/>
      <c r="P434" s="165"/>
      <c r="Q434" s="165"/>
      <c r="R434" s="165"/>
      <c r="S434" s="165"/>
      <c r="T434" s="166"/>
      <c r="AT434" s="160" t="s">
        <v>214</v>
      </c>
      <c r="AU434" s="160" t="s">
        <v>85</v>
      </c>
      <c r="AV434" s="13" t="s">
        <v>85</v>
      </c>
      <c r="AW434" s="13" t="s">
        <v>33</v>
      </c>
      <c r="AX434" s="13" t="s">
        <v>77</v>
      </c>
      <c r="AY434" s="160" t="s">
        <v>205</v>
      </c>
    </row>
    <row r="435" spans="2:51" s="13" customFormat="1" ht="10">
      <c r="B435" s="158"/>
      <c r="D435" s="159" t="s">
        <v>214</v>
      </c>
      <c r="E435" s="160" t="s">
        <v>1</v>
      </c>
      <c r="F435" s="161" t="s">
        <v>814</v>
      </c>
      <c r="H435" s="162">
        <v>150.39</v>
      </c>
      <c r="I435" s="163"/>
      <c r="L435" s="158"/>
      <c r="M435" s="164"/>
      <c r="N435" s="165"/>
      <c r="O435" s="165"/>
      <c r="P435" s="165"/>
      <c r="Q435" s="165"/>
      <c r="R435" s="165"/>
      <c r="S435" s="165"/>
      <c r="T435" s="166"/>
      <c r="AT435" s="160" t="s">
        <v>214</v>
      </c>
      <c r="AU435" s="160" t="s">
        <v>85</v>
      </c>
      <c r="AV435" s="13" t="s">
        <v>85</v>
      </c>
      <c r="AW435" s="13" t="s">
        <v>33</v>
      </c>
      <c r="AX435" s="13" t="s">
        <v>77</v>
      </c>
      <c r="AY435" s="160" t="s">
        <v>205</v>
      </c>
    </row>
    <row r="436" spans="2:51" s="14" customFormat="1" ht="10">
      <c r="B436" s="167"/>
      <c r="D436" s="159" t="s">
        <v>214</v>
      </c>
      <c r="E436" s="168" t="s">
        <v>1</v>
      </c>
      <c r="F436" s="169" t="s">
        <v>815</v>
      </c>
      <c r="H436" s="170">
        <v>333.738</v>
      </c>
      <c r="I436" s="171"/>
      <c r="L436" s="167"/>
      <c r="M436" s="172"/>
      <c r="N436" s="173"/>
      <c r="O436" s="173"/>
      <c r="P436" s="173"/>
      <c r="Q436" s="173"/>
      <c r="R436" s="173"/>
      <c r="S436" s="173"/>
      <c r="T436" s="174"/>
      <c r="AT436" s="168" t="s">
        <v>214</v>
      </c>
      <c r="AU436" s="168" t="s">
        <v>85</v>
      </c>
      <c r="AV436" s="14" t="s">
        <v>217</v>
      </c>
      <c r="AW436" s="14" t="s">
        <v>33</v>
      </c>
      <c r="AX436" s="14" t="s">
        <v>77</v>
      </c>
      <c r="AY436" s="168" t="s">
        <v>205</v>
      </c>
    </row>
    <row r="437" spans="2:51" s="13" customFormat="1" ht="10">
      <c r="B437" s="158"/>
      <c r="D437" s="159" t="s">
        <v>214</v>
      </c>
      <c r="E437" s="160" t="s">
        <v>1</v>
      </c>
      <c r="F437" s="161" t="s">
        <v>816</v>
      </c>
      <c r="H437" s="162">
        <v>60.535</v>
      </c>
      <c r="I437" s="163"/>
      <c r="L437" s="158"/>
      <c r="M437" s="164"/>
      <c r="N437" s="165"/>
      <c r="O437" s="165"/>
      <c r="P437" s="165"/>
      <c r="Q437" s="165"/>
      <c r="R437" s="165"/>
      <c r="S437" s="165"/>
      <c r="T437" s="166"/>
      <c r="AT437" s="160" t="s">
        <v>214</v>
      </c>
      <c r="AU437" s="160" t="s">
        <v>85</v>
      </c>
      <c r="AV437" s="13" t="s">
        <v>85</v>
      </c>
      <c r="AW437" s="13" t="s">
        <v>33</v>
      </c>
      <c r="AX437" s="13" t="s">
        <v>77</v>
      </c>
      <c r="AY437" s="160" t="s">
        <v>205</v>
      </c>
    </row>
    <row r="438" spans="2:51" s="13" customFormat="1" ht="10">
      <c r="B438" s="158"/>
      <c r="D438" s="159" t="s">
        <v>214</v>
      </c>
      <c r="E438" s="160" t="s">
        <v>1</v>
      </c>
      <c r="F438" s="161" t="s">
        <v>757</v>
      </c>
      <c r="H438" s="162">
        <v>85.52</v>
      </c>
      <c r="I438" s="163"/>
      <c r="L438" s="158"/>
      <c r="M438" s="164"/>
      <c r="N438" s="165"/>
      <c r="O438" s="165"/>
      <c r="P438" s="165"/>
      <c r="Q438" s="165"/>
      <c r="R438" s="165"/>
      <c r="S438" s="165"/>
      <c r="T438" s="166"/>
      <c r="AT438" s="160" t="s">
        <v>214</v>
      </c>
      <c r="AU438" s="160" t="s">
        <v>85</v>
      </c>
      <c r="AV438" s="13" t="s">
        <v>85</v>
      </c>
      <c r="AW438" s="13" t="s">
        <v>33</v>
      </c>
      <c r="AX438" s="13" t="s">
        <v>77</v>
      </c>
      <c r="AY438" s="160" t="s">
        <v>205</v>
      </c>
    </row>
    <row r="439" spans="2:51" s="14" customFormat="1" ht="10">
      <c r="B439" s="167"/>
      <c r="D439" s="159" t="s">
        <v>214</v>
      </c>
      <c r="E439" s="168" t="s">
        <v>1</v>
      </c>
      <c r="F439" s="169" t="s">
        <v>817</v>
      </c>
      <c r="H439" s="170">
        <v>146.055</v>
      </c>
      <c r="I439" s="171"/>
      <c r="L439" s="167"/>
      <c r="M439" s="172"/>
      <c r="N439" s="173"/>
      <c r="O439" s="173"/>
      <c r="P439" s="173"/>
      <c r="Q439" s="173"/>
      <c r="R439" s="173"/>
      <c r="S439" s="173"/>
      <c r="T439" s="174"/>
      <c r="AT439" s="168" t="s">
        <v>214</v>
      </c>
      <c r="AU439" s="168" t="s">
        <v>85</v>
      </c>
      <c r="AV439" s="14" t="s">
        <v>217</v>
      </c>
      <c r="AW439" s="14" t="s">
        <v>33</v>
      </c>
      <c r="AX439" s="14" t="s">
        <v>77</v>
      </c>
      <c r="AY439" s="168" t="s">
        <v>205</v>
      </c>
    </row>
    <row r="440" spans="2:51" s="15" customFormat="1" ht="10">
      <c r="B440" s="185"/>
      <c r="D440" s="159" t="s">
        <v>214</v>
      </c>
      <c r="E440" s="186" t="s">
        <v>1</v>
      </c>
      <c r="F440" s="187" t="s">
        <v>282</v>
      </c>
      <c r="H440" s="188">
        <v>479.793</v>
      </c>
      <c r="I440" s="189"/>
      <c r="L440" s="185"/>
      <c r="M440" s="190"/>
      <c r="N440" s="191"/>
      <c r="O440" s="191"/>
      <c r="P440" s="191"/>
      <c r="Q440" s="191"/>
      <c r="R440" s="191"/>
      <c r="S440" s="191"/>
      <c r="T440" s="192"/>
      <c r="AT440" s="186" t="s">
        <v>214</v>
      </c>
      <c r="AU440" s="186" t="s">
        <v>85</v>
      </c>
      <c r="AV440" s="15" t="s">
        <v>212</v>
      </c>
      <c r="AW440" s="15" t="s">
        <v>33</v>
      </c>
      <c r="AX440" s="15" t="s">
        <v>8</v>
      </c>
      <c r="AY440" s="186" t="s">
        <v>205</v>
      </c>
    </row>
    <row r="441" spans="1:65" s="2" customFormat="1" ht="33" customHeight="1">
      <c r="A441" s="32"/>
      <c r="B441" s="144"/>
      <c r="C441" s="145" t="s">
        <v>818</v>
      </c>
      <c r="D441" s="145" t="s">
        <v>207</v>
      </c>
      <c r="E441" s="146" t="s">
        <v>819</v>
      </c>
      <c r="F441" s="147" t="s">
        <v>820</v>
      </c>
      <c r="G441" s="148" t="s">
        <v>256</v>
      </c>
      <c r="H441" s="149">
        <v>188.295</v>
      </c>
      <c r="I441" s="150"/>
      <c r="J441" s="151">
        <f>ROUND(I441*H441,0)</f>
        <v>0</v>
      </c>
      <c r="K441" s="147" t="s">
        <v>211</v>
      </c>
      <c r="L441" s="33"/>
      <c r="M441" s="152" t="s">
        <v>1</v>
      </c>
      <c r="N441" s="153" t="s">
        <v>43</v>
      </c>
      <c r="O441" s="58"/>
      <c r="P441" s="154">
        <f>O441*H441</f>
        <v>0</v>
      </c>
      <c r="Q441" s="154">
        <v>0.0002584</v>
      </c>
      <c r="R441" s="154">
        <f>Q441*H441</f>
        <v>0.048655427999999994</v>
      </c>
      <c r="S441" s="154">
        <v>0</v>
      </c>
      <c r="T441" s="155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56" t="s">
        <v>297</v>
      </c>
      <c r="AT441" s="156" t="s">
        <v>207</v>
      </c>
      <c r="AU441" s="156" t="s">
        <v>85</v>
      </c>
      <c r="AY441" s="17" t="s">
        <v>205</v>
      </c>
      <c r="BE441" s="157">
        <f>IF(N441="základní",J441,0)</f>
        <v>0</v>
      </c>
      <c r="BF441" s="157">
        <f>IF(N441="snížená",J441,0)</f>
        <v>0</v>
      </c>
      <c r="BG441" s="157">
        <f>IF(N441="zákl. přenesená",J441,0)</f>
        <v>0</v>
      </c>
      <c r="BH441" s="157">
        <f>IF(N441="sníž. přenesená",J441,0)</f>
        <v>0</v>
      </c>
      <c r="BI441" s="157">
        <f>IF(N441="nulová",J441,0)</f>
        <v>0</v>
      </c>
      <c r="BJ441" s="17" t="s">
        <v>85</v>
      </c>
      <c r="BK441" s="157">
        <f>ROUND(I441*H441,0)</f>
        <v>0</v>
      </c>
      <c r="BL441" s="17" t="s">
        <v>297</v>
      </c>
      <c r="BM441" s="156" t="s">
        <v>821</v>
      </c>
    </row>
    <row r="442" spans="2:51" s="13" customFormat="1" ht="10">
      <c r="B442" s="158"/>
      <c r="D442" s="159" t="s">
        <v>214</v>
      </c>
      <c r="E442" s="160" t="s">
        <v>1</v>
      </c>
      <c r="F442" s="161" t="s">
        <v>822</v>
      </c>
      <c r="H442" s="162">
        <v>33.45</v>
      </c>
      <c r="I442" s="163"/>
      <c r="L442" s="158"/>
      <c r="M442" s="164"/>
      <c r="N442" s="165"/>
      <c r="O442" s="165"/>
      <c r="P442" s="165"/>
      <c r="Q442" s="165"/>
      <c r="R442" s="165"/>
      <c r="S442" s="165"/>
      <c r="T442" s="166"/>
      <c r="AT442" s="160" t="s">
        <v>214</v>
      </c>
      <c r="AU442" s="160" t="s">
        <v>85</v>
      </c>
      <c r="AV442" s="13" t="s">
        <v>85</v>
      </c>
      <c r="AW442" s="13" t="s">
        <v>33</v>
      </c>
      <c r="AX442" s="13" t="s">
        <v>77</v>
      </c>
      <c r="AY442" s="160" t="s">
        <v>205</v>
      </c>
    </row>
    <row r="443" spans="2:51" s="13" customFormat="1" ht="10">
      <c r="B443" s="158"/>
      <c r="D443" s="159" t="s">
        <v>214</v>
      </c>
      <c r="E443" s="160" t="s">
        <v>1</v>
      </c>
      <c r="F443" s="161" t="s">
        <v>823</v>
      </c>
      <c r="H443" s="162">
        <v>24.135</v>
      </c>
      <c r="I443" s="163"/>
      <c r="L443" s="158"/>
      <c r="M443" s="164"/>
      <c r="N443" s="165"/>
      <c r="O443" s="165"/>
      <c r="P443" s="165"/>
      <c r="Q443" s="165"/>
      <c r="R443" s="165"/>
      <c r="S443" s="165"/>
      <c r="T443" s="166"/>
      <c r="AT443" s="160" t="s">
        <v>214</v>
      </c>
      <c r="AU443" s="160" t="s">
        <v>85</v>
      </c>
      <c r="AV443" s="13" t="s">
        <v>85</v>
      </c>
      <c r="AW443" s="13" t="s">
        <v>33</v>
      </c>
      <c r="AX443" s="13" t="s">
        <v>77</v>
      </c>
      <c r="AY443" s="160" t="s">
        <v>205</v>
      </c>
    </row>
    <row r="444" spans="2:51" s="13" customFormat="1" ht="10">
      <c r="B444" s="158"/>
      <c r="D444" s="159" t="s">
        <v>214</v>
      </c>
      <c r="E444" s="160" t="s">
        <v>1</v>
      </c>
      <c r="F444" s="161" t="s">
        <v>824</v>
      </c>
      <c r="H444" s="162">
        <v>19.8</v>
      </c>
      <c r="I444" s="163"/>
      <c r="L444" s="158"/>
      <c r="M444" s="164"/>
      <c r="N444" s="165"/>
      <c r="O444" s="165"/>
      <c r="P444" s="165"/>
      <c r="Q444" s="165"/>
      <c r="R444" s="165"/>
      <c r="S444" s="165"/>
      <c r="T444" s="166"/>
      <c r="AT444" s="160" t="s">
        <v>214</v>
      </c>
      <c r="AU444" s="160" t="s">
        <v>85</v>
      </c>
      <c r="AV444" s="13" t="s">
        <v>85</v>
      </c>
      <c r="AW444" s="13" t="s">
        <v>33</v>
      </c>
      <c r="AX444" s="13" t="s">
        <v>77</v>
      </c>
      <c r="AY444" s="160" t="s">
        <v>205</v>
      </c>
    </row>
    <row r="445" spans="2:51" s="13" customFormat="1" ht="10">
      <c r="B445" s="158"/>
      <c r="D445" s="159" t="s">
        <v>214</v>
      </c>
      <c r="E445" s="160" t="s">
        <v>1</v>
      </c>
      <c r="F445" s="161" t="s">
        <v>825</v>
      </c>
      <c r="H445" s="162">
        <v>10.65</v>
      </c>
      <c r="I445" s="163"/>
      <c r="L445" s="158"/>
      <c r="M445" s="164"/>
      <c r="N445" s="165"/>
      <c r="O445" s="165"/>
      <c r="P445" s="165"/>
      <c r="Q445" s="165"/>
      <c r="R445" s="165"/>
      <c r="S445" s="165"/>
      <c r="T445" s="166"/>
      <c r="AT445" s="160" t="s">
        <v>214</v>
      </c>
      <c r="AU445" s="160" t="s">
        <v>85</v>
      </c>
      <c r="AV445" s="13" t="s">
        <v>85</v>
      </c>
      <c r="AW445" s="13" t="s">
        <v>33</v>
      </c>
      <c r="AX445" s="13" t="s">
        <v>77</v>
      </c>
      <c r="AY445" s="160" t="s">
        <v>205</v>
      </c>
    </row>
    <row r="446" spans="2:51" s="13" customFormat="1" ht="10">
      <c r="B446" s="158"/>
      <c r="D446" s="159" t="s">
        <v>214</v>
      </c>
      <c r="E446" s="160" t="s">
        <v>1</v>
      </c>
      <c r="F446" s="161" t="s">
        <v>826</v>
      </c>
      <c r="H446" s="162">
        <v>100.26</v>
      </c>
      <c r="I446" s="163"/>
      <c r="L446" s="158"/>
      <c r="M446" s="164"/>
      <c r="N446" s="165"/>
      <c r="O446" s="165"/>
      <c r="P446" s="165"/>
      <c r="Q446" s="165"/>
      <c r="R446" s="165"/>
      <c r="S446" s="165"/>
      <c r="T446" s="166"/>
      <c r="AT446" s="160" t="s">
        <v>214</v>
      </c>
      <c r="AU446" s="160" t="s">
        <v>85</v>
      </c>
      <c r="AV446" s="13" t="s">
        <v>85</v>
      </c>
      <c r="AW446" s="13" t="s">
        <v>33</v>
      </c>
      <c r="AX446" s="13" t="s">
        <v>77</v>
      </c>
      <c r="AY446" s="160" t="s">
        <v>205</v>
      </c>
    </row>
    <row r="447" spans="2:51" s="14" customFormat="1" ht="10">
      <c r="B447" s="167"/>
      <c r="D447" s="159" t="s">
        <v>214</v>
      </c>
      <c r="E447" s="168" t="s">
        <v>1</v>
      </c>
      <c r="F447" s="169" t="s">
        <v>815</v>
      </c>
      <c r="H447" s="170">
        <v>188.295</v>
      </c>
      <c r="I447" s="171"/>
      <c r="L447" s="167"/>
      <c r="M447" s="172"/>
      <c r="N447" s="173"/>
      <c r="O447" s="173"/>
      <c r="P447" s="173"/>
      <c r="Q447" s="173"/>
      <c r="R447" s="173"/>
      <c r="S447" s="173"/>
      <c r="T447" s="174"/>
      <c r="AT447" s="168" t="s">
        <v>214</v>
      </c>
      <c r="AU447" s="168" t="s">
        <v>85</v>
      </c>
      <c r="AV447" s="14" t="s">
        <v>217</v>
      </c>
      <c r="AW447" s="14" t="s">
        <v>33</v>
      </c>
      <c r="AX447" s="14" t="s">
        <v>77</v>
      </c>
      <c r="AY447" s="168" t="s">
        <v>205</v>
      </c>
    </row>
    <row r="448" spans="2:51" s="15" customFormat="1" ht="10">
      <c r="B448" s="185"/>
      <c r="D448" s="159" t="s">
        <v>214</v>
      </c>
      <c r="E448" s="186" t="s">
        <v>1</v>
      </c>
      <c r="F448" s="187" t="s">
        <v>282</v>
      </c>
      <c r="H448" s="188">
        <v>188.295</v>
      </c>
      <c r="I448" s="189"/>
      <c r="L448" s="185"/>
      <c r="M448" s="190"/>
      <c r="N448" s="191"/>
      <c r="O448" s="191"/>
      <c r="P448" s="191"/>
      <c r="Q448" s="191"/>
      <c r="R448" s="191"/>
      <c r="S448" s="191"/>
      <c r="T448" s="192"/>
      <c r="AT448" s="186" t="s">
        <v>214</v>
      </c>
      <c r="AU448" s="186" t="s">
        <v>85</v>
      </c>
      <c r="AV448" s="15" t="s">
        <v>212</v>
      </c>
      <c r="AW448" s="15" t="s">
        <v>33</v>
      </c>
      <c r="AX448" s="15" t="s">
        <v>8</v>
      </c>
      <c r="AY448" s="186" t="s">
        <v>205</v>
      </c>
    </row>
    <row r="449" spans="1:65" s="2" customFormat="1" ht="24.15" customHeight="1">
      <c r="A449" s="32"/>
      <c r="B449" s="144"/>
      <c r="C449" s="145" t="s">
        <v>827</v>
      </c>
      <c r="D449" s="145" t="s">
        <v>207</v>
      </c>
      <c r="E449" s="146" t="s">
        <v>828</v>
      </c>
      <c r="F449" s="147" t="s">
        <v>829</v>
      </c>
      <c r="G449" s="148" t="s">
        <v>256</v>
      </c>
      <c r="H449" s="149">
        <v>291.498</v>
      </c>
      <c r="I449" s="150"/>
      <c r="J449" s="151">
        <f>ROUND(I449*H449,0)</f>
        <v>0</v>
      </c>
      <c r="K449" s="147" t="s">
        <v>211</v>
      </c>
      <c r="L449" s="33"/>
      <c r="M449" s="152" t="s">
        <v>1</v>
      </c>
      <c r="N449" s="153" t="s">
        <v>43</v>
      </c>
      <c r="O449" s="58"/>
      <c r="P449" s="154">
        <f>O449*H449</f>
        <v>0</v>
      </c>
      <c r="Q449" s="154">
        <v>0.000286</v>
      </c>
      <c r="R449" s="154">
        <f>Q449*H449</f>
        <v>0.083368428</v>
      </c>
      <c r="S449" s="154">
        <v>0</v>
      </c>
      <c r="T449" s="155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56" t="s">
        <v>297</v>
      </c>
      <c r="AT449" s="156" t="s">
        <v>207</v>
      </c>
      <c r="AU449" s="156" t="s">
        <v>85</v>
      </c>
      <c r="AY449" s="17" t="s">
        <v>205</v>
      </c>
      <c r="BE449" s="157">
        <f>IF(N449="základní",J449,0)</f>
        <v>0</v>
      </c>
      <c r="BF449" s="157">
        <f>IF(N449="snížená",J449,0)</f>
        <v>0</v>
      </c>
      <c r="BG449" s="157">
        <f>IF(N449="zákl. přenesená",J449,0)</f>
        <v>0</v>
      </c>
      <c r="BH449" s="157">
        <f>IF(N449="sníž. přenesená",J449,0)</f>
        <v>0</v>
      </c>
      <c r="BI449" s="157">
        <f>IF(N449="nulová",J449,0)</f>
        <v>0</v>
      </c>
      <c r="BJ449" s="17" t="s">
        <v>85</v>
      </c>
      <c r="BK449" s="157">
        <f>ROUND(I449*H449,0)</f>
        <v>0</v>
      </c>
      <c r="BL449" s="17" t="s">
        <v>297</v>
      </c>
      <c r="BM449" s="156" t="s">
        <v>830</v>
      </c>
    </row>
    <row r="450" spans="2:51" s="13" customFormat="1" ht="10">
      <c r="B450" s="158"/>
      <c r="D450" s="159" t="s">
        <v>214</v>
      </c>
      <c r="E450" s="160" t="s">
        <v>1</v>
      </c>
      <c r="F450" s="161" t="s">
        <v>831</v>
      </c>
      <c r="H450" s="162">
        <v>33.45</v>
      </c>
      <c r="I450" s="163"/>
      <c r="L450" s="158"/>
      <c r="M450" s="164"/>
      <c r="N450" s="165"/>
      <c r="O450" s="165"/>
      <c r="P450" s="165"/>
      <c r="Q450" s="165"/>
      <c r="R450" s="165"/>
      <c r="S450" s="165"/>
      <c r="T450" s="166"/>
      <c r="AT450" s="160" t="s">
        <v>214</v>
      </c>
      <c r="AU450" s="160" t="s">
        <v>85</v>
      </c>
      <c r="AV450" s="13" t="s">
        <v>85</v>
      </c>
      <c r="AW450" s="13" t="s">
        <v>33</v>
      </c>
      <c r="AX450" s="13" t="s">
        <v>77</v>
      </c>
      <c r="AY450" s="160" t="s">
        <v>205</v>
      </c>
    </row>
    <row r="451" spans="2:51" s="13" customFormat="1" ht="10">
      <c r="B451" s="158"/>
      <c r="D451" s="159" t="s">
        <v>214</v>
      </c>
      <c r="E451" s="160" t="s">
        <v>1</v>
      </c>
      <c r="F451" s="161" t="s">
        <v>832</v>
      </c>
      <c r="H451" s="162">
        <v>27.353</v>
      </c>
      <c r="I451" s="163"/>
      <c r="L451" s="158"/>
      <c r="M451" s="164"/>
      <c r="N451" s="165"/>
      <c r="O451" s="165"/>
      <c r="P451" s="165"/>
      <c r="Q451" s="165"/>
      <c r="R451" s="165"/>
      <c r="S451" s="165"/>
      <c r="T451" s="166"/>
      <c r="AT451" s="160" t="s">
        <v>214</v>
      </c>
      <c r="AU451" s="160" t="s">
        <v>85</v>
      </c>
      <c r="AV451" s="13" t="s">
        <v>85</v>
      </c>
      <c r="AW451" s="13" t="s">
        <v>33</v>
      </c>
      <c r="AX451" s="13" t="s">
        <v>77</v>
      </c>
      <c r="AY451" s="160" t="s">
        <v>205</v>
      </c>
    </row>
    <row r="452" spans="2:51" s="13" customFormat="1" ht="10">
      <c r="B452" s="158"/>
      <c r="D452" s="159" t="s">
        <v>214</v>
      </c>
      <c r="E452" s="160" t="s">
        <v>1</v>
      </c>
      <c r="F452" s="161" t="s">
        <v>833</v>
      </c>
      <c r="H452" s="162">
        <v>22.44</v>
      </c>
      <c r="I452" s="163"/>
      <c r="L452" s="158"/>
      <c r="M452" s="164"/>
      <c r="N452" s="165"/>
      <c r="O452" s="165"/>
      <c r="P452" s="165"/>
      <c r="Q452" s="165"/>
      <c r="R452" s="165"/>
      <c r="S452" s="165"/>
      <c r="T452" s="166"/>
      <c r="AT452" s="160" t="s">
        <v>214</v>
      </c>
      <c r="AU452" s="160" t="s">
        <v>85</v>
      </c>
      <c r="AV452" s="13" t="s">
        <v>85</v>
      </c>
      <c r="AW452" s="13" t="s">
        <v>33</v>
      </c>
      <c r="AX452" s="13" t="s">
        <v>77</v>
      </c>
      <c r="AY452" s="160" t="s">
        <v>205</v>
      </c>
    </row>
    <row r="453" spans="2:51" s="13" customFormat="1" ht="10">
      <c r="B453" s="158"/>
      <c r="D453" s="159" t="s">
        <v>214</v>
      </c>
      <c r="E453" s="160" t="s">
        <v>1</v>
      </c>
      <c r="F453" s="161" t="s">
        <v>834</v>
      </c>
      <c r="H453" s="162">
        <v>12.07</v>
      </c>
      <c r="I453" s="163"/>
      <c r="L453" s="158"/>
      <c r="M453" s="164"/>
      <c r="N453" s="165"/>
      <c r="O453" s="165"/>
      <c r="P453" s="165"/>
      <c r="Q453" s="165"/>
      <c r="R453" s="165"/>
      <c r="S453" s="165"/>
      <c r="T453" s="166"/>
      <c r="AT453" s="160" t="s">
        <v>214</v>
      </c>
      <c r="AU453" s="160" t="s">
        <v>85</v>
      </c>
      <c r="AV453" s="13" t="s">
        <v>85</v>
      </c>
      <c r="AW453" s="13" t="s">
        <v>33</v>
      </c>
      <c r="AX453" s="13" t="s">
        <v>77</v>
      </c>
      <c r="AY453" s="160" t="s">
        <v>205</v>
      </c>
    </row>
    <row r="454" spans="2:51" s="13" customFormat="1" ht="10">
      <c r="B454" s="158"/>
      <c r="D454" s="159" t="s">
        <v>214</v>
      </c>
      <c r="E454" s="160" t="s">
        <v>1</v>
      </c>
      <c r="F454" s="161" t="s">
        <v>835</v>
      </c>
      <c r="H454" s="162">
        <v>50.13</v>
      </c>
      <c r="I454" s="163"/>
      <c r="L454" s="158"/>
      <c r="M454" s="164"/>
      <c r="N454" s="165"/>
      <c r="O454" s="165"/>
      <c r="P454" s="165"/>
      <c r="Q454" s="165"/>
      <c r="R454" s="165"/>
      <c r="S454" s="165"/>
      <c r="T454" s="166"/>
      <c r="AT454" s="160" t="s">
        <v>214</v>
      </c>
      <c r="AU454" s="160" t="s">
        <v>85</v>
      </c>
      <c r="AV454" s="13" t="s">
        <v>85</v>
      </c>
      <c r="AW454" s="13" t="s">
        <v>33</v>
      </c>
      <c r="AX454" s="13" t="s">
        <v>77</v>
      </c>
      <c r="AY454" s="160" t="s">
        <v>205</v>
      </c>
    </row>
    <row r="455" spans="2:51" s="14" customFormat="1" ht="10">
      <c r="B455" s="167"/>
      <c r="D455" s="159" t="s">
        <v>214</v>
      </c>
      <c r="E455" s="168" t="s">
        <v>1</v>
      </c>
      <c r="F455" s="169" t="s">
        <v>815</v>
      </c>
      <c r="H455" s="170">
        <v>145.443</v>
      </c>
      <c r="I455" s="171"/>
      <c r="L455" s="167"/>
      <c r="M455" s="172"/>
      <c r="N455" s="173"/>
      <c r="O455" s="173"/>
      <c r="P455" s="173"/>
      <c r="Q455" s="173"/>
      <c r="R455" s="173"/>
      <c r="S455" s="173"/>
      <c r="T455" s="174"/>
      <c r="AT455" s="168" t="s">
        <v>214</v>
      </c>
      <c r="AU455" s="168" t="s">
        <v>85</v>
      </c>
      <c r="AV455" s="14" t="s">
        <v>217</v>
      </c>
      <c r="AW455" s="14" t="s">
        <v>33</v>
      </c>
      <c r="AX455" s="14" t="s">
        <v>77</v>
      </c>
      <c r="AY455" s="168" t="s">
        <v>205</v>
      </c>
    </row>
    <row r="456" spans="2:51" s="13" customFormat="1" ht="10">
      <c r="B456" s="158"/>
      <c r="D456" s="159" t="s">
        <v>214</v>
      </c>
      <c r="E456" s="160" t="s">
        <v>1</v>
      </c>
      <c r="F456" s="161" t="s">
        <v>816</v>
      </c>
      <c r="H456" s="162">
        <v>60.535</v>
      </c>
      <c r="I456" s="163"/>
      <c r="L456" s="158"/>
      <c r="M456" s="164"/>
      <c r="N456" s="165"/>
      <c r="O456" s="165"/>
      <c r="P456" s="165"/>
      <c r="Q456" s="165"/>
      <c r="R456" s="165"/>
      <c r="S456" s="165"/>
      <c r="T456" s="166"/>
      <c r="AT456" s="160" t="s">
        <v>214</v>
      </c>
      <c r="AU456" s="160" t="s">
        <v>85</v>
      </c>
      <c r="AV456" s="13" t="s">
        <v>85</v>
      </c>
      <c r="AW456" s="13" t="s">
        <v>33</v>
      </c>
      <c r="AX456" s="13" t="s">
        <v>77</v>
      </c>
      <c r="AY456" s="160" t="s">
        <v>205</v>
      </c>
    </row>
    <row r="457" spans="2:51" s="13" customFormat="1" ht="10">
      <c r="B457" s="158"/>
      <c r="D457" s="159" t="s">
        <v>214</v>
      </c>
      <c r="E457" s="160" t="s">
        <v>1</v>
      </c>
      <c r="F457" s="161" t="s">
        <v>757</v>
      </c>
      <c r="H457" s="162">
        <v>85.52</v>
      </c>
      <c r="I457" s="163"/>
      <c r="L457" s="158"/>
      <c r="M457" s="164"/>
      <c r="N457" s="165"/>
      <c r="O457" s="165"/>
      <c r="P457" s="165"/>
      <c r="Q457" s="165"/>
      <c r="R457" s="165"/>
      <c r="S457" s="165"/>
      <c r="T457" s="166"/>
      <c r="AT457" s="160" t="s">
        <v>214</v>
      </c>
      <c r="AU457" s="160" t="s">
        <v>85</v>
      </c>
      <c r="AV457" s="13" t="s">
        <v>85</v>
      </c>
      <c r="AW457" s="13" t="s">
        <v>33</v>
      </c>
      <c r="AX457" s="13" t="s">
        <v>77</v>
      </c>
      <c r="AY457" s="160" t="s">
        <v>205</v>
      </c>
    </row>
    <row r="458" spans="2:51" s="14" customFormat="1" ht="10">
      <c r="B458" s="167"/>
      <c r="D458" s="159" t="s">
        <v>214</v>
      </c>
      <c r="E458" s="168" t="s">
        <v>1</v>
      </c>
      <c r="F458" s="169" t="s">
        <v>817</v>
      </c>
      <c r="H458" s="170">
        <v>146.055</v>
      </c>
      <c r="I458" s="171"/>
      <c r="L458" s="167"/>
      <c r="M458" s="172"/>
      <c r="N458" s="173"/>
      <c r="O458" s="173"/>
      <c r="P458" s="173"/>
      <c r="Q458" s="173"/>
      <c r="R458" s="173"/>
      <c r="S458" s="173"/>
      <c r="T458" s="174"/>
      <c r="AT458" s="168" t="s">
        <v>214</v>
      </c>
      <c r="AU458" s="168" t="s">
        <v>85</v>
      </c>
      <c r="AV458" s="14" t="s">
        <v>217</v>
      </c>
      <c r="AW458" s="14" t="s">
        <v>33</v>
      </c>
      <c r="AX458" s="14" t="s">
        <v>77</v>
      </c>
      <c r="AY458" s="168" t="s">
        <v>205</v>
      </c>
    </row>
    <row r="459" spans="2:51" s="15" customFormat="1" ht="10">
      <c r="B459" s="185"/>
      <c r="D459" s="159" t="s">
        <v>214</v>
      </c>
      <c r="E459" s="186" t="s">
        <v>1</v>
      </c>
      <c r="F459" s="187" t="s">
        <v>282</v>
      </c>
      <c r="H459" s="188">
        <v>291.498</v>
      </c>
      <c r="I459" s="189"/>
      <c r="L459" s="185"/>
      <c r="M459" s="190"/>
      <c r="N459" s="191"/>
      <c r="O459" s="191"/>
      <c r="P459" s="191"/>
      <c r="Q459" s="191"/>
      <c r="R459" s="191"/>
      <c r="S459" s="191"/>
      <c r="T459" s="192"/>
      <c r="AT459" s="186" t="s">
        <v>214</v>
      </c>
      <c r="AU459" s="186" t="s">
        <v>85</v>
      </c>
      <c r="AV459" s="15" t="s">
        <v>212</v>
      </c>
      <c r="AW459" s="15" t="s">
        <v>33</v>
      </c>
      <c r="AX459" s="15" t="s">
        <v>8</v>
      </c>
      <c r="AY459" s="186" t="s">
        <v>205</v>
      </c>
    </row>
    <row r="460" spans="2:63" s="12" customFormat="1" ht="22.75" customHeight="1">
      <c r="B460" s="131"/>
      <c r="D460" s="132" t="s">
        <v>76</v>
      </c>
      <c r="E460" s="142" t="s">
        <v>836</v>
      </c>
      <c r="F460" s="142" t="s">
        <v>837</v>
      </c>
      <c r="I460" s="134"/>
      <c r="J460" s="143">
        <f>BK460</f>
        <v>0</v>
      </c>
      <c r="L460" s="131"/>
      <c r="M460" s="136"/>
      <c r="N460" s="137"/>
      <c r="O460" s="137"/>
      <c r="P460" s="138">
        <f>SUM(P461:P468)</f>
        <v>0</v>
      </c>
      <c r="Q460" s="137"/>
      <c r="R460" s="138">
        <f>SUM(R461:R468)</f>
        <v>0.00336</v>
      </c>
      <c r="S460" s="137"/>
      <c r="T460" s="139">
        <f>SUM(T461:T468)</f>
        <v>0</v>
      </c>
      <c r="AR460" s="132" t="s">
        <v>85</v>
      </c>
      <c r="AT460" s="140" t="s">
        <v>76</v>
      </c>
      <c r="AU460" s="140" t="s">
        <v>8</v>
      </c>
      <c r="AY460" s="132" t="s">
        <v>205</v>
      </c>
      <c r="BK460" s="141">
        <f>SUM(BK461:BK468)</f>
        <v>0</v>
      </c>
    </row>
    <row r="461" spans="1:65" s="2" customFormat="1" ht="21.75" customHeight="1">
      <c r="A461" s="32"/>
      <c r="B461" s="144"/>
      <c r="C461" s="145" t="s">
        <v>838</v>
      </c>
      <c r="D461" s="145" t="s">
        <v>207</v>
      </c>
      <c r="E461" s="146" t="s">
        <v>839</v>
      </c>
      <c r="F461" s="147" t="s">
        <v>840</v>
      </c>
      <c r="G461" s="148" t="s">
        <v>246</v>
      </c>
      <c r="H461" s="149">
        <v>3</v>
      </c>
      <c r="I461" s="150"/>
      <c r="J461" s="151">
        <f>ROUND(I461*H461,0)</f>
        <v>0</v>
      </c>
      <c r="K461" s="147" t="s">
        <v>211</v>
      </c>
      <c r="L461" s="33"/>
      <c r="M461" s="152" t="s">
        <v>1</v>
      </c>
      <c r="N461" s="153" t="s">
        <v>43</v>
      </c>
      <c r="O461" s="58"/>
      <c r="P461" s="154">
        <f>O461*H461</f>
        <v>0</v>
      </c>
      <c r="Q461" s="154">
        <v>0</v>
      </c>
      <c r="R461" s="154">
        <f>Q461*H461</f>
        <v>0</v>
      </c>
      <c r="S461" s="154">
        <v>0</v>
      </c>
      <c r="T461" s="155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56" t="s">
        <v>297</v>
      </c>
      <c r="AT461" s="156" t="s">
        <v>207</v>
      </c>
      <c r="AU461" s="156" t="s">
        <v>85</v>
      </c>
      <c r="AY461" s="17" t="s">
        <v>205</v>
      </c>
      <c r="BE461" s="157">
        <f>IF(N461="základní",J461,0)</f>
        <v>0</v>
      </c>
      <c r="BF461" s="157">
        <f>IF(N461="snížená",J461,0)</f>
        <v>0</v>
      </c>
      <c r="BG461" s="157">
        <f>IF(N461="zákl. přenesená",J461,0)</f>
        <v>0</v>
      </c>
      <c r="BH461" s="157">
        <f>IF(N461="sníž. přenesená",J461,0)</f>
        <v>0</v>
      </c>
      <c r="BI461" s="157">
        <f>IF(N461="nulová",J461,0)</f>
        <v>0</v>
      </c>
      <c r="BJ461" s="17" t="s">
        <v>85</v>
      </c>
      <c r="BK461" s="157">
        <f>ROUND(I461*H461,0)</f>
        <v>0</v>
      </c>
      <c r="BL461" s="17" t="s">
        <v>297</v>
      </c>
      <c r="BM461" s="156" t="s">
        <v>841</v>
      </c>
    </row>
    <row r="462" spans="1:65" s="2" customFormat="1" ht="21.75" customHeight="1">
      <c r="A462" s="32"/>
      <c r="B462" s="144"/>
      <c r="C462" s="175" t="s">
        <v>842</v>
      </c>
      <c r="D462" s="175" t="s">
        <v>237</v>
      </c>
      <c r="E462" s="176" t="s">
        <v>843</v>
      </c>
      <c r="F462" s="177" t="s">
        <v>844</v>
      </c>
      <c r="G462" s="178" t="s">
        <v>246</v>
      </c>
      <c r="H462" s="179">
        <v>3</v>
      </c>
      <c r="I462" s="180"/>
      <c r="J462" s="181">
        <f>ROUND(I462*H462,0)</f>
        <v>0</v>
      </c>
      <c r="K462" s="177" t="s">
        <v>211</v>
      </c>
      <c r="L462" s="182"/>
      <c r="M462" s="183" t="s">
        <v>1</v>
      </c>
      <c r="N462" s="184" t="s">
        <v>43</v>
      </c>
      <c r="O462" s="58"/>
      <c r="P462" s="154">
        <f>O462*H462</f>
        <v>0</v>
      </c>
      <c r="Q462" s="154">
        <v>0.00073</v>
      </c>
      <c r="R462" s="154">
        <f>Q462*H462</f>
        <v>0.00219</v>
      </c>
      <c r="S462" s="154">
        <v>0</v>
      </c>
      <c r="T462" s="155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56" t="s">
        <v>91</v>
      </c>
      <c r="AT462" s="156" t="s">
        <v>237</v>
      </c>
      <c r="AU462" s="156" t="s">
        <v>85</v>
      </c>
      <c r="AY462" s="17" t="s">
        <v>205</v>
      </c>
      <c r="BE462" s="157">
        <f>IF(N462="základní",J462,0)</f>
        <v>0</v>
      </c>
      <c r="BF462" s="157">
        <f>IF(N462="snížená",J462,0)</f>
        <v>0</v>
      </c>
      <c r="BG462" s="157">
        <f>IF(N462="zákl. přenesená",J462,0)</f>
        <v>0</v>
      </c>
      <c r="BH462" s="157">
        <f>IF(N462="sníž. přenesená",J462,0)</f>
        <v>0</v>
      </c>
      <c r="BI462" s="157">
        <f>IF(N462="nulová",J462,0)</f>
        <v>0</v>
      </c>
      <c r="BJ462" s="17" t="s">
        <v>85</v>
      </c>
      <c r="BK462" s="157">
        <f>ROUND(I462*H462,0)</f>
        <v>0</v>
      </c>
      <c r="BL462" s="17" t="s">
        <v>297</v>
      </c>
      <c r="BM462" s="156" t="s">
        <v>845</v>
      </c>
    </row>
    <row r="463" spans="1:65" s="2" customFormat="1" ht="24.15" customHeight="1">
      <c r="A463" s="32"/>
      <c r="B463" s="144"/>
      <c r="C463" s="145" t="s">
        <v>846</v>
      </c>
      <c r="D463" s="145" t="s">
        <v>207</v>
      </c>
      <c r="E463" s="146" t="s">
        <v>847</v>
      </c>
      <c r="F463" s="147" t="s">
        <v>848</v>
      </c>
      <c r="G463" s="148" t="s">
        <v>256</v>
      </c>
      <c r="H463" s="149">
        <v>2</v>
      </c>
      <c r="I463" s="150"/>
      <c r="J463" s="151">
        <f>ROUND(I463*H463,0)</f>
        <v>0</v>
      </c>
      <c r="K463" s="147" t="s">
        <v>211</v>
      </c>
      <c r="L463" s="33"/>
      <c r="M463" s="152" t="s">
        <v>1</v>
      </c>
      <c r="N463" s="153" t="s">
        <v>43</v>
      </c>
      <c r="O463" s="58"/>
      <c r="P463" s="154">
        <f>O463*H463</f>
        <v>0</v>
      </c>
      <c r="Q463" s="154">
        <v>0</v>
      </c>
      <c r="R463" s="154">
        <f>Q463*H463</f>
        <v>0</v>
      </c>
      <c r="S463" s="154">
        <v>0</v>
      </c>
      <c r="T463" s="155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56" t="s">
        <v>297</v>
      </c>
      <c r="AT463" s="156" t="s">
        <v>207</v>
      </c>
      <c r="AU463" s="156" t="s">
        <v>85</v>
      </c>
      <c r="AY463" s="17" t="s">
        <v>205</v>
      </c>
      <c r="BE463" s="157">
        <f>IF(N463="základní",J463,0)</f>
        <v>0</v>
      </c>
      <c r="BF463" s="157">
        <f>IF(N463="snížená",J463,0)</f>
        <v>0</v>
      </c>
      <c r="BG463" s="157">
        <f>IF(N463="zákl. přenesená",J463,0)</f>
        <v>0</v>
      </c>
      <c r="BH463" s="157">
        <f>IF(N463="sníž. přenesená",J463,0)</f>
        <v>0</v>
      </c>
      <c r="BI463" s="157">
        <f>IF(N463="nulová",J463,0)</f>
        <v>0</v>
      </c>
      <c r="BJ463" s="17" t="s">
        <v>85</v>
      </c>
      <c r="BK463" s="157">
        <f>ROUND(I463*H463,0)</f>
        <v>0</v>
      </c>
      <c r="BL463" s="17" t="s">
        <v>297</v>
      </c>
      <c r="BM463" s="156" t="s">
        <v>849</v>
      </c>
    </row>
    <row r="464" spans="2:51" s="13" customFormat="1" ht="10">
      <c r="B464" s="158"/>
      <c r="D464" s="159" t="s">
        <v>214</v>
      </c>
      <c r="E464" s="160" t="s">
        <v>1</v>
      </c>
      <c r="F464" s="161" t="s">
        <v>85</v>
      </c>
      <c r="H464" s="162">
        <v>2</v>
      </c>
      <c r="I464" s="163"/>
      <c r="L464" s="158"/>
      <c r="M464" s="164"/>
      <c r="N464" s="165"/>
      <c r="O464" s="165"/>
      <c r="P464" s="165"/>
      <c r="Q464" s="165"/>
      <c r="R464" s="165"/>
      <c r="S464" s="165"/>
      <c r="T464" s="166"/>
      <c r="AT464" s="160" t="s">
        <v>214</v>
      </c>
      <c r="AU464" s="160" t="s">
        <v>85</v>
      </c>
      <c r="AV464" s="13" t="s">
        <v>85</v>
      </c>
      <c r="AW464" s="13" t="s">
        <v>33</v>
      </c>
      <c r="AX464" s="13" t="s">
        <v>8</v>
      </c>
      <c r="AY464" s="160" t="s">
        <v>205</v>
      </c>
    </row>
    <row r="465" spans="1:65" s="2" customFormat="1" ht="16.5" customHeight="1">
      <c r="A465" s="32"/>
      <c r="B465" s="144"/>
      <c r="C465" s="175" t="s">
        <v>850</v>
      </c>
      <c r="D465" s="175" t="s">
        <v>237</v>
      </c>
      <c r="E465" s="176" t="s">
        <v>851</v>
      </c>
      <c r="F465" s="177" t="s">
        <v>852</v>
      </c>
      <c r="G465" s="178" t="s">
        <v>256</v>
      </c>
      <c r="H465" s="179">
        <v>0.9</v>
      </c>
      <c r="I465" s="180"/>
      <c r="J465" s="181">
        <f>ROUND(I465*H465,0)</f>
        <v>0</v>
      </c>
      <c r="K465" s="177" t="s">
        <v>211</v>
      </c>
      <c r="L465" s="182"/>
      <c r="M465" s="183" t="s">
        <v>1</v>
      </c>
      <c r="N465" s="184" t="s">
        <v>43</v>
      </c>
      <c r="O465" s="58"/>
      <c r="P465" s="154">
        <f>O465*H465</f>
        <v>0</v>
      </c>
      <c r="Q465" s="154">
        <v>0.0013</v>
      </c>
      <c r="R465" s="154">
        <f>Q465*H465</f>
        <v>0.00117</v>
      </c>
      <c r="S465" s="154">
        <v>0</v>
      </c>
      <c r="T465" s="155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56" t="s">
        <v>91</v>
      </c>
      <c r="AT465" s="156" t="s">
        <v>237</v>
      </c>
      <c r="AU465" s="156" t="s">
        <v>85</v>
      </c>
      <c r="AY465" s="17" t="s">
        <v>205</v>
      </c>
      <c r="BE465" s="157">
        <f>IF(N465="základní",J465,0)</f>
        <v>0</v>
      </c>
      <c r="BF465" s="157">
        <f>IF(N465="snížená",J465,0)</f>
        <v>0</v>
      </c>
      <c r="BG465" s="157">
        <f>IF(N465="zákl. přenesená",J465,0)</f>
        <v>0</v>
      </c>
      <c r="BH465" s="157">
        <f>IF(N465="sníž. přenesená",J465,0)</f>
        <v>0</v>
      </c>
      <c r="BI465" s="157">
        <f>IF(N465="nulová",J465,0)</f>
        <v>0</v>
      </c>
      <c r="BJ465" s="17" t="s">
        <v>85</v>
      </c>
      <c r="BK465" s="157">
        <f>ROUND(I465*H465,0)</f>
        <v>0</v>
      </c>
      <c r="BL465" s="17" t="s">
        <v>297</v>
      </c>
      <c r="BM465" s="156" t="s">
        <v>853</v>
      </c>
    </row>
    <row r="466" spans="2:51" s="13" customFormat="1" ht="10">
      <c r="B466" s="158"/>
      <c r="D466" s="159" t="s">
        <v>214</v>
      </c>
      <c r="E466" s="160" t="s">
        <v>1</v>
      </c>
      <c r="F466" s="161" t="s">
        <v>854</v>
      </c>
      <c r="H466" s="162">
        <v>0.9</v>
      </c>
      <c r="I466" s="163"/>
      <c r="L466" s="158"/>
      <c r="M466" s="164"/>
      <c r="N466" s="165"/>
      <c r="O466" s="165"/>
      <c r="P466" s="165"/>
      <c r="Q466" s="165"/>
      <c r="R466" s="165"/>
      <c r="S466" s="165"/>
      <c r="T466" s="166"/>
      <c r="AT466" s="160" t="s">
        <v>214</v>
      </c>
      <c r="AU466" s="160" t="s">
        <v>85</v>
      </c>
      <c r="AV466" s="13" t="s">
        <v>85</v>
      </c>
      <c r="AW466" s="13" t="s">
        <v>33</v>
      </c>
      <c r="AX466" s="13" t="s">
        <v>8</v>
      </c>
      <c r="AY466" s="160" t="s">
        <v>205</v>
      </c>
    </row>
    <row r="467" spans="1:65" s="2" customFormat="1" ht="24.15" customHeight="1">
      <c r="A467" s="32"/>
      <c r="B467" s="144"/>
      <c r="C467" s="145" t="s">
        <v>855</v>
      </c>
      <c r="D467" s="145" t="s">
        <v>207</v>
      </c>
      <c r="E467" s="146" t="s">
        <v>856</v>
      </c>
      <c r="F467" s="147" t="s">
        <v>857</v>
      </c>
      <c r="G467" s="148" t="s">
        <v>229</v>
      </c>
      <c r="H467" s="149">
        <v>0.003</v>
      </c>
      <c r="I467" s="150"/>
      <c r="J467" s="151">
        <f>ROUND(I467*H467,0)</f>
        <v>0</v>
      </c>
      <c r="K467" s="147" t="s">
        <v>211</v>
      </c>
      <c r="L467" s="33"/>
      <c r="M467" s="152" t="s">
        <v>1</v>
      </c>
      <c r="N467" s="153" t="s">
        <v>43</v>
      </c>
      <c r="O467" s="58"/>
      <c r="P467" s="154">
        <f>O467*H467</f>
        <v>0</v>
      </c>
      <c r="Q467" s="154">
        <v>0</v>
      </c>
      <c r="R467" s="154">
        <f>Q467*H467</f>
        <v>0</v>
      </c>
      <c r="S467" s="154">
        <v>0</v>
      </c>
      <c r="T467" s="155">
        <f>S467*H467</f>
        <v>0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56" t="s">
        <v>297</v>
      </c>
      <c r="AT467" s="156" t="s">
        <v>207</v>
      </c>
      <c r="AU467" s="156" t="s">
        <v>85</v>
      </c>
      <c r="AY467" s="17" t="s">
        <v>205</v>
      </c>
      <c r="BE467" s="157">
        <f>IF(N467="základní",J467,0)</f>
        <v>0</v>
      </c>
      <c r="BF467" s="157">
        <f>IF(N467="snížená",J467,0)</f>
        <v>0</v>
      </c>
      <c r="BG467" s="157">
        <f>IF(N467="zákl. přenesená",J467,0)</f>
        <v>0</v>
      </c>
      <c r="BH467" s="157">
        <f>IF(N467="sníž. přenesená",J467,0)</f>
        <v>0</v>
      </c>
      <c r="BI467" s="157">
        <f>IF(N467="nulová",J467,0)</f>
        <v>0</v>
      </c>
      <c r="BJ467" s="17" t="s">
        <v>85</v>
      </c>
      <c r="BK467" s="157">
        <f>ROUND(I467*H467,0)</f>
        <v>0</v>
      </c>
      <c r="BL467" s="17" t="s">
        <v>297</v>
      </c>
      <c r="BM467" s="156" t="s">
        <v>858</v>
      </c>
    </row>
    <row r="468" spans="1:65" s="2" customFormat="1" ht="24.15" customHeight="1">
      <c r="A468" s="32"/>
      <c r="B468" s="144"/>
      <c r="C468" s="145" t="s">
        <v>859</v>
      </c>
      <c r="D468" s="145" t="s">
        <v>207</v>
      </c>
      <c r="E468" s="146" t="s">
        <v>860</v>
      </c>
      <c r="F468" s="147" t="s">
        <v>861</v>
      </c>
      <c r="G468" s="148" t="s">
        <v>229</v>
      </c>
      <c r="H468" s="149">
        <v>0.003</v>
      </c>
      <c r="I468" s="150"/>
      <c r="J468" s="151">
        <f>ROUND(I468*H468,0)</f>
        <v>0</v>
      </c>
      <c r="K468" s="147" t="s">
        <v>211</v>
      </c>
      <c r="L468" s="33"/>
      <c r="M468" s="152" t="s">
        <v>1</v>
      </c>
      <c r="N468" s="153" t="s">
        <v>43</v>
      </c>
      <c r="O468" s="58"/>
      <c r="P468" s="154">
        <f>O468*H468</f>
        <v>0</v>
      </c>
      <c r="Q468" s="154">
        <v>0</v>
      </c>
      <c r="R468" s="154">
        <f>Q468*H468</f>
        <v>0</v>
      </c>
      <c r="S468" s="154">
        <v>0</v>
      </c>
      <c r="T468" s="155">
        <f>S468*H468</f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56" t="s">
        <v>297</v>
      </c>
      <c r="AT468" s="156" t="s">
        <v>207</v>
      </c>
      <c r="AU468" s="156" t="s">
        <v>85</v>
      </c>
      <c r="AY468" s="17" t="s">
        <v>205</v>
      </c>
      <c r="BE468" s="157">
        <f>IF(N468="základní",J468,0)</f>
        <v>0</v>
      </c>
      <c r="BF468" s="157">
        <f>IF(N468="snížená",J468,0)</f>
        <v>0</v>
      </c>
      <c r="BG468" s="157">
        <f>IF(N468="zákl. přenesená",J468,0)</f>
        <v>0</v>
      </c>
      <c r="BH468" s="157">
        <f>IF(N468="sníž. přenesená",J468,0)</f>
        <v>0</v>
      </c>
      <c r="BI468" s="157">
        <f>IF(N468="nulová",J468,0)</f>
        <v>0</v>
      </c>
      <c r="BJ468" s="17" t="s">
        <v>85</v>
      </c>
      <c r="BK468" s="157">
        <f>ROUND(I468*H468,0)</f>
        <v>0</v>
      </c>
      <c r="BL468" s="17" t="s">
        <v>297</v>
      </c>
      <c r="BM468" s="156" t="s">
        <v>862</v>
      </c>
    </row>
    <row r="469" spans="2:63" s="12" customFormat="1" ht="25.9" customHeight="1">
      <c r="B469" s="131"/>
      <c r="D469" s="132" t="s">
        <v>76</v>
      </c>
      <c r="E469" s="133" t="s">
        <v>863</v>
      </c>
      <c r="F469" s="133" t="s">
        <v>864</v>
      </c>
      <c r="I469" s="134"/>
      <c r="J469" s="135">
        <f>BK469</f>
        <v>0</v>
      </c>
      <c r="L469" s="131"/>
      <c r="M469" s="136"/>
      <c r="N469" s="137"/>
      <c r="O469" s="137"/>
      <c r="P469" s="138">
        <f>SUM(P470:P473)</f>
        <v>0</v>
      </c>
      <c r="Q469" s="137"/>
      <c r="R469" s="138">
        <f>SUM(R470:R473)</f>
        <v>0</v>
      </c>
      <c r="S469" s="137"/>
      <c r="T469" s="139">
        <f>SUM(T470:T473)</f>
        <v>0</v>
      </c>
      <c r="AR469" s="132" t="s">
        <v>212</v>
      </c>
      <c r="AT469" s="140" t="s">
        <v>76</v>
      </c>
      <c r="AU469" s="140" t="s">
        <v>77</v>
      </c>
      <c r="AY469" s="132" t="s">
        <v>205</v>
      </c>
      <c r="BK469" s="141">
        <f>SUM(BK470:BK473)</f>
        <v>0</v>
      </c>
    </row>
    <row r="470" spans="1:65" s="2" customFormat="1" ht="21.75" customHeight="1">
      <c r="A470" s="32"/>
      <c r="B470" s="144"/>
      <c r="C470" s="145" t="s">
        <v>865</v>
      </c>
      <c r="D470" s="145" t="s">
        <v>207</v>
      </c>
      <c r="E470" s="146" t="s">
        <v>866</v>
      </c>
      <c r="F470" s="147" t="s">
        <v>867</v>
      </c>
      <c r="G470" s="148" t="s">
        <v>868</v>
      </c>
      <c r="H470" s="149">
        <v>50</v>
      </c>
      <c r="I470" s="150"/>
      <c r="J470" s="151">
        <f>ROUND(I470*H470,0)</f>
        <v>0</v>
      </c>
      <c r="K470" s="147" t="s">
        <v>211</v>
      </c>
      <c r="L470" s="33"/>
      <c r="M470" s="152" t="s">
        <v>1</v>
      </c>
      <c r="N470" s="153" t="s">
        <v>43</v>
      </c>
      <c r="O470" s="58"/>
      <c r="P470" s="154">
        <f>O470*H470</f>
        <v>0</v>
      </c>
      <c r="Q470" s="154">
        <v>0</v>
      </c>
      <c r="R470" s="154">
        <f>Q470*H470</f>
        <v>0</v>
      </c>
      <c r="S470" s="154">
        <v>0</v>
      </c>
      <c r="T470" s="155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56" t="s">
        <v>869</v>
      </c>
      <c r="AT470" s="156" t="s">
        <v>207</v>
      </c>
      <c r="AU470" s="156" t="s">
        <v>8</v>
      </c>
      <c r="AY470" s="17" t="s">
        <v>205</v>
      </c>
      <c r="BE470" s="157">
        <f>IF(N470="základní",J470,0)</f>
        <v>0</v>
      </c>
      <c r="BF470" s="157">
        <f>IF(N470="snížená",J470,0)</f>
        <v>0</v>
      </c>
      <c r="BG470" s="157">
        <f>IF(N470="zákl. přenesená",J470,0)</f>
        <v>0</v>
      </c>
      <c r="BH470" s="157">
        <f>IF(N470="sníž. přenesená",J470,0)</f>
        <v>0</v>
      </c>
      <c r="BI470" s="157">
        <f>IF(N470="nulová",J470,0)</f>
        <v>0</v>
      </c>
      <c r="BJ470" s="17" t="s">
        <v>85</v>
      </c>
      <c r="BK470" s="157">
        <f>ROUND(I470*H470,0)</f>
        <v>0</v>
      </c>
      <c r="BL470" s="17" t="s">
        <v>869</v>
      </c>
      <c r="BM470" s="156" t="s">
        <v>870</v>
      </c>
    </row>
    <row r="471" spans="2:51" s="13" customFormat="1" ht="10">
      <c r="B471" s="158"/>
      <c r="D471" s="159" t="s">
        <v>214</v>
      </c>
      <c r="E471" s="160" t="s">
        <v>1</v>
      </c>
      <c r="F471" s="161" t="s">
        <v>871</v>
      </c>
      <c r="H471" s="162">
        <v>50</v>
      </c>
      <c r="I471" s="163"/>
      <c r="L471" s="158"/>
      <c r="M471" s="164"/>
      <c r="N471" s="165"/>
      <c r="O471" s="165"/>
      <c r="P471" s="165"/>
      <c r="Q471" s="165"/>
      <c r="R471" s="165"/>
      <c r="S471" s="165"/>
      <c r="T471" s="166"/>
      <c r="AT471" s="160" t="s">
        <v>214</v>
      </c>
      <c r="AU471" s="160" t="s">
        <v>8</v>
      </c>
      <c r="AV471" s="13" t="s">
        <v>85</v>
      </c>
      <c r="AW471" s="13" t="s">
        <v>33</v>
      </c>
      <c r="AX471" s="13" t="s">
        <v>8</v>
      </c>
      <c r="AY471" s="160" t="s">
        <v>205</v>
      </c>
    </row>
    <row r="472" spans="1:65" s="2" customFormat="1" ht="21.75" customHeight="1">
      <c r="A472" s="32"/>
      <c r="B472" s="144"/>
      <c r="C472" s="145" t="s">
        <v>872</v>
      </c>
      <c r="D472" s="145" t="s">
        <v>207</v>
      </c>
      <c r="E472" s="146" t="s">
        <v>873</v>
      </c>
      <c r="F472" s="147" t="s">
        <v>874</v>
      </c>
      <c r="G472" s="148" t="s">
        <v>868</v>
      </c>
      <c r="H472" s="149">
        <v>50</v>
      </c>
      <c r="I472" s="150"/>
      <c r="J472" s="151">
        <f>ROUND(I472*H472,0)</f>
        <v>0</v>
      </c>
      <c r="K472" s="147" t="s">
        <v>211</v>
      </c>
      <c r="L472" s="33"/>
      <c r="M472" s="152" t="s">
        <v>1</v>
      </c>
      <c r="N472" s="153" t="s">
        <v>43</v>
      </c>
      <c r="O472" s="58"/>
      <c r="P472" s="154">
        <f>O472*H472</f>
        <v>0</v>
      </c>
      <c r="Q472" s="154">
        <v>0</v>
      </c>
      <c r="R472" s="154">
        <f>Q472*H472</f>
        <v>0</v>
      </c>
      <c r="S472" s="154">
        <v>0</v>
      </c>
      <c r="T472" s="155">
        <f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56" t="s">
        <v>869</v>
      </c>
      <c r="AT472" s="156" t="s">
        <v>207</v>
      </c>
      <c r="AU472" s="156" t="s">
        <v>8</v>
      </c>
      <c r="AY472" s="17" t="s">
        <v>205</v>
      </c>
      <c r="BE472" s="157">
        <f>IF(N472="základní",J472,0)</f>
        <v>0</v>
      </c>
      <c r="BF472" s="157">
        <f>IF(N472="snížená",J472,0)</f>
        <v>0</v>
      </c>
      <c r="BG472" s="157">
        <f>IF(N472="zákl. přenesená",J472,0)</f>
        <v>0</v>
      </c>
      <c r="BH472" s="157">
        <f>IF(N472="sníž. přenesená",J472,0)</f>
        <v>0</v>
      </c>
      <c r="BI472" s="157">
        <f>IF(N472="nulová",J472,0)</f>
        <v>0</v>
      </c>
      <c r="BJ472" s="17" t="s">
        <v>85</v>
      </c>
      <c r="BK472" s="157">
        <f>ROUND(I472*H472,0)</f>
        <v>0</v>
      </c>
      <c r="BL472" s="17" t="s">
        <v>869</v>
      </c>
      <c r="BM472" s="156" t="s">
        <v>875</v>
      </c>
    </row>
    <row r="473" spans="2:51" s="13" customFormat="1" ht="10">
      <c r="B473" s="158"/>
      <c r="D473" s="159" t="s">
        <v>214</v>
      </c>
      <c r="E473" s="160" t="s">
        <v>1</v>
      </c>
      <c r="F473" s="161" t="s">
        <v>876</v>
      </c>
      <c r="H473" s="162">
        <v>50</v>
      </c>
      <c r="I473" s="163"/>
      <c r="L473" s="158"/>
      <c r="M473" s="193"/>
      <c r="N473" s="194"/>
      <c r="O473" s="194"/>
      <c r="P473" s="194"/>
      <c r="Q473" s="194"/>
      <c r="R473" s="194"/>
      <c r="S473" s="194"/>
      <c r="T473" s="195"/>
      <c r="AT473" s="160" t="s">
        <v>214</v>
      </c>
      <c r="AU473" s="160" t="s">
        <v>8</v>
      </c>
      <c r="AV473" s="13" t="s">
        <v>85</v>
      </c>
      <c r="AW473" s="13" t="s">
        <v>33</v>
      </c>
      <c r="AX473" s="13" t="s">
        <v>8</v>
      </c>
      <c r="AY473" s="160" t="s">
        <v>205</v>
      </c>
    </row>
    <row r="474" spans="1:31" s="2" customFormat="1" ht="7" customHeight="1">
      <c r="A474" s="32"/>
      <c r="B474" s="47"/>
      <c r="C474" s="48"/>
      <c r="D474" s="48"/>
      <c r="E474" s="48"/>
      <c r="F474" s="48"/>
      <c r="G474" s="48"/>
      <c r="H474" s="48"/>
      <c r="I474" s="48"/>
      <c r="J474" s="48"/>
      <c r="K474" s="48"/>
      <c r="L474" s="33"/>
      <c r="M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</row>
  </sheetData>
  <autoFilter ref="C134:K473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30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138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2450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ROUND((SUM(BE117:BE129)),0)</f>
        <v>0</v>
      </c>
      <c r="G33" s="32"/>
      <c r="H33" s="32"/>
      <c r="I33" s="101">
        <v>0.21</v>
      </c>
      <c r="J33" s="100">
        <f>ROUND(((SUM(BE117:BE129))*I33),0)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ROUND((SUM(BF117:BF129)),0)</f>
        <v>0</v>
      </c>
      <c r="G34" s="32"/>
      <c r="H34" s="32"/>
      <c r="I34" s="101">
        <v>0.12</v>
      </c>
      <c r="J34" s="100">
        <f>ROUND(((SUM(BF117:BF129))*I34),0)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ROUND((SUM(BG117:BG129)),0)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ROUND((SUM(BH117:BH129)),0)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ROUND((SUM(BI117:BI129)),0)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75 - Rozvaděč - materiál 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2451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75 - Rozvaděč - materiál - SO 02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2452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SUM(P119:P129)</f>
        <v>0</v>
      </c>
      <c r="Q118" s="137"/>
      <c r="R118" s="138">
        <f>SUM(R119:R129)</f>
        <v>0</v>
      </c>
      <c r="S118" s="137"/>
      <c r="T118" s="139">
        <f>SUM(T119:T129)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SUM(BK119:BK129)</f>
        <v>0</v>
      </c>
    </row>
    <row r="119" spans="1:65" s="2" customFormat="1" ht="16.5" customHeight="1">
      <c r="A119" s="32"/>
      <c r="B119" s="144"/>
      <c r="C119" s="175" t="s">
        <v>8</v>
      </c>
      <c r="D119" s="175" t="s">
        <v>237</v>
      </c>
      <c r="E119" s="176" t="s">
        <v>2269</v>
      </c>
      <c r="F119" s="177" t="s">
        <v>2366</v>
      </c>
      <c r="G119" s="178" t="s">
        <v>1622</v>
      </c>
      <c r="H119" s="179">
        <v>1</v>
      </c>
      <c r="I119" s="180"/>
      <c r="J119" s="181">
        <f aca="true" t="shared" si="0" ref="J119:J129">ROUND(I119*H119,0)</f>
        <v>0</v>
      </c>
      <c r="K119" s="177" t="s">
        <v>1</v>
      </c>
      <c r="L119" s="182"/>
      <c r="M119" s="183" t="s">
        <v>1</v>
      </c>
      <c r="N119" s="184" t="s">
        <v>43</v>
      </c>
      <c r="O119" s="58"/>
      <c r="P119" s="154">
        <f aca="true" t="shared" si="1" ref="P119:P129">O119*H119</f>
        <v>0</v>
      </c>
      <c r="Q119" s="154">
        <v>0</v>
      </c>
      <c r="R119" s="154">
        <f aca="true" t="shared" si="2" ref="R119:R129">Q119*H119</f>
        <v>0</v>
      </c>
      <c r="S119" s="154">
        <v>0</v>
      </c>
      <c r="T119" s="155">
        <f aca="true" t="shared" si="3" ref="T119:T129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240</v>
      </c>
      <c r="AT119" s="156" t="s">
        <v>237</v>
      </c>
      <c r="AU119" s="156" t="s">
        <v>8</v>
      </c>
      <c r="AY119" s="17" t="s">
        <v>205</v>
      </c>
      <c r="BE119" s="157">
        <f aca="true" t="shared" si="4" ref="BE119:BE129">IF(N119="základní",J119,0)</f>
        <v>0</v>
      </c>
      <c r="BF119" s="157">
        <f aca="true" t="shared" si="5" ref="BF119:BF129">IF(N119="snížená",J119,0)</f>
        <v>0</v>
      </c>
      <c r="BG119" s="157">
        <f aca="true" t="shared" si="6" ref="BG119:BG129">IF(N119="zákl. přenesená",J119,0)</f>
        <v>0</v>
      </c>
      <c r="BH119" s="157">
        <f aca="true" t="shared" si="7" ref="BH119:BH129">IF(N119="sníž. přenesená",J119,0)</f>
        <v>0</v>
      </c>
      <c r="BI119" s="157">
        <f aca="true" t="shared" si="8" ref="BI119:BI129">IF(N119="nulová",J119,0)</f>
        <v>0</v>
      </c>
      <c r="BJ119" s="17" t="s">
        <v>85</v>
      </c>
      <c r="BK119" s="157">
        <f aca="true" t="shared" si="9" ref="BK119:BK129">ROUND(I119*H119,0)</f>
        <v>0</v>
      </c>
      <c r="BL119" s="17" t="s">
        <v>212</v>
      </c>
      <c r="BM119" s="156" t="s">
        <v>85</v>
      </c>
    </row>
    <row r="120" spans="1:65" s="2" customFormat="1" ht="24.15" customHeight="1">
      <c r="A120" s="32"/>
      <c r="B120" s="144"/>
      <c r="C120" s="175" t="s">
        <v>85</v>
      </c>
      <c r="D120" s="175" t="s">
        <v>237</v>
      </c>
      <c r="E120" s="176" t="s">
        <v>2271</v>
      </c>
      <c r="F120" s="177" t="s">
        <v>2367</v>
      </c>
      <c r="G120" s="178" t="s">
        <v>1622</v>
      </c>
      <c r="H120" s="179">
        <v>1</v>
      </c>
      <c r="I120" s="180"/>
      <c r="J120" s="181">
        <f t="shared" si="0"/>
        <v>0</v>
      </c>
      <c r="K120" s="177" t="s">
        <v>1</v>
      </c>
      <c r="L120" s="182"/>
      <c r="M120" s="183" t="s">
        <v>1</v>
      </c>
      <c r="N120" s="184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240</v>
      </c>
      <c r="AT120" s="156" t="s">
        <v>237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24.15" customHeight="1">
      <c r="A121" s="32"/>
      <c r="B121" s="144"/>
      <c r="C121" s="175" t="s">
        <v>217</v>
      </c>
      <c r="D121" s="175" t="s">
        <v>237</v>
      </c>
      <c r="E121" s="176" t="s">
        <v>2293</v>
      </c>
      <c r="F121" s="177" t="s">
        <v>2453</v>
      </c>
      <c r="G121" s="178" t="s">
        <v>1622</v>
      </c>
      <c r="H121" s="179">
        <v>1</v>
      </c>
      <c r="I121" s="180"/>
      <c r="J121" s="181">
        <f t="shared" si="0"/>
        <v>0</v>
      </c>
      <c r="K121" s="177" t="s">
        <v>1</v>
      </c>
      <c r="L121" s="182"/>
      <c r="M121" s="183" t="s">
        <v>1</v>
      </c>
      <c r="N121" s="184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240</v>
      </c>
      <c r="AT121" s="156" t="s">
        <v>237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24.15" customHeight="1">
      <c r="A122" s="32"/>
      <c r="B122" s="144"/>
      <c r="C122" s="175" t="s">
        <v>212</v>
      </c>
      <c r="D122" s="175" t="s">
        <v>237</v>
      </c>
      <c r="E122" s="176" t="s">
        <v>2295</v>
      </c>
      <c r="F122" s="177" t="s">
        <v>2368</v>
      </c>
      <c r="G122" s="178" t="s">
        <v>1622</v>
      </c>
      <c r="H122" s="179">
        <v>4</v>
      </c>
      <c r="I122" s="180"/>
      <c r="J122" s="181">
        <f t="shared" si="0"/>
        <v>0</v>
      </c>
      <c r="K122" s="177" t="s">
        <v>1</v>
      </c>
      <c r="L122" s="182"/>
      <c r="M122" s="183" t="s">
        <v>1</v>
      </c>
      <c r="N122" s="184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240</v>
      </c>
      <c r="AT122" s="156" t="s">
        <v>237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24.15" customHeight="1">
      <c r="A123" s="32"/>
      <c r="B123" s="144"/>
      <c r="C123" s="175" t="s">
        <v>100</v>
      </c>
      <c r="D123" s="175" t="s">
        <v>237</v>
      </c>
      <c r="E123" s="176" t="s">
        <v>2454</v>
      </c>
      <c r="F123" s="177" t="s">
        <v>2455</v>
      </c>
      <c r="G123" s="178" t="s">
        <v>1622</v>
      </c>
      <c r="H123" s="179">
        <v>2</v>
      </c>
      <c r="I123" s="180"/>
      <c r="J123" s="181">
        <f t="shared" si="0"/>
        <v>0</v>
      </c>
      <c r="K123" s="177" t="s">
        <v>1</v>
      </c>
      <c r="L123" s="182"/>
      <c r="M123" s="183" t="s">
        <v>1</v>
      </c>
      <c r="N123" s="184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240</v>
      </c>
      <c r="AT123" s="156" t="s">
        <v>237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24.15" customHeight="1">
      <c r="A124" s="32"/>
      <c r="B124" s="144"/>
      <c r="C124" s="175" t="s">
        <v>232</v>
      </c>
      <c r="D124" s="175" t="s">
        <v>237</v>
      </c>
      <c r="E124" s="176" t="s">
        <v>2370</v>
      </c>
      <c r="F124" s="177" t="s">
        <v>2371</v>
      </c>
      <c r="G124" s="178" t="s">
        <v>1622</v>
      </c>
      <c r="H124" s="179">
        <v>5</v>
      </c>
      <c r="I124" s="180"/>
      <c r="J124" s="181">
        <f t="shared" si="0"/>
        <v>0</v>
      </c>
      <c r="K124" s="177" t="s">
        <v>1</v>
      </c>
      <c r="L124" s="182"/>
      <c r="M124" s="183" t="s">
        <v>1</v>
      </c>
      <c r="N124" s="184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240</v>
      </c>
      <c r="AT124" s="156" t="s">
        <v>237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65" s="2" customFormat="1" ht="24.15" customHeight="1">
      <c r="A125" s="32"/>
      <c r="B125" s="144"/>
      <c r="C125" s="175" t="s">
        <v>236</v>
      </c>
      <c r="D125" s="175" t="s">
        <v>237</v>
      </c>
      <c r="E125" s="176" t="s">
        <v>2297</v>
      </c>
      <c r="F125" s="177" t="s">
        <v>2374</v>
      </c>
      <c r="G125" s="178" t="s">
        <v>1622</v>
      </c>
      <c r="H125" s="179">
        <v>1</v>
      </c>
      <c r="I125" s="180"/>
      <c r="J125" s="181">
        <f t="shared" si="0"/>
        <v>0</v>
      </c>
      <c r="K125" s="177" t="s">
        <v>1</v>
      </c>
      <c r="L125" s="182"/>
      <c r="M125" s="183" t="s">
        <v>1</v>
      </c>
      <c r="N125" s="184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240</v>
      </c>
      <c r="AT125" s="156" t="s">
        <v>237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290</v>
      </c>
    </row>
    <row r="126" spans="1:65" s="2" customFormat="1" ht="24.15" customHeight="1">
      <c r="A126" s="32"/>
      <c r="B126" s="144"/>
      <c r="C126" s="175" t="s">
        <v>240</v>
      </c>
      <c r="D126" s="175" t="s">
        <v>237</v>
      </c>
      <c r="E126" s="176" t="s">
        <v>2377</v>
      </c>
      <c r="F126" s="177" t="s">
        <v>2378</v>
      </c>
      <c r="G126" s="178" t="s">
        <v>1622</v>
      </c>
      <c r="H126" s="179">
        <v>5</v>
      </c>
      <c r="I126" s="180"/>
      <c r="J126" s="181">
        <f t="shared" si="0"/>
        <v>0</v>
      </c>
      <c r="K126" s="177" t="s">
        <v>1</v>
      </c>
      <c r="L126" s="182"/>
      <c r="M126" s="183" t="s">
        <v>1</v>
      </c>
      <c r="N126" s="184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240</v>
      </c>
      <c r="AT126" s="156" t="s">
        <v>237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297</v>
      </c>
    </row>
    <row r="127" spans="1:65" s="2" customFormat="1" ht="24.15" customHeight="1">
      <c r="A127" s="32"/>
      <c r="B127" s="144"/>
      <c r="C127" s="175" t="s">
        <v>145</v>
      </c>
      <c r="D127" s="175" t="s">
        <v>237</v>
      </c>
      <c r="E127" s="176" t="s">
        <v>2299</v>
      </c>
      <c r="F127" s="177" t="s">
        <v>2381</v>
      </c>
      <c r="G127" s="178" t="s">
        <v>1622</v>
      </c>
      <c r="H127" s="179">
        <v>4</v>
      </c>
      <c r="I127" s="180"/>
      <c r="J127" s="181">
        <f t="shared" si="0"/>
        <v>0</v>
      </c>
      <c r="K127" s="177" t="s">
        <v>1</v>
      </c>
      <c r="L127" s="182"/>
      <c r="M127" s="183" t="s">
        <v>1</v>
      </c>
      <c r="N127" s="184" t="s">
        <v>43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240</v>
      </c>
      <c r="AT127" s="156" t="s">
        <v>237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307</v>
      </c>
    </row>
    <row r="128" spans="1:65" s="2" customFormat="1" ht="24.15" customHeight="1">
      <c r="A128" s="32"/>
      <c r="B128" s="144"/>
      <c r="C128" s="175" t="s">
        <v>253</v>
      </c>
      <c r="D128" s="175" t="s">
        <v>237</v>
      </c>
      <c r="E128" s="176" t="s">
        <v>2301</v>
      </c>
      <c r="F128" s="177" t="s">
        <v>2456</v>
      </c>
      <c r="G128" s="178" t="s">
        <v>1622</v>
      </c>
      <c r="H128" s="179">
        <v>1</v>
      </c>
      <c r="I128" s="180"/>
      <c r="J128" s="181">
        <f t="shared" si="0"/>
        <v>0</v>
      </c>
      <c r="K128" s="177" t="s">
        <v>1</v>
      </c>
      <c r="L128" s="182"/>
      <c r="M128" s="183" t="s">
        <v>1</v>
      </c>
      <c r="N128" s="184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240</v>
      </c>
      <c r="AT128" s="156" t="s">
        <v>237</v>
      </c>
      <c r="AU128" s="156" t="s">
        <v>8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316</v>
      </c>
    </row>
    <row r="129" spans="1:65" s="2" customFormat="1" ht="16.5" customHeight="1">
      <c r="A129" s="32"/>
      <c r="B129" s="144"/>
      <c r="C129" s="175" t="s">
        <v>262</v>
      </c>
      <c r="D129" s="175" t="s">
        <v>237</v>
      </c>
      <c r="E129" s="176" t="s">
        <v>2303</v>
      </c>
      <c r="F129" s="177" t="s">
        <v>2382</v>
      </c>
      <c r="G129" s="178" t="s">
        <v>2383</v>
      </c>
      <c r="H129" s="179">
        <v>1</v>
      </c>
      <c r="I129" s="180"/>
      <c r="J129" s="181">
        <f t="shared" si="0"/>
        <v>0</v>
      </c>
      <c r="K129" s="177" t="s">
        <v>1</v>
      </c>
      <c r="L129" s="182"/>
      <c r="M129" s="196" t="s">
        <v>1</v>
      </c>
      <c r="N129" s="197" t="s">
        <v>43</v>
      </c>
      <c r="O129" s="198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240</v>
      </c>
      <c r="AT129" s="156" t="s">
        <v>237</v>
      </c>
      <c r="AU129" s="156" t="s">
        <v>8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328</v>
      </c>
    </row>
    <row r="130" spans="1:31" s="2" customFormat="1" ht="7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30"/>
  <sheetViews>
    <sheetView showGridLines="0" workbookViewId="0" topLeftCell="A1">
      <selection activeCell="F43" sqref="F43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141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2457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ROUND((SUM(BE117:BE129)),0)</f>
        <v>0</v>
      </c>
      <c r="G33" s="32"/>
      <c r="H33" s="32"/>
      <c r="I33" s="101">
        <v>0.21</v>
      </c>
      <c r="J33" s="100">
        <f>ROUND(((SUM(BE117:BE129))*I33),0)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ROUND((SUM(BF117:BF129)),0)</f>
        <v>0</v>
      </c>
      <c r="G34" s="32"/>
      <c r="H34" s="32"/>
      <c r="I34" s="101">
        <v>0.12</v>
      </c>
      <c r="J34" s="100">
        <f>ROUND(((SUM(BF117:BF129))*I34),0)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ROUND((SUM(BG117:BG129)),0)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ROUND((SUM(BH117:BH129)),0)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ROUND((SUM(BI117:BI129)),0)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76 - Rozvaděč - montáže 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2458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76 - Rozvaděč - montáže - SO 02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2459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SUM(P119:P129)</f>
        <v>0</v>
      </c>
      <c r="Q118" s="137"/>
      <c r="R118" s="138">
        <f>SUM(R119:R129)</f>
        <v>0</v>
      </c>
      <c r="S118" s="137"/>
      <c r="T118" s="139">
        <f>SUM(T119:T129)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SUM(BK119:BK129)</f>
        <v>0</v>
      </c>
    </row>
    <row r="119" spans="1:65" s="2" customFormat="1" ht="33" customHeight="1">
      <c r="A119" s="32"/>
      <c r="B119" s="144"/>
      <c r="C119" s="145" t="s">
        <v>8</v>
      </c>
      <c r="D119" s="145" t="s">
        <v>207</v>
      </c>
      <c r="E119" s="146" t="s">
        <v>2389</v>
      </c>
      <c r="F119" s="147" t="s">
        <v>2390</v>
      </c>
      <c r="G119" s="148" t="s">
        <v>1622</v>
      </c>
      <c r="H119" s="149">
        <v>1</v>
      </c>
      <c r="I119" s="150"/>
      <c r="J119" s="151">
        <f aca="true" t="shared" si="0" ref="J119:J129">ROUND(I119*H119,0)</f>
        <v>0</v>
      </c>
      <c r="K119" s="147" t="s">
        <v>1</v>
      </c>
      <c r="L119" s="33"/>
      <c r="M119" s="152" t="s">
        <v>1</v>
      </c>
      <c r="N119" s="153" t="s">
        <v>43</v>
      </c>
      <c r="O119" s="58"/>
      <c r="P119" s="154">
        <f aca="true" t="shared" si="1" ref="P119:P129">O119*H119</f>
        <v>0</v>
      </c>
      <c r="Q119" s="154">
        <v>0</v>
      </c>
      <c r="R119" s="154">
        <f aca="true" t="shared" si="2" ref="R119:R129">Q119*H119</f>
        <v>0</v>
      </c>
      <c r="S119" s="154">
        <v>0</v>
      </c>
      <c r="T119" s="155">
        <f aca="true" t="shared" si="3" ref="T119:T129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212</v>
      </c>
      <c r="AT119" s="156" t="s">
        <v>207</v>
      </c>
      <c r="AU119" s="156" t="s">
        <v>8</v>
      </c>
      <c r="AY119" s="17" t="s">
        <v>205</v>
      </c>
      <c r="BE119" s="157">
        <f aca="true" t="shared" si="4" ref="BE119:BE129">IF(N119="základní",J119,0)</f>
        <v>0</v>
      </c>
      <c r="BF119" s="157">
        <f aca="true" t="shared" si="5" ref="BF119:BF129">IF(N119="snížená",J119,0)</f>
        <v>0</v>
      </c>
      <c r="BG119" s="157">
        <f aca="true" t="shared" si="6" ref="BG119:BG129">IF(N119="zákl. přenesená",J119,0)</f>
        <v>0</v>
      </c>
      <c r="BH119" s="157">
        <f aca="true" t="shared" si="7" ref="BH119:BH129">IF(N119="sníž. přenesená",J119,0)</f>
        <v>0</v>
      </c>
      <c r="BI119" s="157">
        <f aca="true" t="shared" si="8" ref="BI119:BI129">IF(N119="nulová",J119,0)</f>
        <v>0</v>
      </c>
      <c r="BJ119" s="17" t="s">
        <v>85</v>
      </c>
      <c r="BK119" s="157">
        <f aca="true" t="shared" si="9" ref="BK119:BK129">ROUND(I119*H119,0)</f>
        <v>0</v>
      </c>
      <c r="BL119" s="17" t="s">
        <v>212</v>
      </c>
      <c r="BM119" s="156" t="s">
        <v>85</v>
      </c>
    </row>
    <row r="120" spans="1:65" s="2" customFormat="1" ht="24.15" customHeight="1">
      <c r="A120" s="32"/>
      <c r="B120" s="144"/>
      <c r="C120" s="145" t="s">
        <v>85</v>
      </c>
      <c r="D120" s="145" t="s">
        <v>207</v>
      </c>
      <c r="E120" s="146" t="s">
        <v>2391</v>
      </c>
      <c r="F120" s="147" t="s">
        <v>2392</v>
      </c>
      <c r="G120" s="148" t="s">
        <v>1622</v>
      </c>
      <c r="H120" s="149">
        <v>1</v>
      </c>
      <c r="I120" s="150"/>
      <c r="J120" s="151">
        <f t="shared" si="0"/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24.15" customHeight="1">
      <c r="A121" s="32"/>
      <c r="B121" s="144"/>
      <c r="C121" s="145" t="s">
        <v>217</v>
      </c>
      <c r="D121" s="145" t="s">
        <v>207</v>
      </c>
      <c r="E121" s="146" t="s">
        <v>2393</v>
      </c>
      <c r="F121" s="147" t="s">
        <v>2394</v>
      </c>
      <c r="G121" s="148" t="s">
        <v>1622</v>
      </c>
      <c r="H121" s="149">
        <v>5</v>
      </c>
      <c r="I121" s="150"/>
      <c r="J121" s="151">
        <f t="shared" si="0"/>
        <v>0</v>
      </c>
      <c r="K121" s="147" t="s">
        <v>1</v>
      </c>
      <c r="L121" s="33"/>
      <c r="M121" s="152" t="s">
        <v>1</v>
      </c>
      <c r="N121" s="153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212</v>
      </c>
      <c r="AT121" s="156" t="s">
        <v>207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24.15" customHeight="1">
      <c r="A122" s="32"/>
      <c r="B122" s="144"/>
      <c r="C122" s="145" t="s">
        <v>212</v>
      </c>
      <c r="D122" s="145" t="s">
        <v>207</v>
      </c>
      <c r="E122" s="146" t="s">
        <v>2395</v>
      </c>
      <c r="F122" s="147" t="s">
        <v>2396</v>
      </c>
      <c r="G122" s="148" t="s">
        <v>1622</v>
      </c>
      <c r="H122" s="149">
        <v>3</v>
      </c>
      <c r="I122" s="150"/>
      <c r="J122" s="151">
        <f t="shared" si="0"/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24.15" customHeight="1">
      <c r="A123" s="32"/>
      <c r="B123" s="144"/>
      <c r="C123" s="145" t="s">
        <v>100</v>
      </c>
      <c r="D123" s="145" t="s">
        <v>207</v>
      </c>
      <c r="E123" s="146" t="s">
        <v>2397</v>
      </c>
      <c r="F123" s="147" t="s">
        <v>2398</v>
      </c>
      <c r="G123" s="148" t="s">
        <v>1622</v>
      </c>
      <c r="H123" s="149">
        <v>11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24.15" customHeight="1">
      <c r="A124" s="32"/>
      <c r="B124" s="144"/>
      <c r="C124" s="145" t="s">
        <v>232</v>
      </c>
      <c r="D124" s="145" t="s">
        <v>207</v>
      </c>
      <c r="E124" s="146" t="s">
        <v>2399</v>
      </c>
      <c r="F124" s="147" t="s">
        <v>2400</v>
      </c>
      <c r="G124" s="148" t="s">
        <v>1622</v>
      </c>
      <c r="H124" s="149">
        <v>5</v>
      </c>
      <c r="I124" s="150"/>
      <c r="J124" s="151">
        <f t="shared" si="0"/>
        <v>0</v>
      </c>
      <c r="K124" s="147" t="s">
        <v>1</v>
      </c>
      <c r="L124" s="33"/>
      <c r="M124" s="152" t="s">
        <v>1</v>
      </c>
      <c r="N124" s="153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65" s="2" customFormat="1" ht="24.15" customHeight="1">
      <c r="A125" s="32"/>
      <c r="B125" s="144"/>
      <c r="C125" s="145" t="s">
        <v>236</v>
      </c>
      <c r="D125" s="145" t="s">
        <v>207</v>
      </c>
      <c r="E125" s="146" t="s">
        <v>2460</v>
      </c>
      <c r="F125" s="147" t="s">
        <v>2461</v>
      </c>
      <c r="G125" s="148" t="s">
        <v>1622</v>
      </c>
      <c r="H125" s="149">
        <v>4</v>
      </c>
      <c r="I125" s="150"/>
      <c r="J125" s="151">
        <f t="shared" si="0"/>
        <v>0</v>
      </c>
      <c r="K125" s="147" t="s">
        <v>1</v>
      </c>
      <c r="L125" s="33"/>
      <c r="M125" s="152" t="s">
        <v>1</v>
      </c>
      <c r="N125" s="153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212</v>
      </c>
      <c r="AT125" s="156" t="s">
        <v>207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290</v>
      </c>
    </row>
    <row r="126" spans="1:65" s="2" customFormat="1" ht="24.15" customHeight="1">
      <c r="A126" s="32"/>
      <c r="B126" s="144"/>
      <c r="C126" s="145" t="s">
        <v>240</v>
      </c>
      <c r="D126" s="145" t="s">
        <v>207</v>
      </c>
      <c r="E126" s="146" t="s">
        <v>2401</v>
      </c>
      <c r="F126" s="147" t="s">
        <v>2402</v>
      </c>
      <c r="G126" s="148" t="s">
        <v>1622</v>
      </c>
      <c r="H126" s="149">
        <v>10</v>
      </c>
      <c r="I126" s="150"/>
      <c r="J126" s="151">
        <f t="shared" si="0"/>
        <v>0</v>
      </c>
      <c r="K126" s="147" t="s">
        <v>1</v>
      </c>
      <c r="L126" s="33"/>
      <c r="M126" s="152" t="s">
        <v>1</v>
      </c>
      <c r="N126" s="153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212</v>
      </c>
      <c r="AT126" s="156" t="s">
        <v>207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297</v>
      </c>
    </row>
    <row r="127" spans="1:65" s="2" customFormat="1" ht="24.15" customHeight="1">
      <c r="A127" s="32"/>
      <c r="B127" s="144"/>
      <c r="C127" s="145" t="s">
        <v>145</v>
      </c>
      <c r="D127" s="145" t="s">
        <v>207</v>
      </c>
      <c r="E127" s="146" t="s">
        <v>2403</v>
      </c>
      <c r="F127" s="147" t="s">
        <v>2404</v>
      </c>
      <c r="G127" s="148" t="s">
        <v>1622</v>
      </c>
      <c r="H127" s="149">
        <v>36</v>
      </c>
      <c r="I127" s="150"/>
      <c r="J127" s="151">
        <f t="shared" si="0"/>
        <v>0</v>
      </c>
      <c r="K127" s="147" t="s">
        <v>1</v>
      </c>
      <c r="L127" s="33"/>
      <c r="M127" s="152" t="s">
        <v>1</v>
      </c>
      <c r="N127" s="153" t="s">
        <v>43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212</v>
      </c>
      <c r="AT127" s="156" t="s">
        <v>207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307</v>
      </c>
    </row>
    <row r="128" spans="1:65" s="2" customFormat="1" ht="24.15" customHeight="1">
      <c r="A128" s="32"/>
      <c r="B128" s="144"/>
      <c r="C128" s="145" t="s">
        <v>253</v>
      </c>
      <c r="D128" s="145" t="s">
        <v>207</v>
      </c>
      <c r="E128" s="146" t="s">
        <v>2405</v>
      </c>
      <c r="F128" s="147" t="s">
        <v>2406</v>
      </c>
      <c r="G128" s="148" t="s">
        <v>1622</v>
      </c>
      <c r="H128" s="149">
        <v>15</v>
      </c>
      <c r="I128" s="150"/>
      <c r="J128" s="151">
        <f t="shared" si="0"/>
        <v>0</v>
      </c>
      <c r="K128" s="147" t="s">
        <v>1</v>
      </c>
      <c r="L128" s="33"/>
      <c r="M128" s="152" t="s">
        <v>1</v>
      </c>
      <c r="N128" s="153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212</v>
      </c>
      <c r="AT128" s="156" t="s">
        <v>207</v>
      </c>
      <c r="AU128" s="156" t="s">
        <v>8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316</v>
      </c>
    </row>
    <row r="129" spans="1:65" s="2" customFormat="1" ht="24.15" customHeight="1">
      <c r="A129" s="32"/>
      <c r="B129" s="144"/>
      <c r="C129" s="145" t="s">
        <v>262</v>
      </c>
      <c r="D129" s="145" t="s">
        <v>207</v>
      </c>
      <c r="E129" s="146" t="s">
        <v>2269</v>
      </c>
      <c r="F129" s="147" t="s">
        <v>2407</v>
      </c>
      <c r="G129" s="148" t="s">
        <v>2408</v>
      </c>
      <c r="H129" s="149">
        <v>1</v>
      </c>
      <c r="I129" s="150"/>
      <c r="J129" s="151">
        <f t="shared" si="0"/>
        <v>0</v>
      </c>
      <c r="K129" s="147" t="s">
        <v>1</v>
      </c>
      <c r="L129" s="33"/>
      <c r="M129" s="201" t="s">
        <v>1</v>
      </c>
      <c r="N129" s="202" t="s">
        <v>43</v>
      </c>
      <c r="O129" s="198"/>
      <c r="P129" s="199">
        <f t="shared" si="1"/>
        <v>0</v>
      </c>
      <c r="Q129" s="199">
        <v>0</v>
      </c>
      <c r="R129" s="199">
        <f t="shared" si="2"/>
        <v>0</v>
      </c>
      <c r="S129" s="199">
        <v>0</v>
      </c>
      <c r="T129" s="200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212</v>
      </c>
      <c r="AT129" s="156" t="s">
        <v>207</v>
      </c>
      <c r="AU129" s="156" t="s">
        <v>8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328</v>
      </c>
    </row>
    <row r="130" spans="1:31" s="2" customFormat="1" ht="7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28"/>
  <sheetViews>
    <sheetView showGridLines="0" workbookViewId="0" topLeftCell="A1">
      <selection activeCell="F23" sqref="F23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144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2462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ROUND(J118,0)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ROUND((SUM(BE118:BE127)),0)</f>
        <v>0</v>
      </c>
      <c r="G33" s="32"/>
      <c r="H33" s="32"/>
      <c r="I33" s="101">
        <v>0.21</v>
      </c>
      <c r="J33" s="100">
        <f>ROUND(((SUM(BE118:BE127))*I33),0)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ROUND((SUM(BF118:BF127)),0)</f>
        <v>0</v>
      </c>
      <c r="G34" s="32"/>
      <c r="H34" s="32"/>
      <c r="I34" s="101">
        <v>0.12</v>
      </c>
      <c r="J34" s="100">
        <f>ROUND(((SUM(BF118:BF127))*I34),0)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ROUND((SUM(BG118:BG127)),0)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ROUND((SUM(BH118:BH127)),0)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ROUND((SUM(BI118:BI127)),0)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77 - Výchozí revize elektroinstalace 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2410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2:12" s="9" customFormat="1" ht="25" customHeight="1">
      <c r="B98" s="113"/>
      <c r="D98" s="114" t="s">
        <v>2411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7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7" customHeight="1">
      <c r="A104" s="32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5" customHeight="1">
      <c r="A105" s="32"/>
      <c r="B105" s="33"/>
      <c r="C105" s="21" t="s">
        <v>190</v>
      </c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7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50" t="str">
        <f>E7</f>
        <v>Stavební úpravy DD Lampertice</v>
      </c>
      <c r="F108" s="251"/>
      <c r="G108" s="251"/>
      <c r="H108" s="251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164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37" t="str">
        <f>E9</f>
        <v>77 - Výchozí revize elektroinstalace - SO 02</v>
      </c>
      <c r="F110" s="252"/>
      <c r="G110" s="252"/>
      <c r="H110" s="25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2"/>
      <c r="E112" s="32"/>
      <c r="F112" s="25" t="str">
        <f>F12</f>
        <v xml:space="preserve"> </v>
      </c>
      <c r="G112" s="32"/>
      <c r="H112" s="32"/>
      <c r="I112" s="27" t="s">
        <v>23</v>
      </c>
      <c r="J112" s="55" t="str">
        <f>IF(J12="","",J12)</f>
        <v>11. 8. 2023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40" customHeight="1">
      <c r="A114" s="32"/>
      <c r="B114" s="33"/>
      <c r="C114" s="27" t="s">
        <v>25</v>
      </c>
      <c r="D114" s="32"/>
      <c r="E114" s="32"/>
      <c r="F114" s="25" t="str">
        <f>E15</f>
        <v>KHK Pivovarské nám. 1245, Hradec Králové</v>
      </c>
      <c r="G114" s="32"/>
      <c r="H114" s="32"/>
      <c r="I114" s="27" t="s">
        <v>31</v>
      </c>
      <c r="J114" s="30" t="str">
        <f>E21</f>
        <v>ing. Marek Pavlíček, Rooseveltova 2855, D.K.n.L.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15" customHeight="1">
      <c r="A115" s="32"/>
      <c r="B115" s="33"/>
      <c r="C115" s="27" t="s">
        <v>29</v>
      </c>
      <c r="D115" s="32"/>
      <c r="E115" s="32"/>
      <c r="F115" s="25" t="str">
        <f>IF(E18="","",E18)</f>
        <v>Vyplň údaj</v>
      </c>
      <c r="G115" s="32"/>
      <c r="H115" s="32"/>
      <c r="I115" s="27" t="s">
        <v>34</v>
      </c>
      <c r="J115" s="30" t="str">
        <f>E24</f>
        <v>ing. V. Švehla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2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21"/>
      <c r="B117" s="122"/>
      <c r="C117" s="123" t="s">
        <v>191</v>
      </c>
      <c r="D117" s="124" t="s">
        <v>62</v>
      </c>
      <c r="E117" s="124" t="s">
        <v>58</v>
      </c>
      <c r="F117" s="124" t="s">
        <v>59</v>
      </c>
      <c r="G117" s="124" t="s">
        <v>192</v>
      </c>
      <c r="H117" s="124" t="s">
        <v>193</v>
      </c>
      <c r="I117" s="124" t="s">
        <v>194</v>
      </c>
      <c r="J117" s="124" t="s">
        <v>168</v>
      </c>
      <c r="K117" s="125" t="s">
        <v>195</v>
      </c>
      <c r="L117" s="126"/>
      <c r="M117" s="62" t="s">
        <v>1</v>
      </c>
      <c r="N117" s="63" t="s">
        <v>41</v>
      </c>
      <c r="O117" s="63" t="s">
        <v>196</v>
      </c>
      <c r="P117" s="63" t="s">
        <v>197</v>
      </c>
      <c r="Q117" s="63" t="s">
        <v>198</v>
      </c>
      <c r="R117" s="63" t="s">
        <v>199</v>
      </c>
      <c r="S117" s="63" t="s">
        <v>200</v>
      </c>
      <c r="T117" s="64" t="s">
        <v>201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3" s="2" customFormat="1" ht="22.75" customHeight="1">
      <c r="A118" s="32"/>
      <c r="B118" s="33"/>
      <c r="C118" s="69" t="s">
        <v>202</v>
      </c>
      <c r="D118" s="32"/>
      <c r="E118" s="32"/>
      <c r="F118" s="32"/>
      <c r="G118" s="32"/>
      <c r="H118" s="32"/>
      <c r="I118" s="32"/>
      <c r="J118" s="127">
        <f>BK118</f>
        <v>0</v>
      </c>
      <c r="K118" s="32"/>
      <c r="L118" s="33"/>
      <c r="M118" s="65"/>
      <c r="N118" s="56"/>
      <c r="O118" s="66"/>
      <c r="P118" s="128">
        <f>P119+P121</f>
        <v>0</v>
      </c>
      <c r="Q118" s="66"/>
      <c r="R118" s="128">
        <f>R119+R121</f>
        <v>0</v>
      </c>
      <c r="S118" s="66"/>
      <c r="T118" s="129">
        <f>T119+T121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76</v>
      </c>
      <c r="AU118" s="17" t="s">
        <v>170</v>
      </c>
      <c r="BK118" s="130">
        <f>BK119+BK121</f>
        <v>0</v>
      </c>
    </row>
    <row r="119" spans="2:63" s="12" customFormat="1" ht="25.9" customHeight="1">
      <c r="B119" s="131"/>
      <c r="D119" s="132" t="s">
        <v>76</v>
      </c>
      <c r="E119" s="133" t="s">
        <v>1610</v>
      </c>
      <c r="F119" s="133" t="s">
        <v>2412</v>
      </c>
      <c r="I119" s="134"/>
      <c r="J119" s="135">
        <f>BK119</f>
        <v>0</v>
      </c>
      <c r="L119" s="131"/>
      <c r="M119" s="136"/>
      <c r="N119" s="137"/>
      <c r="O119" s="137"/>
      <c r="P119" s="138">
        <f>P120</f>
        <v>0</v>
      </c>
      <c r="Q119" s="137"/>
      <c r="R119" s="138">
        <f>R120</f>
        <v>0</v>
      </c>
      <c r="S119" s="137"/>
      <c r="T119" s="139">
        <f>T120</f>
        <v>0</v>
      </c>
      <c r="AR119" s="132" t="s">
        <v>8</v>
      </c>
      <c r="AT119" s="140" t="s">
        <v>76</v>
      </c>
      <c r="AU119" s="140" t="s">
        <v>77</v>
      </c>
      <c r="AY119" s="132" t="s">
        <v>205</v>
      </c>
      <c r="BK119" s="141">
        <f>BK120</f>
        <v>0</v>
      </c>
    </row>
    <row r="120" spans="1:65" s="2" customFormat="1" ht="24.15" customHeight="1">
      <c r="A120" s="32"/>
      <c r="B120" s="144"/>
      <c r="C120" s="145" t="s">
        <v>8</v>
      </c>
      <c r="D120" s="145" t="s">
        <v>207</v>
      </c>
      <c r="E120" s="146" t="s">
        <v>2413</v>
      </c>
      <c r="F120" s="147" t="s">
        <v>2414</v>
      </c>
      <c r="G120" s="148" t="s">
        <v>1622</v>
      </c>
      <c r="H120" s="149">
        <v>1</v>
      </c>
      <c r="I120" s="150"/>
      <c r="J120" s="151">
        <f>ROUND(I120*H120,0)</f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>O120*H120</f>
        <v>0</v>
      </c>
      <c r="Q120" s="154">
        <v>0</v>
      </c>
      <c r="R120" s="154">
        <f>Q120*H120</f>
        <v>0</v>
      </c>
      <c r="S120" s="154">
        <v>0</v>
      </c>
      <c r="T120" s="155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7" t="s">
        <v>85</v>
      </c>
      <c r="BK120" s="157">
        <f>ROUND(I120*H120,0)</f>
        <v>0</v>
      </c>
      <c r="BL120" s="17" t="s">
        <v>212</v>
      </c>
      <c r="BM120" s="156" t="s">
        <v>85</v>
      </c>
    </row>
    <row r="121" spans="2:63" s="12" customFormat="1" ht="25.9" customHeight="1">
      <c r="B121" s="131"/>
      <c r="D121" s="132" t="s">
        <v>76</v>
      </c>
      <c r="E121" s="133" t="s">
        <v>1629</v>
      </c>
      <c r="F121" s="133" t="s">
        <v>2415</v>
      </c>
      <c r="I121" s="134"/>
      <c r="J121" s="135">
        <f>BK121</f>
        <v>0</v>
      </c>
      <c r="L121" s="131"/>
      <c r="M121" s="136"/>
      <c r="N121" s="137"/>
      <c r="O121" s="137"/>
      <c r="P121" s="138">
        <f>SUM(P122:P127)</f>
        <v>0</v>
      </c>
      <c r="Q121" s="137"/>
      <c r="R121" s="138">
        <f>SUM(R122:R127)</f>
        <v>0</v>
      </c>
      <c r="S121" s="137"/>
      <c r="T121" s="139">
        <f>SUM(T122:T127)</f>
        <v>0</v>
      </c>
      <c r="AR121" s="132" t="s">
        <v>8</v>
      </c>
      <c r="AT121" s="140" t="s">
        <v>76</v>
      </c>
      <c r="AU121" s="140" t="s">
        <v>77</v>
      </c>
      <c r="AY121" s="132" t="s">
        <v>205</v>
      </c>
      <c r="BK121" s="141">
        <f>SUM(BK122:BK127)</f>
        <v>0</v>
      </c>
    </row>
    <row r="122" spans="1:65" s="2" customFormat="1" ht="24.15" customHeight="1">
      <c r="A122" s="32"/>
      <c r="B122" s="144"/>
      <c r="C122" s="145" t="s">
        <v>85</v>
      </c>
      <c r="D122" s="145" t="s">
        <v>207</v>
      </c>
      <c r="E122" s="146" t="s">
        <v>2416</v>
      </c>
      <c r="F122" s="147" t="s">
        <v>2417</v>
      </c>
      <c r="G122" s="148" t="s">
        <v>2418</v>
      </c>
      <c r="H122" s="149">
        <v>1</v>
      </c>
      <c r="I122" s="150"/>
      <c r="J122" s="151">
        <f aca="true" t="shared" si="0" ref="J122:J127">ROUND(I122*H122,0)</f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aca="true" t="shared" si="1" ref="P122:P127">O122*H122</f>
        <v>0</v>
      </c>
      <c r="Q122" s="154">
        <v>0</v>
      </c>
      <c r="R122" s="154">
        <f aca="true" t="shared" si="2" ref="R122:R127">Q122*H122</f>
        <v>0</v>
      </c>
      <c r="S122" s="154">
        <v>0</v>
      </c>
      <c r="T122" s="155">
        <f aca="true" t="shared" si="3" ref="T122:T127"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aca="true" t="shared" si="4" ref="BE122:BE127">IF(N122="základní",J122,0)</f>
        <v>0</v>
      </c>
      <c r="BF122" s="157">
        <f aca="true" t="shared" si="5" ref="BF122:BF127">IF(N122="snížená",J122,0)</f>
        <v>0</v>
      </c>
      <c r="BG122" s="157">
        <f aca="true" t="shared" si="6" ref="BG122:BG127">IF(N122="zákl. přenesená",J122,0)</f>
        <v>0</v>
      </c>
      <c r="BH122" s="157">
        <f aca="true" t="shared" si="7" ref="BH122:BH127">IF(N122="sníž. přenesená",J122,0)</f>
        <v>0</v>
      </c>
      <c r="BI122" s="157">
        <f aca="true" t="shared" si="8" ref="BI122:BI127">IF(N122="nulová",J122,0)</f>
        <v>0</v>
      </c>
      <c r="BJ122" s="17" t="s">
        <v>85</v>
      </c>
      <c r="BK122" s="157">
        <f aca="true" t="shared" si="9" ref="BK122:BK127">ROUND(I122*H122,0)</f>
        <v>0</v>
      </c>
      <c r="BL122" s="17" t="s">
        <v>212</v>
      </c>
      <c r="BM122" s="156" t="s">
        <v>212</v>
      </c>
    </row>
    <row r="123" spans="1:65" s="2" customFormat="1" ht="24.15" customHeight="1">
      <c r="A123" s="32"/>
      <c r="B123" s="144"/>
      <c r="C123" s="145" t="s">
        <v>217</v>
      </c>
      <c r="D123" s="145" t="s">
        <v>207</v>
      </c>
      <c r="E123" s="146" t="s">
        <v>2419</v>
      </c>
      <c r="F123" s="147" t="s">
        <v>2420</v>
      </c>
      <c r="G123" s="148" t="s">
        <v>2421</v>
      </c>
      <c r="H123" s="149">
        <v>15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232</v>
      </c>
    </row>
    <row r="124" spans="1:65" s="2" customFormat="1" ht="24.15" customHeight="1">
      <c r="A124" s="32"/>
      <c r="B124" s="144"/>
      <c r="C124" s="145" t="s">
        <v>212</v>
      </c>
      <c r="D124" s="145" t="s">
        <v>207</v>
      </c>
      <c r="E124" s="146" t="s">
        <v>2422</v>
      </c>
      <c r="F124" s="147" t="s">
        <v>2423</v>
      </c>
      <c r="G124" s="148" t="s">
        <v>2424</v>
      </c>
      <c r="H124" s="149">
        <v>6</v>
      </c>
      <c r="I124" s="150"/>
      <c r="J124" s="151">
        <f t="shared" si="0"/>
        <v>0</v>
      </c>
      <c r="K124" s="147" t="s">
        <v>1</v>
      </c>
      <c r="L124" s="33"/>
      <c r="M124" s="152" t="s">
        <v>1</v>
      </c>
      <c r="N124" s="153" t="s">
        <v>43</v>
      </c>
      <c r="O124" s="58"/>
      <c r="P124" s="154">
        <f t="shared" si="1"/>
        <v>0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240</v>
      </c>
    </row>
    <row r="125" spans="1:65" s="2" customFormat="1" ht="24.15" customHeight="1">
      <c r="A125" s="32"/>
      <c r="B125" s="144"/>
      <c r="C125" s="145" t="s">
        <v>100</v>
      </c>
      <c r="D125" s="145" t="s">
        <v>207</v>
      </c>
      <c r="E125" s="146" t="s">
        <v>2425</v>
      </c>
      <c r="F125" s="147" t="s">
        <v>2426</v>
      </c>
      <c r="G125" s="148" t="s">
        <v>2424</v>
      </c>
      <c r="H125" s="149">
        <v>1</v>
      </c>
      <c r="I125" s="150"/>
      <c r="J125" s="151">
        <f t="shared" si="0"/>
        <v>0</v>
      </c>
      <c r="K125" s="147" t="s">
        <v>1</v>
      </c>
      <c r="L125" s="33"/>
      <c r="M125" s="152" t="s">
        <v>1</v>
      </c>
      <c r="N125" s="153" t="s">
        <v>43</v>
      </c>
      <c r="O125" s="58"/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212</v>
      </c>
      <c r="AT125" s="156" t="s">
        <v>207</v>
      </c>
      <c r="AU125" s="156" t="s">
        <v>8</v>
      </c>
      <c r="AY125" s="17" t="s">
        <v>205</v>
      </c>
      <c r="BE125" s="157">
        <f t="shared" si="4"/>
        <v>0</v>
      </c>
      <c r="BF125" s="157">
        <f t="shared" si="5"/>
        <v>0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7" t="s">
        <v>85</v>
      </c>
      <c r="BK125" s="157">
        <f t="shared" si="9"/>
        <v>0</v>
      </c>
      <c r="BL125" s="17" t="s">
        <v>212</v>
      </c>
      <c r="BM125" s="156" t="s">
        <v>253</v>
      </c>
    </row>
    <row r="126" spans="1:65" s="2" customFormat="1" ht="24.15" customHeight="1">
      <c r="A126" s="32"/>
      <c r="B126" s="144"/>
      <c r="C126" s="145" t="s">
        <v>232</v>
      </c>
      <c r="D126" s="145" t="s">
        <v>207</v>
      </c>
      <c r="E126" s="146" t="s">
        <v>2427</v>
      </c>
      <c r="F126" s="147" t="s">
        <v>2428</v>
      </c>
      <c r="G126" s="148" t="s">
        <v>1622</v>
      </c>
      <c r="H126" s="149">
        <v>1</v>
      </c>
      <c r="I126" s="150"/>
      <c r="J126" s="151">
        <f t="shared" si="0"/>
        <v>0</v>
      </c>
      <c r="K126" s="147" t="s">
        <v>1</v>
      </c>
      <c r="L126" s="33"/>
      <c r="M126" s="152" t="s">
        <v>1</v>
      </c>
      <c r="N126" s="153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212</v>
      </c>
      <c r="AT126" s="156" t="s">
        <v>207</v>
      </c>
      <c r="AU126" s="156" t="s">
        <v>8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268</v>
      </c>
    </row>
    <row r="127" spans="1:65" s="2" customFormat="1" ht="16.5" customHeight="1">
      <c r="A127" s="32"/>
      <c r="B127" s="144"/>
      <c r="C127" s="145" t="s">
        <v>236</v>
      </c>
      <c r="D127" s="145" t="s">
        <v>207</v>
      </c>
      <c r="E127" s="146" t="s">
        <v>2429</v>
      </c>
      <c r="F127" s="147" t="s">
        <v>2430</v>
      </c>
      <c r="G127" s="148" t="s">
        <v>1622</v>
      </c>
      <c r="H127" s="149">
        <v>1</v>
      </c>
      <c r="I127" s="150"/>
      <c r="J127" s="151">
        <f t="shared" si="0"/>
        <v>0</v>
      </c>
      <c r="K127" s="147" t="s">
        <v>1</v>
      </c>
      <c r="L127" s="33"/>
      <c r="M127" s="201" t="s">
        <v>1</v>
      </c>
      <c r="N127" s="202" t="s">
        <v>43</v>
      </c>
      <c r="O127" s="198"/>
      <c r="P127" s="199">
        <f t="shared" si="1"/>
        <v>0</v>
      </c>
      <c r="Q127" s="199">
        <v>0</v>
      </c>
      <c r="R127" s="199">
        <f t="shared" si="2"/>
        <v>0</v>
      </c>
      <c r="S127" s="199">
        <v>0</v>
      </c>
      <c r="T127" s="200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212</v>
      </c>
      <c r="AT127" s="156" t="s">
        <v>207</v>
      </c>
      <c r="AU127" s="156" t="s">
        <v>8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290</v>
      </c>
    </row>
    <row r="128" spans="1:31" s="2" customFormat="1" ht="7" customHeight="1">
      <c r="A128" s="32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33"/>
      <c r="M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</sheetData>
  <autoFilter ref="C117:K12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46"/>
  <sheetViews>
    <sheetView showGridLines="0" workbookViewId="0" topLeftCell="A1">
      <selection activeCell="E27" sqref="E27:H27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147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2463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ROUND((SUM(BE126:BE145)),0)</f>
        <v>0</v>
      </c>
      <c r="G33" s="32"/>
      <c r="H33" s="32"/>
      <c r="I33" s="101">
        <v>0.21</v>
      </c>
      <c r="J33" s="100">
        <f>ROUND(((SUM(BE126:BE145))*I33),0)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ROUND((SUM(BF126:BF145)),0)</f>
        <v>0</v>
      </c>
      <c r="G34" s="32"/>
      <c r="H34" s="32"/>
      <c r="I34" s="101">
        <v>0.12</v>
      </c>
      <c r="J34" s="100">
        <f>ROUND(((SUM(BF126:BF145))*I34),0)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ROUND((SUM(BG126:BG145)),0)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ROUND((SUM(BH126:BH145)),0)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ROUND((SUM(BI126:BI145)),0)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9 - Vedlejší náklady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Lampertice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2464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2:12" s="10" customFormat="1" ht="19.9" customHeight="1">
      <c r="B98" s="117"/>
      <c r="D98" s="118" t="s">
        <v>2465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2:12" s="10" customFormat="1" ht="19.9" customHeight="1">
      <c r="B99" s="117"/>
      <c r="D99" s="118" t="s">
        <v>2466</v>
      </c>
      <c r="E99" s="119"/>
      <c r="F99" s="119"/>
      <c r="G99" s="119"/>
      <c r="H99" s="119"/>
      <c r="I99" s="119"/>
      <c r="J99" s="120">
        <f>J130</f>
        <v>0</v>
      </c>
      <c r="L99" s="117"/>
    </row>
    <row r="100" spans="2:12" s="10" customFormat="1" ht="19.9" customHeight="1">
      <c r="B100" s="117"/>
      <c r="D100" s="118" t="s">
        <v>2467</v>
      </c>
      <c r="E100" s="119"/>
      <c r="F100" s="119"/>
      <c r="G100" s="119"/>
      <c r="H100" s="119"/>
      <c r="I100" s="119"/>
      <c r="J100" s="120">
        <f>J132</f>
        <v>0</v>
      </c>
      <c r="L100" s="117"/>
    </row>
    <row r="101" spans="2:12" s="10" customFormat="1" ht="19.9" customHeight="1">
      <c r="B101" s="117"/>
      <c r="D101" s="118" t="s">
        <v>2468</v>
      </c>
      <c r="E101" s="119"/>
      <c r="F101" s="119"/>
      <c r="G101" s="119"/>
      <c r="H101" s="119"/>
      <c r="I101" s="119"/>
      <c r="J101" s="120">
        <f>J134</f>
        <v>0</v>
      </c>
      <c r="L101" s="117"/>
    </row>
    <row r="102" spans="2:12" s="10" customFormat="1" ht="19.9" customHeight="1">
      <c r="B102" s="117"/>
      <c r="D102" s="118" t="s">
        <v>2469</v>
      </c>
      <c r="E102" s="119"/>
      <c r="F102" s="119"/>
      <c r="G102" s="119"/>
      <c r="H102" s="119"/>
      <c r="I102" s="119"/>
      <c r="J102" s="120">
        <f>J136</f>
        <v>0</v>
      </c>
      <c r="L102" s="117"/>
    </row>
    <row r="103" spans="2:12" s="10" customFormat="1" ht="19.9" customHeight="1">
      <c r="B103" s="117"/>
      <c r="D103" s="118" t="s">
        <v>2470</v>
      </c>
      <c r="E103" s="119"/>
      <c r="F103" s="119"/>
      <c r="G103" s="119"/>
      <c r="H103" s="119"/>
      <c r="I103" s="119"/>
      <c r="J103" s="120">
        <f>J138</f>
        <v>0</v>
      </c>
      <c r="L103" s="117"/>
    </row>
    <row r="104" spans="2:12" s="10" customFormat="1" ht="19.9" customHeight="1">
      <c r="B104" s="117"/>
      <c r="D104" s="118" t="s">
        <v>2471</v>
      </c>
      <c r="E104" s="119"/>
      <c r="F104" s="119"/>
      <c r="G104" s="119"/>
      <c r="H104" s="119"/>
      <c r="I104" s="119"/>
      <c r="J104" s="120">
        <f>J140</f>
        <v>0</v>
      </c>
      <c r="L104" s="117"/>
    </row>
    <row r="105" spans="2:12" s="10" customFormat="1" ht="19.9" customHeight="1">
      <c r="B105" s="117"/>
      <c r="D105" s="118" t="s">
        <v>2472</v>
      </c>
      <c r="E105" s="119"/>
      <c r="F105" s="119"/>
      <c r="G105" s="119"/>
      <c r="H105" s="119"/>
      <c r="I105" s="119"/>
      <c r="J105" s="120">
        <f>J142</f>
        <v>0</v>
      </c>
      <c r="L105" s="117"/>
    </row>
    <row r="106" spans="2:12" s="10" customFormat="1" ht="19.9" customHeight="1">
      <c r="B106" s="117"/>
      <c r="D106" s="118" t="s">
        <v>2473</v>
      </c>
      <c r="E106" s="119"/>
      <c r="F106" s="119"/>
      <c r="G106" s="119"/>
      <c r="H106" s="119"/>
      <c r="I106" s="119"/>
      <c r="J106" s="120">
        <f>J144</f>
        <v>0</v>
      </c>
      <c r="L106" s="117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7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7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5" customHeight="1">
      <c r="A113" s="32"/>
      <c r="B113" s="33"/>
      <c r="C113" s="21" t="s">
        <v>190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7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0" t="str">
        <f>E7</f>
        <v>Stavební úpravy DD Lampertice</v>
      </c>
      <c r="F116" s="251"/>
      <c r="G116" s="251"/>
      <c r="H116" s="25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37" t="str">
        <f>E9</f>
        <v>9 - Vedlejší náklady</v>
      </c>
      <c r="F118" s="252"/>
      <c r="G118" s="252"/>
      <c r="H118" s="25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7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Lampertice</v>
      </c>
      <c r="G120" s="32"/>
      <c r="H120" s="32"/>
      <c r="I120" s="27" t="s">
        <v>23</v>
      </c>
      <c r="J120" s="55" t="str">
        <f>IF(J12="","",J12)</f>
        <v>11. 8. 2023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7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" customHeight="1">
      <c r="A122" s="32"/>
      <c r="B122" s="33"/>
      <c r="C122" s="27" t="s">
        <v>25</v>
      </c>
      <c r="D122" s="32"/>
      <c r="E122" s="32"/>
      <c r="F122" s="25" t="str">
        <f>E15</f>
        <v>KHK Pivovarské nám. 1245, Hradec Králové</v>
      </c>
      <c r="G122" s="32"/>
      <c r="H122" s="32"/>
      <c r="I122" s="27" t="s">
        <v>31</v>
      </c>
      <c r="J122" s="30" t="str">
        <f>E21</f>
        <v>ing. Marek Pavlíček, Rooseveltova 2855, D.K.n.L.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27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2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1"/>
      <c r="B125" s="122"/>
      <c r="C125" s="123" t="s">
        <v>191</v>
      </c>
      <c r="D125" s="124" t="s">
        <v>62</v>
      </c>
      <c r="E125" s="124" t="s">
        <v>58</v>
      </c>
      <c r="F125" s="124" t="s">
        <v>59</v>
      </c>
      <c r="G125" s="124" t="s">
        <v>192</v>
      </c>
      <c r="H125" s="124" t="s">
        <v>193</v>
      </c>
      <c r="I125" s="124" t="s">
        <v>194</v>
      </c>
      <c r="J125" s="124" t="s">
        <v>168</v>
      </c>
      <c r="K125" s="125" t="s">
        <v>195</v>
      </c>
      <c r="L125" s="126"/>
      <c r="M125" s="62" t="s">
        <v>1</v>
      </c>
      <c r="N125" s="63" t="s">
        <v>41</v>
      </c>
      <c r="O125" s="63" t="s">
        <v>196</v>
      </c>
      <c r="P125" s="63" t="s">
        <v>197</v>
      </c>
      <c r="Q125" s="63" t="s">
        <v>198</v>
      </c>
      <c r="R125" s="63" t="s">
        <v>199</v>
      </c>
      <c r="S125" s="63" t="s">
        <v>200</v>
      </c>
      <c r="T125" s="64" t="s">
        <v>201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75" customHeight="1">
      <c r="A126" s="32"/>
      <c r="B126" s="33"/>
      <c r="C126" s="69" t="s">
        <v>202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</f>
        <v>0</v>
      </c>
      <c r="Q126" s="66"/>
      <c r="R126" s="128">
        <f>R127</f>
        <v>0</v>
      </c>
      <c r="S126" s="66"/>
      <c r="T126" s="129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170</v>
      </c>
      <c r="BK126" s="130">
        <f>BK127</f>
        <v>0</v>
      </c>
    </row>
    <row r="127" spans="2:63" s="12" customFormat="1" ht="25.9" customHeight="1">
      <c r="B127" s="131"/>
      <c r="D127" s="132" t="s">
        <v>76</v>
      </c>
      <c r="E127" s="133" t="s">
        <v>2474</v>
      </c>
      <c r="F127" s="133" t="s">
        <v>2475</v>
      </c>
      <c r="I127" s="134"/>
      <c r="J127" s="135">
        <f>BK127</f>
        <v>0</v>
      </c>
      <c r="L127" s="131"/>
      <c r="M127" s="136"/>
      <c r="N127" s="137"/>
      <c r="O127" s="137"/>
      <c r="P127" s="138">
        <f>P128+P130+P132+P134+P136+P138+P140+P142+P144</f>
        <v>0</v>
      </c>
      <c r="Q127" s="137"/>
      <c r="R127" s="138">
        <f>R128+R130+R132+R134+R136+R138+R140+R142+R144</f>
        <v>0</v>
      </c>
      <c r="S127" s="137"/>
      <c r="T127" s="139">
        <f>T128+T130+T132+T134+T136+T138+T140+T142+T144</f>
        <v>0</v>
      </c>
      <c r="AR127" s="132" t="s">
        <v>100</v>
      </c>
      <c r="AT127" s="140" t="s">
        <v>76</v>
      </c>
      <c r="AU127" s="140" t="s">
        <v>77</v>
      </c>
      <c r="AY127" s="132" t="s">
        <v>205</v>
      </c>
      <c r="BK127" s="141">
        <f>BK128+BK130+BK132+BK134+BK136+BK138+BK140+BK142+BK144</f>
        <v>0</v>
      </c>
    </row>
    <row r="128" spans="2:63" s="12" customFormat="1" ht="22.75" customHeight="1">
      <c r="B128" s="131"/>
      <c r="D128" s="132" t="s">
        <v>76</v>
      </c>
      <c r="E128" s="142" t="s">
        <v>2476</v>
      </c>
      <c r="F128" s="142" t="s">
        <v>2477</v>
      </c>
      <c r="I128" s="134"/>
      <c r="J128" s="143">
        <f>BK128</f>
        <v>0</v>
      </c>
      <c r="L128" s="131"/>
      <c r="M128" s="136"/>
      <c r="N128" s="137"/>
      <c r="O128" s="137"/>
      <c r="P128" s="138">
        <f>P129</f>
        <v>0</v>
      </c>
      <c r="Q128" s="137"/>
      <c r="R128" s="138">
        <f>R129</f>
        <v>0</v>
      </c>
      <c r="S128" s="137"/>
      <c r="T128" s="139">
        <f>T129</f>
        <v>0</v>
      </c>
      <c r="AR128" s="132" t="s">
        <v>100</v>
      </c>
      <c r="AT128" s="140" t="s">
        <v>76</v>
      </c>
      <c r="AU128" s="140" t="s">
        <v>8</v>
      </c>
      <c r="AY128" s="132" t="s">
        <v>205</v>
      </c>
      <c r="BK128" s="141">
        <f>BK129</f>
        <v>0</v>
      </c>
    </row>
    <row r="129" spans="1:65" s="2" customFormat="1" ht="16.5" customHeight="1">
      <c r="A129" s="32"/>
      <c r="B129" s="144"/>
      <c r="C129" s="145" t="s">
        <v>8</v>
      </c>
      <c r="D129" s="145" t="s">
        <v>207</v>
      </c>
      <c r="E129" s="146" t="s">
        <v>2478</v>
      </c>
      <c r="F129" s="147" t="s">
        <v>2477</v>
      </c>
      <c r="G129" s="148" t="s">
        <v>2408</v>
      </c>
      <c r="H129" s="149">
        <v>1</v>
      </c>
      <c r="I129" s="150"/>
      <c r="J129" s="151">
        <f>ROUND(I129*H129,0)</f>
        <v>0</v>
      </c>
      <c r="K129" s="147" t="s">
        <v>211</v>
      </c>
      <c r="L129" s="33"/>
      <c r="M129" s="152" t="s">
        <v>1</v>
      </c>
      <c r="N129" s="153" t="s">
        <v>43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2479</v>
      </c>
      <c r="AT129" s="156" t="s">
        <v>207</v>
      </c>
      <c r="AU129" s="156" t="s">
        <v>85</v>
      </c>
      <c r="AY129" s="17" t="s">
        <v>205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85</v>
      </c>
      <c r="BK129" s="157">
        <f>ROUND(I129*H129,0)</f>
        <v>0</v>
      </c>
      <c r="BL129" s="17" t="s">
        <v>2479</v>
      </c>
      <c r="BM129" s="156" t="s">
        <v>2480</v>
      </c>
    </row>
    <row r="130" spans="2:63" s="12" customFormat="1" ht="22.75" customHeight="1">
      <c r="B130" s="131"/>
      <c r="D130" s="132" t="s">
        <v>76</v>
      </c>
      <c r="E130" s="142" t="s">
        <v>2481</v>
      </c>
      <c r="F130" s="142" t="s">
        <v>2482</v>
      </c>
      <c r="I130" s="134"/>
      <c r="J130" s="143">
        <f>BK130</f>
        <v>0</v>
      </c>
      <c r="L130" s="131"/>
      <c r="M130" s="136"/>
      <c r="N130" s="137"/>
      <c r="O130" s="137"/>
      <c r="P130" s="138">
        <f>P131</f>
        <v>0</v>
      </c>
      <c r="Q130" s="137"/>
      <c r="R130" s="138">
        <f>R131</f>
        <v>0</v>
      </c>
      <c r="S130" s="137"/>
      <c r="T130" s="139">
        <f>T131</f>
        <v>0</v>
      </c>
      <c r="AR130" s="132" t="s">
        <v>100</v>
      </c>
      <c r="AT130" s="140" t="s">
        <v>76</v>
      </c>
      <c r="AU130" s="140" t="s">
        <v>8</v>
      </c>
      <c r="AY130" s="132" t="s">
        <v>205</v>
      </c>
      <c r="BK130" s="141">
        <f>BK131</f>
        <v>0</v>
      </c>
    </row>
    <row r="131" spans="1:65" s="2" customFormat="1" ht="16.5" customHeight="1">
      <c r="A131" s="32"/>
      <c r="B131" s="144"/>
      <c r="C131" s="145" t="s">
        <v>85</v>
      </c>
      <c r="D131" s="145" t="s">
        <v>207</v>
      </c>
      <c r="E131" s="146" t="s">
        <v>2483</v>
      </c>
      <c r="F131" s="147" t="s">
        <v>2482</v>
      </c>
      <c r="G131" s="148" t="s">
        <v>2408</v>
      </c>
      <c r="H131" s="149">
        <v>1</v>
      </c>
      <c r="I131" s="150"/>
      <c r="J131" s="151">
        <f>ROUND(I131*H131,0)</f>
        <v>0</v>
      </c>
      <c r="K131" s="147" t="s">
        <v>211</v>
      </c>
      <c r="L131" s="33"/>
      <c r="M131" s="152" t="s">
        <v>1</v>
      </c>
      <c r="N131" s="153" t="s">
        <v>43</v>
      </c>
      <c r="O131" s="58"/>
      <c r="P131" s="154">
        <f>O131*H131</f>
        <v>0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2479</v>
      </c>
      <c r="AT131" s="156" t="s">
        <v>207</v>
      </c>
      <c r="AU131" s="156" t="s">
        <v>85</v>
      </c>
      <c r="AY131" s="17" t="s">
        <v>205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7" t="s">
        <v>85</v>
      </c>
      <c r="BK131" s="157">
        <f>ROUND(I131*H131,0)</f>
        <v>0</v>
      </c>
      <c r="BL131" s="17" t="s">
        <v>2479</v>
      </c>
      <c r="BM131" s="156" t="s">
        <v>2484</v>
      </c>
    </row>
    <row r="132" spans="2:63" s="12" customFormat="1" ht="22.75" customHeight="1">
      <c r="B132" s="131"/>
      <c r="D132" s="132" t="s">
        <v>76</v>
      </c>
      <c r="E132" s="142" t="s">
        <v>2485</v>
      </c>
      <c r="F132" s="142" t="s">
        <v>2486</v>
      </c>
      <c r="I132" s="134"/>
      <c r="J132" s="143">
        <f>BK132</f>
        <v>0</v>
      </c>
      <c r="L132" s="131"/>
      <c r="M132" s="136"/>
      <c r="N132" s="137"/>
      <c r="O132" s="137"/>
      <c r="P132" s="138">
        <f>P133</f>
        <v>0</v>
      </c>
      <c r="Q132" s="137"/>
      <c r="R132" s="138">
        <f>R133</f>
        <v>0</v>
      </c>
      <c r="S132" s="137"/>
      <c r="T132" s="139">
        <f>T133</f>
        <v>0</v>
      </c>
      <c r="AR132" s="132" t="s">
        <v>100</v>
      </c>
      <c r="AT132" s="140" t="s">
        <v>76</v>
      </c>
      <c r="AU132" s="140" t="s">
        <v>8</v>
      </c>
      <c r="AY132" s="132" t="s">
        <v>205</v>
      </c>
      <c r="BK132" s="141">
        <f>BK133</f>
        <v>0</v>
      </c>
    </row>
    <row r="133" spans="1:65" s="2" customFormat="1" ht="16.5" customHeight="1">
      <c r="A133" s="32"/>
      <c r="B133" s="144"/>
      <c r="C133" s="145" t="s">
        <v>217</v>
      </c>
      <c r="D133" s="145" t="s">
        <v>207</v>
      </c>
      <c r="E133" s="146" t="s">
        <v>2487</v>
      </c>
      <c r="F133" s="147" t="s">
        <v>2486</v>
      </c>
      <c r="G133" s="148" t="s">
        <v>2408</v>
      </c>
      <c r="H133" s="149">
        <v>1</v>
      </c>
      <c r="I133" s="150"/>
      <c r="J133" s="151">
        <f>ROUND(I133*H133,0)</f>
        <v>0</v>
      </c>
      <c r="K133" s="147" t="s">
        <v>211</v>
      </c>
      <c r="L133" s="33"/>
      <c r="M133" s="152" t="s">
        <v>1</v>
      </c>
      <c r="N133" s="153" t="s">
        <v>43</v>
      </c>
      <c r="O133" s="58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2479</v>
      </c>
      <c r="AT133" s="156" t="s">
        <v>207</v>
      </c>
      <c r="AU133" s="156" t="s">
        <v>85</v>
      </c>
      <c r="AY133" s="17" t="s">
        <v>205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7" t="s">
        <v>85</v>
      </c>
      <c r="BK133" s="157">
        <f>ROUND(I133*H133,0)</f>
        <v>0</v>
      </c>
      <c r="BL133" s="17" t="s">
        <v>2479</v>
      </c>
      <c r="BM133" s="156" t="s">
        <v>2488</v>
      </c>
    </row>
    <row r="134" spans="2:63" s="12" customFormat="1" ht="22.75" customHeight="1">
      <c r="B134" s="131"/>
      <c r="D134" s="132" t="s">
        <v>76</v>
      </c>
      <c r="E134" s="142" t="s">
        <v>2489</v>
      </c>
      <c r="F134" s="142" t="s">
        <v>2490</v>
      </c>
      <c r="I134" s="134"/>
      <c r="J134" s="143">
        <f>BK134</f>
        <v>0</v>
      </c>
      <c r="L134" s="131"/>
      <c r="M134" s="136"/>
      <c r="N134" s="137"/>
      <c r="O134" s="137"/>
      <c r="P134" s="138">
        <f>P135</f>
        <v>0</v>
      </c>
      <c r="Q134" s="137"/>
      <c r="R134" s="138">
        <f>R135</f>
        <v>0</v>
      </c>
      <c r="S134" s="137"/>
      <c r="T134" s="139">
        <f>T135</f>
        <v>0</v>
      </c>
      <c r="AR134" s="132" t="s">
        <v>100</v>
      </c>
      <c r="AT134" s="140" t="s">
        <v>76</v>
      </c>
      <c r="AU134" s="140" t="s">
        <v>8</v>
      </c>
      <c r="AY134" s="132" t="s">
        <v>205</v>
      </c>
      <c r="BK134" s="141">
        <f>BK135</f>
        <v>0</v>
      </c>
    </row>
    <row r="135" spans="1:65" s="2" customFormat="1" ht="16.5" customHeight="1">
      <c r="A135" s="32"/>
      <c r="B135" s="144"/>
      <c r="C135" s="145" t="s">
        <v>212</v>
      </c>
      <c r="D135" s="145" t="s">
        <v>207</v>
      </c>
      <c r="E135" s="146" t="s">
        <v>2491</v>
      </c>
      <c r="F135" s="147" t="s">
        <v>2490</v>
      </c>
      <c r="G135" s="148" t="s">
        <v>2408</v>
      </c>
      <c r="H135" s="149">
        <v>1</v>
      </c>
      <c r="I135" s="150"/>
      <c r="J135" s="151">
        <f>ROUND(I135*H135,0)</f>
        <v>0</v>
      </c>
      <c r="K135" s="147" t="s">
        <v>211</v>
      </c>
      <c r="L135" s="33"/>
      <c r="M135" s="152" t="s">
        <v>1</v>
      </c>
      <c r="N135" s="153" t="s">
        <v>43</v>
      </c>
      <c r="O135" s="58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2479</v>
      </c>
      <c r="AT135" s="156" t="s">
        <v>207</v>
      </c>
      <c r="AU135" s="156" t="s">
        <v>85</v>
      </c>
      <c r="AY135" s="17" t="s">
        <v>205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7" t="s">
        <v>85</v>
      </c>
      <c r="BK135" s="157">
        <f>ROUND(I135*H135,0)</f>
        <v>0</v>
      </c>
      <c r="BL135" s="17" t="s">
        <v>2479</v>
      </c>
      <c r="BM135" s="156" t="s">
        <v>2492</v>
      </c>
    </row>
    <row r="136" spans="2:63" s="12" customFormat="1" ht="22.75" customHeight="1">
      <c r="B136" s="131"/>
      <c r="D136" s="132" t="s">
        <v>76</v>
      </c>
      <c r="E136" s="142" t="s">
        <v>2493</v>
      </c>
      <c r="F136" s="142" t="s">
        <v>2494</v>
      </c>
      <c r="I136" s="134"/>
      <c r="J136" s="143">
        <f>BK136</f>
        <v>0</v>
      </c>
      <c r="L136" s="131"/>
      <c r="M136" s="136"/>
      <c r="N136" s="137"/>
      <c r="O136" s="137"/>
      <c r="P136" s="138">
        <f>P137</f>
        <v>0</v>
      </c>
      <c r="Q136" s="137"/>
      <c r="R136" s="138">
        <f>R137</f>
        <v>0</v>
      </c>
      <c r="S136" s="137"/>
      <c r="T136" s="139">
        <f>T137</f>
        <v>0</v>
      </c>
      <c r="AR136" s="132" t="s">
        <v>100</v>
      </c>
      <c r="AT136" s="140" t="s">
        <v>76</v>
      </c>
      <c r="AU136" s="140" t="s">
        <v>8</v>
      </c>
      <c r="AY136" s="132" t="s">
        <v>205</v>
      </c>
      <c r="BK136" s="141">
        <f>BK137</f>
        <v>0</v>
      </c>
    </row>
    <row r="137" spans="1:65" s="2" customFormat="1" ht="16.5" customHeight="1">
      <c r="A137" s="32"/>
      <c r="B137" s="144"/>
      <c r="C137" s="145" t="s">
        <v>100</v>
      </c>
      <c r="D137" s="145" t="s">
        <v>207</v>
      </c>
      <c r="E137" s="146" t="s">
        <v>2495</v>
      </c>
      <c r="F137" s="147" t="s">
        <v>2494</v>
      </c>
      <c r="G137" s="148" t="s">
        <v>2408</v>
      </c>
      <c r="H137" s="149">
        <v>1</v>
      </c>
      <c r="I137" s="150"/>
      <c r="J137" s="151">
        <f>ROUND(I137*H137,0)</f>
        <v>0</v>
      </c>
      <c r="K137" s="147" t="s">
        <v>211</v>
      </c>
      <c r="L137" s="33"/>
      <c r="M137" s="152" t="s">
        <v>1</v>
      </c>
      <c r="N137" s="153" t="s">
        <v>43</v>
      </c>
      <c r="O137" s="58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2479</v>
      </c>
      <c r="AT137" s="156" t="s">
        <v>207</v>
      </c>
      <c r="AU137" s="156" t="s">
        <v>85</v>
      </c>
      <c r="AY137" s="17" t="s">
        <v>205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7" t="s">
        <v>85</v>
      </c>
      <c r="BK137" s="157">
        <f>ROUND(I137*H137,0)</f>
        <v>0</v>
      </c>
      <c r="BL137" s="17" t="s">
        <v>2479</v>
      </c>
      <c r="BM137" s="156" t="s">
        <v>2496</v>
      </c>
    </row>
    <row r="138" spans="2:63" s="12" customFormat="1" ht="22.75" customHeight="1">
      <c r="B138" s="131"/>
      <c r="D138" s="132" t="s">
        <v>76</v>
      </c>
      <c r="E138" s="142" t="s">
        <v>2497</v>
      </c>
      <c r="F138" s="142" t="s">
        <v>2498</v>
      </c>
      <c r="I138" s="134"/>
      <c r="J138" s="143">
        <f>BK138</f>
        <v>0</v>
      </c>
      <c r="L138" s="131"/>
      <c r="M138" s="136"/>
      <c r="N138" s="137"/>
      <c r="O138" s="137"/>
      <c r="P138" s="138">
        <f>P139</f>
        <v>0</v>
      </c>
      <c r="Q138" s="137"/>
      <c r="R138" s="138">
        <f>R139</f>
        <v>0</v>
      </c>
      <c r="S138" s="137"/>
      <c r="T138" s="139">
        <f>T139</f>
        <v>0</v>
      </c>
      <c r="AR138" s="132" t="s">
        <v>100</v>
      </c>
      <c r="AT138" s="140" t="s">
        <v>76</v>
      </c>
      <c r="AU138" s="140" t="s">
        <v>8</v>
      </c>
      <c r="AY138" s="132" t="s">
        <v>205</v>
      </c>
      <c r="BK138" s="141">
        <f>BK139</f>
        <v>0</v>
      </c>
    </row>
    <row r="139" spans="1:65" s="2" customFormat="1" ht="16.5" customHeight="1">
      <c r="A139" s="32"/>
      <c r="B139" s="144"/>
      <c r="C139" s="145" t="s">
        <v>232</v>
      </c>
      <c r="D139" s="145" t="s">
        <v>207</v>
      </c>
      <c r="E139" s="146" t="s">
        <v>2499</v>
      </c>
      <c r="F139" s="147" t="s">
        <v>2498</v>
      </c>
      <c r="G139" s="148" t="s">
        <v>2408</v>
      </c>
      <c r="H139" s="149">
        <v>1</v>
      </c>
      <c r="I139" s="150"/>
      <c r="J139" s="151">
        <f>ROUND(I139*H139,0)</f>
        <v>0</v>
      </c>
      <c r="K139" s="147" t="s">
        <v>211</v>
      </c>
      <c r="L139" s="33"/>
      <c r="M139" s="152" t="s">
        <v>1</v>
      </c>
      <c r="N139" s="153" t="s">
        <v>43</v>
      </c>
      <c r="O139" s="58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2479</v>
      </c>
      <c r="AT139" s="156" t="s">
        <v>207</v>
      </c>
      <c r="AU139" s="156" t="s">
        <v>85</v>
      </c>
      <c r="AY139" s="17" t="s">
        <v>205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7" t="s">
        <v>85</v>
      </c>
      <c r="BK139" s="157">
        <f>ROUND(I139*H139,0)</f>
        <v>0</v>
      </c>
      <c r="BL139" s="17" t="s">
        <v>2479</v>
      </c>
      <c r="BM139" s="156" t="s">
        <v>2500</v>
      </c>
    </row>
    <row r="140" spans="2:63" s="12" customFormat="1" ht="22.75" customHeight="1">
      <c r="B140" s="131"/>
      <c r="D140" s="132" t="s">
        <v>76</v>
      </c>
      <c r="E140" s="142" t="s">
        <v>2501</v>
      </c>
      <c r="F140" s="142" t="s">
        <v>2502</v>
      </c>
      <c r="I140" s="134"/>
      <c r="J140" s="143">
        <f>BK140</f>
        <v>0</v>
      </c>
      <c r="L140" s="131"/>
      <c r="M140" s="136"/>
      <c r="N140" s="137"/>
      <c r="O140" s="137"/>
      <c r="P140" s="138">
        <f>P141</f>
        <v>0</v>
      </c>
      <c r="Q140" s="137"/>
      <c r="R140" s="138">
        <f>R141</f>
        <v>0</v>
      </c>
      <c r="S140" s="137"/>
      <c r="T140" s="139">
        <f>T141</f>
        <v>0</v>
      </c>
      <c r="AR140" s="132" t="s">
        <v>100</v>
      </c>
      <c r="AT140" s="140" t="s">
        <v>76</v>
      </c>
      <c r="AU140" s="140" t="s">
        <v>8</v>
      </c>
      <c r="AY140" s="132" t="s">
        <v>205</v>
      </c>
      <c r="BK140" s="141">
        <f>BK141</f>
        <v>0</v>
      </c>
    </row>
    <row r="141" spans="1:65" s="2" customFormat="1" ht="16.5" customHeight="1">
      <c r="A141" s="32"/>
      <c r="B141" s="144"/>
      <c r="C141" s="145" t="s">
        <v>236</v>
      </c>
      <c r="D141" s="145" t="s">
        <v>207</v>
      </c>
      <c r="E141" s="146" t="s">
        <v>2503</v>
      </c>
      <c r="F141" s="147" t="s">
        <v>2502</v>
      </c>
      <c r="G141" s="148" t="s">
        <v>2408</v>
      </c>
      <c r="H141" s="149">
        <v>1</v>
      </c>
      <c r="I141" s="150"/>
      <c r="J141" s="151">
        <f>ROUND(I141*H141,0)</f>
        <v>0</v>
      </c>
      <c r="K141" s="147" t="s">
        <v>211</v>
      </c>
      <c r="L141" s="33"/>
      <c r="M141" s="152" t="s">
        <v>1</v>
      </c>
      <c r="N141" s="153" t="s">
        <v>43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2479</v>
      </c>
      <c r="AT141" s="156" t="s">
        <v>207</v>
      </c>
      <c r="AU141" s="156" t="s">
        <v>85</v>
      </c>
      <c r="AY141" s="17" t="s">
        <v>205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85</v>
      </c>
      <c r="BK141" s="157">
        <f>ROUND(I141*H141,0)</f>
        <v>0</v>
      </c>
      <c r="BL141" s="17" t="s">
        <v>2479</v>
      </c>
      <c r="BM141" s="156" t="s">
        <v>2504</v>
      </c>
    </row>
    <row r="142" spans="2:63" s="12" customFormat="1" ht="22.75" customHeight="1">
      <c r="B142" s="131"/>
      <c r="D142" s="132" t="s">
        <v>76</v>
      </c>
      <c r="E142" s="142" t="s">
        <v>2505</v>
      </c>
      <c r="F142" s="142" t="s">
        <v>2506</v>
      </c>
      <c r="I142" s="134"/>
      <c r="J142" s="143">
        <f>BK142</f>
        <v>0</v>
      </c>
      <c r="L142" s="131"/>
      <c r="M142" s="136"/>
      <c r="N142" s="137"/>
      <c r="O142" s="137"/>
      <c r="P142" s="138">
        <f>P143</f>
        <v>0</v>
      </c>
      <c r="Q142" s="137"/>
      <c r="R142" s="138">
        <f>R143</f>
        <v>0</v>
      </c>
      <c r="S142" s="137"/>
      <c r="T142" s="139">
        <f>T143</f>
        <v>0</v>
      </c>
      <c r="AR142" s="132" t="s">
        <v>100</v>
      </c>
      <c r="AT142" s="140" t="s">
        <v>76</v>
      </c>
      <c r="AU142" s="140" t="s">
        <v>8</v>
      </c>
      <c r="AY142" s="132" t="s">
        <v>205</v>
      </c>
      <c r="BK142" s="141">
        <f>BK143</f>
        <v>0</v>
      </c>
    </row>
    <row r="143" spans="1:65" s="2" customFormat="1" ht="16.5" customHeight="1">
      <c r="A143" s="32"/>
      <c r="B143" s="144"/>
      <c r="C143" s="145" t="s">
        <v>240</v>
      </c>
      <c r="D143" s="145" t="s">
        <v>207</v>
      </c>
      <c r="E143" s="146" t="s">
        <v>2507</v>
      </c>
      <c r="F143" s="147" t="s">
        <v>2508</v>
      </c>
      <c r="G143" s="148" t="s">
        <v>2408</v>
      </c>
      <c r="H143" s="149">
        <v>1</v>
      </c>
      <c r="I143" s="150"/>
      <c r="J143" s="151">
        <f>ROUND(I143*H143,0)</f>
        <v>0</v>
      </c>
      <c r="K143" s="147" t="s">
        <v>211</v>
      </c>
      <c r="L143" s="33"/>
      <c r="M143" s="152" t="s">
        <v>1</v>
      </c>
      <c r="N143" s="153" t="s">
        <v>43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2479</v>
      </c>
      <c r="AT143" s="156" t="s">
        <v>207</v>
      </c>
      <c r="AU143" s="156" t="s">
        <v>85</v>
      </c>
      <c r="AY143" s="17" t="s">
        <v>205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85</v>
      </c>
      <c r="BK143" s="157">
        <f>ROUND(I143*H143,0)</f>
        <v>0</v>
      </c>
      <c r="BL143" s="17" t="s">
        <v>2479</v>
      </c>
      <c r="BM143" s="156" t="s">
        <v>2509</v>
      </c>
    </row>
    <row r="144" spans="2:63" s="12" customFormat="1" ht="22.75" customHeight="1">
      <c r="B144" s="131"/>
      <c r="D144" s="132" t="s">
        <v>76</v>
      </c>
      <c r="E144" s="142" t="s">
        <v>2510</v>
      </c>
      <c r="F144" s="142" t="s">
        <v>2511</v>
      </c>
      <c r="I144" s="134"/>
      <c r="J144" s="143">
        <f>BK144</f>
        <v>0</v>
      </c>
      <c r="L144" s="131"/>
      <c r="M144" s="136"/>
      <c r="N144" s="137"/>
      <c r="O144" s="137"/>
      <c r="P144" s="138">
        <f>P145</f>
        <v>0</v>
      </c>
      <c r="Q144" s="137"/>
      <c r="R144" s="138">
        <f>R145</f>
        <v>0</v>
      </c>
      <c r="S144" s="137"/>
      <c r="T144" s="139">
        <f>T145</f>
        <v>0</v>
      </c>
      <c r="AR144" s="132" t="s">
        <v>100</v>
      </c>
      <c r="AT144" s="140" t="s">
        <v>76</v>
      </c>
      <c r="AU144" s="140" t="s">
        <v>8</v>
      </c>
      <c r="AY144" s="132" t="s">
        <v>205</v>
      </c>
      <c r="BK144" s="141">
        <f>BK145</f>
        <v>0</v>
      </c>
    </row>
    <row r="145" spans="1:65" s="2" customFormat="1" ht="16.5" customHeight="1">
      <c r="A145" s="32"/>
      <c r="B145" s="144"/>
      <c r="C145" s="145" t="s">
        <v>145</v>
      </c>
      <c r="D145" s="145" t="s">
        <v>207</v>
      </c>
      <c r="E145" s="146" t="s">
        <v>2512</v>
      </c>
      <c r="F145" s="147" t="s">
        <v>2511</v>
      </c>
      <c r="G145" s="148" t="s">
        <v>2408</v>
      </c>
      <c r="H145" s="149">
        <v>1</v>
      </c>
      <c r="I145" s="150"/>
      <c r="J145" s="151">
        <f>ROUND(I145*H145,0)</f>
        <v>0</v>
      </c>
      <c r="K145" s="147" t="s">
        <v>211</v>
      </c>
      <c r="L145" s="33"/>
      <c r="M145" s="201" t="s">
        <v>1</v>
      </c>
      <c r="N145" s="202" t="s">
        <v>43</v>
      </c>
      <c r="O145" s="198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2479</v>
      </c>
      <c r="AT145" s="156" t="s">
        <v>207</v>
      </c>
      <c r="AU145" s="156" t="s">
        <v>85</v>
      </c>
      <c r="AY145" s="17" t="s">
        <v>205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85</v>
      </c>
      <c r="BK145" s="157">
        <f>ROUND(I145*H145,0)</f>
        <v>0</v>
      </c>
      <c r="BL145" s="17" t="s">
        <v>2479</v>
      </c>
      <c r="BM145" s="156" t="s">
        <v>2513</v>
      </c>
    </row>
    <row r="146" spans="1:31" s="2" customFormat="1" ht="7" customHeight="1">
      <c r="A146" s="32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3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3:H2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710937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7" customHeight="1"/>
    <row r="3" spans="2:8" s="1" customFormat="1" ht="7" customHeight="1">
      <c r="B3" s="18"/>
      <c r="C3" s="19"/>
      <c r="D3" s="19"/>
      <c r="E3" s="19"/>
      <c r="F3" s="19"/>
      <c r="G3" s="19"/>
      <c r="H3" s="20"/>
    </row>
    <row r="4" spans="2:8" s="1" customFormat="1" ht="25" customHeight="1">
      <c r="B4" s="20"/>
      <c r="C4" s="21" t="s">
        <v>2514</v>
      </c>
      <c r="H4" s="20"/>
    </row>
    <row r="5" spans="2:8" s="1" customFormat="1" ht="12" customHeight="1">
      <c r="B5" s="20"/>
      <c r="C5" s="24" t="s">
        <v>14</v>
      </c>
      <c r="D5" s="222" t="s">
        <v>15</v>
      </c>
      <c r="E5" s="218"/>
      <c r="F5" s="218"/>
      <c r="H5" s="20"/>
    </row>
    <row r="6" spans="2:8" s="1" customFormat="1" ht="37" customHeight="1">
      <c r="B6" s="20"/>
      <c r="C6" s="26" t="s">
        <v>17</v>
      </c>
      <c r="D6" s="219" t="s">
        <v>18</v>
      </c>
      <c r="E6" s="218"/>
      <c r="F6" s="218"/>
      <c r="H6" s="20"/>
    </row>
    <row r="7" spans="2:8" s="1" customFormat="1" ht="16.5" customHeight="1">
      <c r="B7" s="20"/>
      <c r="C7" s="27" t="s">
        <v>23</v>
      </c>
      <c r="D7" s="55" t="str">
        <f>'Rekapitulace stavby'!AN8</f>
        <v>11. 8. 2023</v>
      </c>
      <c r="H7" s="20"/>
    </row>
    <row r="8" spans="1:8" s="2" customFormat="1" ht="10.75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21"/>
      <c r="B9" s="122"/>
      <c r="C9" s="123" t="s">
        <v>58</v>
      </c>
      <c r="D9" s="124" t="s">
        <v>59</v>
      </c>
      <c r="E9" s="124" t="s">
        <v>192</v>
      </c>
      <c r="F9" s="125" t="s">
        <v>2515</v>
      </c>
      <c r="G9" s="121"/>
      <c r="H9" s="122"/>
    </row>
    <row r="10" spans="1:8" s="2" customFormat="1" ht="26.4" customHeight="1">
      <c r="A10" s="32"/>
      <c r="B10" s="33"/>
      <c r="C10" s="203" t="s">
        <v>2516</v>
      </c>
      <c r="D10" s="203" t="s">
        <v>82</v>
      </c>
      <c r="E10" s="32"/>
      <c r="F10" s="32"/>
      <c r="G10" s="32"/>
      <c r="H10" s="33"/>
    </row>
    <row r="11" spans="1:8" s="2" customFormat="1" ht="16.75" customHeight="1">
      <c r="A11" s="32"/>
      <c r="B11" s="33"/>
      <c r="C11" s="204" t="s">
        <v>155</v>
      </c>
      <c r="D11" s="205" t="s">
        <v>156</v>
      </c>
      <c r="E11" s="206" t="s">
        <v>1</v>
      </c>
      <c r="F11" s="207">
        <v>62.217</v>
      </c>
      <c r="G11" s="32"/>
      <c r="H11" s="33"/>
    </row>
    <row r="12" spans="1:8" s="2" customFormat="1" ht="16.75" customHeight="1">
      <c r="A12" s="32"/>
      <c r="B12" s="33"/>
      <c r="C12" s="208" t="s">
        <v>1</v>
      </c>
      <c r="D12" s="208" t="s">
        <v>272</v>
      </c>
      <c r="E12" s="17" t="s">
        <v>1</v>
      </c>
      <c r="F12" s="209">
        <v>8.32</v>
      </c>
      <c r="G12" s="32"/>
      <c r="H12" s="33"/>
    </row>
    <row r="13" spans="1:8" s="2" customFormat="1" ht="16.75" customHeight="1">
      <c r="A13" s="32"/>
      <c r="B13" s="33"/>
      <c r="C13" s="208" t="s">
        <v>1</v>
      </c>
      <c r="D13" s="208" t="s">
        <v>273</v>
      </c>
      <c r="E13" s="17" t="s">
        <v>1</v>
      </c>
      <c r="F13" s="209">
        <v>4.774</v>
      </c>
      <c r="G13" s="32"/>
      <c r="H13" s="33"/>
    </row>
    <row r="14" spans="1:8" s="2" customFormat="1" ht="16.75" customHeight="1">
      <c r="A14" s="32"/>
      <c r="B14" s="33"/>
      <c r="C14" s="208" t="s">
        <v>1</v>
      </c>
      <c r="D14" s="208" t="s">
        <v>275</v>
      </c>
      <c r="E14" s="17" t="s">
        <v>1</v>
      </c>
      <c r="F14" s="209">
        <v>1</v>
      </c>
      <c r="G14" s="32"/>
      <c r="H14" s="33"/>
    </row>
    <row r="15" spans="1:8" s="2" customFormat="1" ht="16.75" customHeight="1">
      <c r="A15" s="32"/>
      <c r="B15" s="33"/>
      <c r="C15" s="208" t="s">
        <v>1</v>
      </c>
      <c r="D15" s="208" t="s">
        <v>277</v>
      </c>
      <c r="E15" s="17" t="s">
        <v>1</v>
      </c>
      <c r="F15" s="209">
        <v>7.875</v>
      </c>
      <c r="G15" s="32"/>
      <c r="H15" s="33"/>
    </row>
    <row r="16" spans="1:8" s="2" customFormat="1" ht="16.75" customHeight="1">
      <c r="A16" s="32"/>
      <c r="B16" s="33"/>
      <c r="C16" s="208" t="s">
        <v>1</v>
      </c>
      <c r="D16" s="208" t="s">
        <v>278</v>
      </c>
      <c r="E16" s="17" t="s">
        <v>1</v>
      </c>
      <c r="F16" s="209">
        <v>68.208</v>
      </c>
      <c r="G16" s="32"/>
      <c r="H16" s="33"/>
    </row>
    <row r="17" spans="1:8" s="2" customFormat="1" ht="16.75" customHeight="1">
      <c r="A17" s="32"/>
      <c r="B17" s="33"/>
      <c r="C17" s="208" t="s">
        <v>1</v>
      </c>
      <c r="D17" s="208" t="s">
        <v>279</v>
      </c>
      <c r="E17" s="17" t="s">
        <v>1</v>
      </c>
      <c r="F17" s="209">
        <v>-13.8</v>
      </c>
      <c r="G17" s="32"/>
      <c r="H17" s="33"/>
    </row>
    <row r="18" spans="1:8" s="2" customFormat="1" ht="16.75" customHeight="1">
      <c r="A18" s="32"/>
      <c r="B18" s="33"/>
      <c r="C18" s="208" t="s">
        <v>1</v>
      </c>
      <c r="D18" s="208" t="s">
        <v>280</v>
      </c>
      <c r="E18" s="17" t="s">
        <v>1</v>
      </c>
      <c r="F18" s="209">
        <v>-14.16</v>
      </c>
      <c r="G18" s="32"/>
      <c r="H18" s="33"/>
    </row>
    <row r="19" spans="1:8" s="2" customFormat="1" ht="16.75" customHeight="1">
      <c r="A19" s="32"/>
      <c r="B19" s="33"/>
      <c r="C19" s="208" t="s">
        <v>155</v>
      </c>
      <c r="D19" s="208" t="s">
        <v>282</v>
      </c>
      <c r="E19" s="17" t="s">
        <v>1</v>
      </c>
      <c r="F19" s="209">
        <v>62.217</v>
      </c>
      <c r="G19" s="32"/>
      <c r="H19" s="33"/>
    </row>
    <row r="20" spans="1:8" s="2" customFormat="1" ht="16.75" customHeight="1">
      <c r="A20" s="32"/>
      <c r="B20" s="33"/>
      <c r="C20" s="210" t="s">
        <v>2517</v>
      </c>
      <c r="D20" s="32"/>
      <c r="E20" s="32"/>
      <c r="F20" s="32"/>
      <c r="G20" s="32"/>
      <c r="H20" s="33"/>
    </row>
    <row r="21" spans="1:8" s="2" customFormat="1" ht="16.75" customHeight="1">
      <c r="A21" s="32"/>
      <c r="B21" s="33"/>
      <c r="C21" s="208" t="s">
        <v>269</v>
      </c>
      <c r="D21" s="208" t="s">
        <v>270</v>
      </c>
      <c r="E21" s="17" t="s">
        <v>256</v>
      </c>
      <c r="F21" s="209">
        <v>62.217</v>
      </c>
      <c r="G21" s="32"/>
      <c r="H21" s="33"/>
    </row>
    <row r="22" spans="1:8" s="2" customFormat="1" ht="16.75" customHeight="1">
      <c r="A22" s="32"/>
      <c r="B22" s="33"/>
      <c r="C22" s="208" t="s">
        <v>291</v>
      </c>
      <c r="D22" s="208" t="s">
        <v>292</v>
      </c>
      <c r="E22" s="17" t="s">
        <v>256</v>
      </c>
      <c r="F22" s="209">
        <v>62.217</v>
      </c>
      <c r="G22" s="32"/>
      <c r="H22" s="33"/>
    </row>
    <row r="23" spans="1:8" s="2" customFormat="1" ht="16.75" customHeight="1">
      <c r="A23" s="32"/>
      <c r="B23" s="33"/>
      <c r="C23" s="208" t="s">
        <v>294</v>
      </c>
      <c r="D23" s="208" t="s">
        <v>295</v>
      </c>
      <c r="E23" s="17" t="s">
        <v>256</v>
      </c>
      <c r="F23" s="209">
        <v>62.217</v>
      </c>
      <c r="G23" s="32"/>
      <c r="H23" s="33"/>
    </row>
    <row r="24" spans="1:8" s="2" customFormat="1" ht="16.75" customHeight="1">
      <c r="A24" s="32"/>
      <c r="B24" s="33"/>
      <c r="C24" s="204" t="s">
        <v>148</v>
      </c>
      <c r="D24" s="205" t="s">
        <v>149</v>
      </c>
      <c r="E24" s="206" t="s">
        <v>1</v>
      </c>
      <c r="F24" s="207">
        <v>143.13</v>
      </c>
      <c r="G24" s="32"/>
      <c r="H24" s="33"/>
    </row>
    <row r="25" spans="1:8" s="2" customFormat="1" ht="16.75" customHeight="1">
      <c r="A25" s="32"/>
      <c r="B25" s="33"/>
      <c r="C25" s="208" t="s">
        <v>1</v>
      </c>
      <c r="D25" s="208" t="s">
        <v>731</v>
      </c>
      <c r="E25" s="17" t="s">
        <v>1</v>
      </c>
      <c r="F25" s="209">
        <v>31.22</v>
      </c>
      <c r="G25" s="32"/>
      <c r="H25" s="33"/>
    </row>
    <row r="26" spans="1:8" s="2" customFormat="1" ht="16.75" customHeight="1">
      <c r="A26" s="32"/>
      <c r="B26" s="33"/>
      <c r="C26" s="208" t="s">
        <v>1</v>
      </c>
      <c r="D26" s="208" t="s">
        <v>732</v>
      </c>
      <c r="E26" s="17" t="s">
        <v>1</v>
      </c>
      <c r="F26" s="209">
        <v>26.39</v>
      </c>
      <c r="G26" s="32"/>
      <c r="H26" s="33"/>
    </row>
    <row r="27" spans="1:8" s="2" customFormat="1" ht="16.75" customHeight="1">
      <c r="A27" s="32"/>
      <c r="B27" s="33"/>
      <c r="C27" s="208" t="s">
        <v>1</v>
      </c>
      <c r="D27" s="208" t="s">
        <v>757</v>
      </c>
      <c r="E27" s="17" t="s">
        <v>1</v>
      </c>
      <c r="F27" s="209">
        <v>85.52</v>
      </c>
      <c r="G27" s="32"/>
      <c r="H27" s="33"/>
    </row>
    <row r="28" spans="1:8" s="2" customFormat="1" ht="16.75" customHeight="1">
      <c r="A28" s="32"/>
      <c r="B28" s="33"/>
      <c r="C28" s="208" t="s">
        <v>148</v>
      </c>
      <c r="D28" s="208" t="s">
        <v>216</v>
      </c>
      <c r="E28" s="17" t="s">
        <v>1</v>
      </c>
      <c r="F28" s="209">
        <v>143.13</v>
      </c>
      <c r="G28" s="32"/>
      <c r="H28" s="33"/>
    </row>
    <row r="29" spans="1:8" s="2" customFormat="1" ht="16.75" customHeight="1">
      <c r="A29" s="32"/>
      <c r="B29" s="33"/>
      <c r="C29" s="210" t="s">
        <v>2517</v>
      </c>
      <c r="D29" s="32"/>
      <c r="E29" s="32"/>
      <c r="F29" s="32"/>
      <c r="G29" s="32"/>
      <c r="H29" s="33"/>
    </row>
    <row r="30" spans="1:8" s="2" customFormat="1" ht="16.75" customHeight="1">
      <c r="A30" s="32"/>
      <c r="B30" s="33"/>
      <c r="C30" s="208" t="s">
        <v>754</v>
      </c>
      <c r="D30" s="208" t="s">
        <v>755</v>
      </c>
      <c r="E30" s="17" t="s">
        <v>256</v>
      </c>
      <c r="F30" s="209">
        <v>143.13</v>
      </c>
      <c r="G30" s="32"/>
      <c r="H30" s="33"/>
    </row>
    <row r="31" spans="1:8" s="2" customFormat="1" ht="16.75" customHeight="1">
      <c r="A31" s="32"/>
      <c r="B31" s="33"/>
      <c r="C31" s="208" t="s">
        <v>735</v>
      </c>
      <c r="D31" s="208" t="s">
        <v>736</v>
      </c>
      <c r="E31" s="17" t="s">
        <v>256</v>
      </c>
      <c r="F31" s="209">
        <v>143.13</v>
      </c>
      <c r="G31" s="32"/>
      <c r="H31" s="33"/>
    </row>
    <row r="32" spans="1:8" s="2" customFormat="1" ht="16.75" customHeight="1">
      <c r="A32" s="32"/>
      <c r="B32" s="33"/>
      <c r="C32" s="208" t="s">
        <v>739</v>
      </c>
      <c r="D32" s="208" t="s">
        <v>740</v>
      </c>
      <c r="E32" s="17" t="s">
        <v>256</v>
      </c>
      <c r="F32" s="209">
        <v>143.13</v>
      </c>
      <c r="G32" s="32"/>
      <c r="H32" s="33"/>
    </row>
    <row r="33" spans="1:8" s="2" customFormat="1" ht="16.75" customHeight="1">
      <c r="A33" s="32"/>
      <c r="B33" s="33"/>
      <c r="C33" s="208" t="s">
        <v>764</v>
      </c>
      <c r="D33" s="208" t="s">
        <v>765</v>
      </c>
      <c r="E33" s="17" t="s">
        <v>325</v>
      </c>
      <c r="F33" s="209">
        <v>143.13</v>
      </c>
      <c r="G33" s="32"/>
      <c r="H33" s="33"/>
    </row>
    <row r="34" spans="1:8" s="2" customFormat="1" ht="16.75" customHeight="1">
      <c r="A34" s="32"/>
      <c r="B34" s="33"/>
      <c r="C34" s="208" t="s">
        <v>772</v>
      </c>
      <c r="D34" s="208" t="s">
        <v>773</v>
      </c>
      <c r="E34" s="17" t="s">
        <v>325</v>
      </c>
      <c r="F34" s="209">
        <v>143.13</v>
      </c>
      <c r="G34" s="32"/>
      <c r="H34" s="33"/>
    </row>
    <row r="35" spans="1:8" s="2" customFormat="1" ht="16.75" customHeight="1">
      <c r="A35" s="32"/>
      <c r="B35" s="33"/>
      <c r="C35" s="208" t="s">
        <v>776</v>
      </c>
      <c r="D35" s="208" t="s">
        <v>777</v>
      </c>
      <c r="E35" s="17" t="s">
        <v>325</v>
      </c>
      <c r="F35" s="209">
        <v>150.287</v>
      </c>
      <c r="G35" s="32"/>
      <c r="H35" s="33"/>
    </row>
    <row r="36" spans="1:8" s="2" customFormat="1" ht="20">
      <c r="A36" s="32"/>
      <c r="B36" s="33"/>
      <c r="C36" s="208" t="s">
        <v>759</v>
      </c>
      <c r="D36" s="208" t="s">
        <v>760</v>
      </c>
      <c r="E36" s="17" t="s">
        <v>256</v>
      </c>
      <c r="F36" s="209">
        <v>157.443</v>
      </c>
      <c r="G36" s="32"/>
      <c r="H36" s="33"/>
    </row>
    <row r="37" spans="1:8" s="2" customFormat="1" ht="16.75" customHeight="1">
      <c r="A37" s="32"/>
      <c r="B37" s="33"/>
      <c r="C37" s="204" t="s">
        <v>151</v>
      </c>
      <c r="D37" s="205" t="s">
        <v>152</v>
      </c>
      <c r="E37" s="206" t="s">
        <v>1</v>
      </c>
      <c r="F37" s="207">
        <v>81.08</v>
      </c>
      <c r="G37" s="32"/>
      <c r="H37" s="33"/>
    </row>
    <row r="38" spans="1:8" s="2" customFormat="1" ht="16.75" customHeight="1">
      <c r="A38" s="32"/>
      <c r="B38" s="33"/>
      <c r="C38" s="208" t="s">
        <v>1</v>
      </c>
      <c r="D38" s="208" t="s">
        <v>488</v>
      </c>
      <c r="E38" s="17" t="s">
        <v>1</v>
      </c>
      <c r="F38" s="209">
        <v>81.08</v>
      </c>
      <c r="G38" s="32"/>
      <c r="H38" s="33"/>
    </row>
    <row r="39" spans="1:8" s="2" customFormat="1" ht="16.75" customHeight="1">
      <c r="A39" s="32"/>
      <c r="B39" s="33"/>
      <c r="C39" s="208" t="s">
        <v>151</v>
      </c>
      <c r="D39" s="208" t="s">
        <v>489</v>
      </c>
      <c r="E39" s="17" t="s">
        <v>1</v>
      </c>
      <c r="F39" s="209">
        <v>81.08</v>
      </c>
      <c r="G39" s="32"/>
      <c r="H39" s="33"/>
    </row>
    <row r="40" spans="1:8" s="2" customFormat="1" ht="16.75" customHeight="1">
      <c r="A40" s="32"/>
      <c r="B40" s="33"/>
      <c r="C40" s="210" t="s">
        <v>2517</v>
      </c>
      <c r="D40" s="32"/>
      <c r="E40" s="32"/>
      <c r="F40" s="32"/>
      <c r="G40" s="32"/>
      <c r="H40" s="33"/>
    </row>
    <row r="41" spans="1:8" s="2" customFormat="1" ht="20">
      <c r="A41" s="32"/>
      <c r="B41" s="33"/>
      <c r="C41" s="208" t="s">
        <v>485</v>
      </c>
      <c r="D41" s="208" t="s">
        <v>486</v>
      </c>
      <c r="E41" s="17" t="s">
        <v>256</v>
      </c>
      <c r="F41" s="209">
        <v>81.08</v>
      </c>
      <c r="G41" s="32"/>
      <c r="H41" s="33"/>
    </row>
    <row r="42" spans="1:8" s="2" customFormat="1" ht="10">
      <c r="A42" s="32"/>
      <c r="B42" s="33"/>
      <c r="C42" s="208" t="s">
        <v>480</v>
      </c>
      <c r="D42" s="208" t="s">
        <v>481</v>
      </c>
      <c r="E42" s="17" t="s">
        <v>210</v>
      </c>
      <c r="F42" s="209">
        <v>0.649</v>
      </c>
      <c r="G42" s="32"/>
      <c r="H42" s="33"/>
    </row>
    <row r="43" spans="1:8" s="2" customFormat="1" ht="16.75" customHeight="1">
      <c r="A43" s="32"/>
      <c r="B43" s="33"/>
      <c r="C43" s="208" t="s">
        <v>498</v>
      </c>
      <c r="D43" s="208" t="s">
        <v>499</v>
      </c>
      <c r="E43" s="17" t="s">
        <v>325</v>
      </c>
      <c r="F43" s="209">
        <v>162.16</v>
      </c>
      <c r="G43" s="32"/>
      <c r="H43" s="33"/>
    </row>
    <row r="44" spans="1:8" s="2" customFormat="1" ht="16.75" customHeight="1">
      <c r="A44" s="32"/>
      <c r="B44" s="33"/>
      <c r="C44" s="208" t="s">
        <v>503</v>
      </c>
      <c r="D44" s="208" t="s">
        <v>504</v>
      </c>
      <c r="E44" s="17" t="s">
        <v>210</v>
      </c>
      <c r="F44" s="209">
        <v>0.714</v>
      </c>
      <c r="G44" s="32"/>
      <c r="H44" s="33"/>
    </row>
    <row r="45" spans="1:8" s="2" customFormat="1" ht="16.75" customHeight="1">
      <c r="A45" s="32"/>
      <c r="B45" s="33"/>
      <c r="C45" s="204" t="s">
        <v>158</v>
      </c>
      <c r="D45" s="205" t="s">
        <v>159</v>
      </c>
      <c r="E45" s="206" t="s">
        <v>1</v>
      </c>
      <c r="F45" s="207">
        <v>238.42</v>
      </c>
      <c r="G45" s="32"/>
      <c r="H45" s="33"/>
    </row>
    <row r="46" spans="1:8" s="2" customFormat="1" ht="16.75" customHeight="1">
      <c r="A46" s="32"/>
      <c r="B46" s="33"/>
      <c r="C46" s="208" t="s">
        <v>1</v>
      </c>
      <c r="D46" s="208" t="s">
        <v>320</v>
      </c>
      <c r="E46" s="17" t="s">
        <v>1</v>
      </c>
      <c r="F46" s="209">
        <v>70.07</v>
      </c>
      <c r="G46" s="32"/>
      <c r="H46" s="33"/>
    </row>
    <row r="47" spans="1:8" s="2" customFormat="1" ht="16.75" customHeight="1">
      <c r="A47" s="32"/>
      <c r="B47" s="33"/>
      <c r="C47" s="208" t="s">
        <v>1</v>
      </c>
      <c r="D47" s="208" t="s">
        <v>321</v>
      </c>
      <c r="E47" s="17" t="s">
        <v>1</v>
      </c>
      <c r="F47" s="209">
        <v>65.47</v>
      </c>
      <c r="G47" s="32"/>
      <c r="H47" s="33"/>
    </row>
    <row r="48" spans="1:8" s="2" customFormat="1" ht="16.75" customHeight="1">
      <c r="A48" s="32"/>
      <c r="B48" s="33"/>
      <c r="C48" s="208" t="s">
        <v>1</v>
      </c>
      <c r="D48" s="208" t="s">
        <v>322</v>
      </c>
      <c r="E48" s="17" t="s">
        <v>1</v>
      </c>
      <c r="F48" s="209">
        <v>102.88</v>
      </c>
      <c r="G48" s="32"/>
      <c r="H48" s="33"/>
    </row>
    <row r="49" spans="1:8" s="2" customFormat="1" ht="16.75" customHeight="1">
      <c r="A49" s="32"/>
      <c r="B49" s="33"/>
      <c r="C49" s="208" t="s">
        <v>158</v>
      </c>
      <c r="D49" s="208" t="s">
        <v>216</v>
      </c>
      <c r="E49" s="17" t="s">
        <v>1</v>
      </c>
      <c r="F49" s="209">
        <v>238.42</v>
      </c>
      <c r="G49" s="32"/>
      <c r="H49" s="33"/>
    </row>
    <row r="50" spans="1:8" s="2" customFormat="1" ht="16.75" customHeight="1">
      <c r="A50" s="32"/>
      <c r="B50" s="33"/>
      <c r="C50" s="210" t="s">
        <v>2517</v>
      </c>
      <c r="D50" s="32"/>
      <c r="E50" s="32"/>
      <c r="F50" s="32"/>
      <c r="G50" s="32"/>
      <c r="H50" s="33"/>
    </row>
    <row r="51" spans="1:8" s="2" customFormat="1" ht="16.75" customHeight="1">
      <c r="A51" s="32"/>
      <c r="B51" s="33"/>
      <c r="C51" s="208" t="s">
        <v>317</v>
      </c>
      <c r="D51" s="208" t="s">
        <v>318</v>
      </c>
      <c r="E51" s="17" t="s">
        <v>256</v>
      </c>
      <c r="F51" s="209">
        <v>238.42</v>
      </c>
      <c r="G51" s="32"/>
      <c r="H51" s="33"/>
    </row>
    <row r="52" spans="1:8" s="2" customFormat="1" ht="20">
      <c r="A52" s="32"/>
      <c r="B52" s="33"/>
      <c r="C52" s="208" t="s">
        <v>313</v>
      </c>
      <c r="D52" s="208" t="s">
        <v>314</v>
      </c>
      <c r="E52" s="17" t="s">
        <v>256</v>
      </c>
      <c r="F52" s="209">
        <v>238.42</v>
      </c>
      <c r="G52" s="32"/>
      <c r="H52" s="33"/>
    </row>
    <row r="53" spans="1:8" s="2" customFormat="1" ht="16.75" customHeight="1">
      <c r="A53" s="32"/>
      <c r="B53" s="33"/>
      <c r="C53" s="204" t="s">
        <v>899</v>
      </c>
      <c r="D53" s="205" t="s">
        <v>2518</v>
      </c>
      <c r="E53" s="206" t="s">
        <v>1</v>
      </c>
      <c r="F53" s="207">
        <v>25.28</v>
      </c>
      <c r="G53" s="32"/>
      <c r="H53" s="33"/>
    </row>
    <row r="54" spans="1:8" s="2" customFormat="1" ht="16.75" customHeight="1">
      <c r="A54" s="32"/>
      <c r="B54" s="33"/>
      <c r="C54" s="208" t="s">
        <v>1</v>
      </c>
      <c r="D54" s="208" t="s">
        <v>2519</v>
      </c>
      <c r="E54" s="17" t="s">
        <v>1</v>
      </c>
      <c r="F54" s="209">
        <v>20.73</v>
      </c>
      <c r="G54" s="32"/>
      <c r="H54" s="33"/>
    </row>
    <row r="55" spans="1:8" s="2" customFormat="1" ht="16.75" customHeight="1">
      <c r="A55" s="32"/>
      <c r="B55" s="33"/>
      <c r="C55" s="208" t="s">
        <v>1</v>
      </c>
      <c r="D55" s="208" t="s">
        <v>2520</v>
      </c>
      <c r="E55" s="17" t="s">
        <v>1</v>
      </c>
      <c r="F55" s="209">
        <v>4.55</v>
      </c>
      <c r="G55" s="32"/>
      <c r="H55" s="33"/>
    </row>
    <row r="56" spans="1:8" s="2" customFormat="1" ht="16.75" customHeight="1">
      <c r="A56" s="32"/>
      <c r="B56" s="33"/>
      <c r="C56" s="208" t="s">
        <v>899</v>
      </c>
      <c r="D56" s="208" t="s">
        <v>216</v>
      </c>
      <c r="E56" s="17" t="s">
        <v>1</v>
      </c>
      <c r="F56" s="209">
        <v>25.28</v>
      </c>
      <c r="G56" s="32"/>
      <c r="H56" s="33"/>
    </row>
    <row r="57" spans="1:8" s="2" customFormat="1" ht="16.75" customHeight="1">
      <c r="A57" s="32"/>
      <c r="B57" s="33"/>
      <c r="C57" s="204" t="s">
        <v>2521</v>
      </c>
      <c r="D57" s="205" t="s">
        <v>2522</v>
      </c>
      <c r="E57" s="206" t="s">
        <v>1</v>
      </c>
      <c r="F57" s="207">
        <v>34.72</v>
      </c>
      <c r="G57" s="32"/>
      <c r="H57" s="33"/>
    </row>
    <row r="58" spans="1:8" s="2" customFormat="1" ht="16.75" customHeight="1">
      <c r="A58" s="32"/>
      <c r="B58" s="33"/>
      <c r="C58" s="208" t="s">
        <v>1</v>
      </c>
      <c r="D58" s="208" t="s">
        <v>2523</v>
      </c>
      <c r="E58" s="17" t="s">
        <v>1</v>
      </c>
      <c r="F58" s="209">
        <v>17.36</v>
      </c>
      <c r="G58" s="32"/>
      <c r="H58" s="33"/>
    </row>
    <row r="59" spans="1:8" s="2" customFormat="1" ht="16.75" customHeight="1">
      <c r="A59" s="32"/>
      <c r="B59" s="33"/>
      <c r="C59" s="208" t="s">
        <v>1</v>
      </c>
      <c r="D59" s="208" t="s">
        <v>2524</v>
      </c>
      <c r="E59" s="17" t="s">
        <v>1</v>
      </c>
      <c r="F59" s="209">
        <v>17.36</v>
      </c>
      <c r="G59" s="32"/>
      <c r="H59" s="33"/>
    </row>
    <row r="60" spans="1:8" s="2" customFormat="1" ht="16.75" customHeight="1">
      <c r="A60" s="32"/>
      <c r="B60" s="33"/>
      <c r="C60" s="208" t="s">
        <v>2521</v>
      </c>
      <c r="D60" s="208" t="s">
        <v>216</v>
      </c>
      <c r="E60" s="17" t="s">
        <v>1</v>
      </c>
      <c r="F60" s="209">
        <v>34.72</v>
      </c>
      <c r="G60" s="32"/>
      <c r="H60" s="33"/>
    </row>
    <row r="61" spans="1:8" s="2" customFormat="1" ht="16.75" customHeight="1">
      <c r="A61" s="32"/>
      <c r="B61" s="33"/>
      <c r="C61" s="204" t="s">
        <v>161</v>
      </c>
      <c r="D61" s="205" t="s">
        <v>162</v>
      </c>
      <c r="E61" s="206" t="s">
        <v>1</v>
      </c>
      <c r="F61" s="207">
        <v>1.74</v>
      </c>
      <c r="G61" s="32"/>
      <c r="H61" s="33"/>
    </row>
    <row r="62" spans="1:8" s="2" customFormat="1" ht="16.75" customHeight="1">
      <c r="A62" s="32"/>
      <c r="B62" s="33"/>
      <c r="C62" s="208" t="s">
        <v>1</v>
      </c>
      <c r="D62" s="208" t="s">
        <v>215</v>
      </c>
      <c r="E62" s="17" t="s">
        <v>1</v>
      </c>
      <c r="F62" s="209">
        <v>1.74</v>
      </c>
      <c r="G62" s="32"/>
      <c r="H62" s="33"/>
    </row>
    <row r="63" spans="1:8" s="2" customFormat="1" ht="16.75" customHeight="1">
      <c r="A63" s="32"/>
      <c r="B63" s="33"/>
      <c r="C63" s="208" t="s">
        <v>161</v>
      </c>
      <c r="D63" s="208" t="s">
        <v>216</v>
      </c>
      <c r="E63" s="17" t="s">
        <v>1</v>
      </c>
      <c r="F63" s="209">
        <v>1.74</v>
      </c>
      <c r="G63" s="32"/>
      <c r="H63" s="33"/>
    </row>
    <row r="64" spans="1:8" s="2" customFormat="1" ht="16.75" customHeight="1">
      <c r="A64" s="32"/>
      <c r="B64" s="33"/>
      <c r="C64" s="210" t="s">
        <v>2517</v>
      </c>
      <c r="D64" s="32"/>
      <c r="E64" s="32"/>
      <c r="F64" s="32"/>
      <c r="G64" s="32"/>
      <c r="H64" s="33"/>
    </row>
    <row r="65" spans="1:8" s="2" customFormat="1" ht="20">
      <c r="A65" s="32"/>
      <c r="B65" s="33"/>
      <c r="C65" s="208" t="s">
        <v>208</v>
      </c>
      <c r="D65" s="208" t="s">
        <v>209</v>
      </c>
      <c r="E65" s="17" t="s">
        <v>210</v>
      </c>
      <c r="F65" s="209">
        <v>1.74</v>
      </c>
      <c r="G65" s="32"/>
      <c r="H65" s="33"/>
    </row>
    <row r="66" spans="1:8" s="2" customFormat="1" ht="20">
      <c r="A66" s="32"/>
      <c r="B66" s="33"/>
      <c r="C66" s="208" t="s">
        <v>218</v>
      </c>
      <c r="D66" s="208" t="s">
        <v>219</v>
      </c>
      <c r="E66" s="17" t="s">
        <v>210</v>
      </c>
      <c r="F66" s="209">
        <v>1.74</v>
      </c>
      <c r="G66" s="32"/>
      <c r="H66" s="33"/>
    </row>
    <row r="67" spans="1:8" s="2" customFormat="1" ht="20">
      <c r="A67" s="32"/>
      <c r="B67" s="33"/>
      <c r="C67" s="208" t="s">
        <v>221</v>
      </c>
      <c r="D67" s="208" t="s">
        <v>222</v>
      </c>
      <c r="E67" s="17" t="s">
        <v>210</v>
      </c>
      <c r="F67" s="209">
        <v>1.74</v>
      </c>
      <c r="G67" s="32"/>
      <c r="H67" s="33"/>
    </row>
    <row r="68" spans="1:8" s="2" customFormat="1" ht="20">
      <c r="A68" s="32"/>
      <c r="B68" s="33"/>
      <c r="C68" s="208" t="s">
        <v>224</v>
      </c>
      <c r="D68" s="208" t="s">
        <v>225</v>
      </c>
      <c r="E68" s="17" t="s">
        <v>210</v>
      </c>
      <c r="F68" s="209">
        <v>1.74</v>
      </c>
      <c r="G68" s="32"/>
      <c r="H68" s="33"/>
    </row>
    <row r="69" spans="1:8" s="2" customFormat="1" ht="10">
      <c r="A69" s="32"/>
      <c r="B69" s="33"/>
      <c r="C69" s="208" t="s">
        <v>227</v>
      </c>
      <c r="D69" s="208" t="s">
        <v>228</v>
      </c>
      <c r="E69" s="17" t="s">
        <v>229</v>
      </c>
      <c r="F69" s="209">
        <v>3.132</v>
      </c>
      <c r="G69" s="32"/>
      <c r="H69" s="33"/>
    </row>
    <row r="70" spans="1:8" s="2" customFormat="1" ht="16.75" customHeight="1">
      <c r="A70" s="32"/>
      <c r="B70" s="33"/>
      <c r="C70" s="208" t="s">
        <v>233</v>
      </c>
      <c r="D70" s="208" t="s">
        <v>234</v>
      </c>
      <c r="E70" s="17" t="s">
        <v>210</v>
      </c>
      <c r="F70" s="209">
        <v>1.74</v>
      </c>
      <c r="G70" s="32"/>
      <c r="H70" s="33"/>
    </row>
    <row r="71" spans="1:8" s="2" customFormat="1" ht="16.75" customHeight="1">
      <c r="A71" s="32"/>
      <c r="B71" s="33"/>
      <c r="C71" s="208" t="s">
        <v>238</v>
      </c>
      <c r="D71" s="208" t="s">
        <v>239</v>
      </c>
      <c r="E71" s="17" t="s">
        <v>229</v>
      </c>
      <c r="F71" s="209">
        <v>3.306</v>
      </c>
      <c r="G71" s="32"/>
      <c r="H71" s="33"/>
    </row>
    <row r="72" spans="1:8" s="2" customFormat="1" ht="26.4" customHeight="1">
      <c r="A72" s="32"/>
      <c r="B72" s="33"/>
      <c r="C72" s="203" t="s">
        <v>2525</v>
      </c>
      <c r="D72" s="203" t="s">
        <v>86</v>
      </c>
      <c r="E72" s="32"/>
      <c r="F72" s="32"/>
      <c r="G72" s="32"/>
      <c r="H72" s="33"/>
    </row>
    <row r="73" spans="1:8" s="2" customFormat="1" ht="16.75" customHeight="1">
      <c r="A73" s="32"/>
      <c r="B73" s="33"/>
      <c r="C73" s="204" t="s">
        <v>155</v>
      </c>
      <c r="D73" s="205" t="s">
        <v>877</v>
      </c>
      <c r="E73" s="206" t="s">
        <v>1</v>
      </c>
      <c r="F73" s="207">
        <v>18.6</v>
      </c>
      <c r="G73" s="32"/>
      <c r="H73" s="33"/>
    </row>
    <row r="74" spans="1:8" s="2" customFormat="1" ht="16.75" customHeight="1">
      <c r="A74" s="32"/>
      <c r="B74" s="33"/>
      <c r="C74" s="208" t="s">
        <v>1</v>
      </c>
      <c r="D74" s="208" t="s">
        <v>945</v>
      </c>
      <c r="E74" s="17" t="s">
        <v>1</v>
      </c>
      <c r="F74" s="209">
        <v>15</v>
      </c>
      <c r="G74" s="32"/>
      <c r="H74" s="33"/>
    </row>
    <row r="75" spans="1:8" s="2" customFormat="1" ht="16.75" customHeight="1">
      <c r="A75" s="32"/>
      <c r="B75" s="33"/>
      <c r="C75" s="208" t="s">
        <v>1</v>
      </c>
      <c r="D75" s="208" t="s">
        <v>946</v>
      </c>
      <c r="E75" s="17" t="s">
        <v>1</v>
      </c>
      <c r="F75" s="209">
        <v>3.6</v>
      </c>
      <c r="G75" s="32"/>
      <c r="H75" s="33"/>
    </row>
    <row r="76" spans="1:8" s="2" customFormat="1" ht="16.75" customHeight="1">
      <c r="A76" s="32"/>
      <c r="B76" s="33"/>
      <c r="C76" s="208" t="s">
        <v>155</v>
      </c>
      <c r="D76" s="208" t="s">
        <v>216</v>
      </c>
      <c r="E76" s="17" t="s">
        <v>1</v>
      </c>
      <c r="F76" s="209">
        <v>18.6</v>
      </c>
      <c r="G76" s="32"/>
      <c r="H76" s="33"/>
    </row>
    <row r="77" spans="1:8" s="2" customFormat="1" ht="16.75" customHeight="1">
      <c r="A77" s="32"/>
      <c r="B77" s="33"/>
      <c r="C77" s="210" t="s">
        <v>2517</v>
      </c>
      <c r="D77" s="32"/>
      <c r="E77" s="32"/>
      <c r="F77" s="32"/>
      <c r="G77" s="32"/>
      <c r="H77" s="33"/>
    </row>
    <row r="78" spans="1:8" s="2" customFormat="1" ht="20">
      <c r="A78" s="32"/>
      <c r="B78" s="33"/>
      <c r="C78" s="208" t="s">
        <v>208</v>
      </c>
      <c r="D78" s="208" t="s">
        <v>209</v>
      </c>
      <c r="E78" s="17" t="s">
        <v>210</v>
      </c>
      <c r="F78" s="209">
        <v>18.6</v>
      </c>
      <c r="G78" s="32"/>
      <c r="H78" s="33"/>
    </row>
    <row r="79" spans="1:8" s="2" customFormat="1" ht="20">
      <c r="A79" s="32"/>
      <c r="B79" s="33"/>
      <c r="C79" s="208" t="s">
        <v>218</v>
      </c>
      <c r="D79" s="208" t="s">
        <v>219</v>
      </c>
      <c r="E79" s="17" t="s">
        <v>210</v>
      </c>
      <c r="F79" s="209">
        <v>21.408</v>
      </c>
      <c r="G79" s="32"/>
      <c r="H79" s="33"/>
    </row>
    <row r="80" spans="1:8" s="2" customFormat="1" ht="20">
      <c r="A80" s="32"/>
      <c r="B80" s="33"/>
      <c r="C80" s="208" t="s">
        <v>221</v>
      </c>
      <c r="D80" s="208" t="s">
        <v>222</v>
      </c>
      <c r="E80" s="17" t="s">
        <v>210</v>
      </c>
      <c r="F80" s="209">
        <v>21.408</v>
      </c>
      <c r="G80" s="32"/>
      <c r="H80" s="33"/>
    </row>
    <row r="81" spans="1:8" s="2" customFormat="1" ht="20">
      <c r="A81" s="32"/>
      <c r="B81" s="33"/>
      <c r="C81" s="208" t="s">
        <v>224</v>
      </c>
      <c r="D81" s="208" t="s">
        <v>225</v>
      </c>
      <c r="E81" s="17" t="s">
        <v>210</v>
      </c>
      <c r="F81" s="209">
        <v>21.408</v>
      </c>
      <c r="G81" s="32"/>
      <c r="H81" s="33"/>
    </row>
    <row r="82" spans="1:8" s="2" customFormat="1" ht="10">
      <c r="A82" s="32"/>
      <c r="B82" s="33"/>
      <c r="C82" s="208" t="s">
        <v>227</v>
      </c>
      <c r="D82" s="208" t="s">
        <v>228</v>
      </c>
      <c r="E82" s="17" t="s">
        <v>229</v>
      </c>
      <c r="F82" s="209">
        <v>38.534</v>
      </c>
      <c r="G82" s="32"/>
      <c r="H82" s="33"/>
    </row>
    <row r="83" spans="1:8" s="2" customFormat="1" ht="16.75" customHeight="1">
      <c r="A83" s="32"/>
      <c r="B83" s="33"/>
      <c r="C83" s="208" t="s">
        <v>233</v>
      </c>
      <c r="D83" s="208" t="s">
        <v>234</v>
      </c>
      <c r="E83" s="17" t="s">
        <v>210</v>
      </c>
      <c r="F83" s="209">
        <v>18.6</v>
      </c>
      <c r="G83" s="32"/>
      <c r="H83" s="33"/>
    </row>
    <row r="84" spans="1:8" s="2" customFormat="1" ht="16.75" customHeight="1">
      <c r="A84" s="32"/>
      <c r="B84" s="33"/>
      <c r="C84" s="208" t="s">
        <v>961</v>
      </c>
      <c r="D84" s="208" t="s">
        <v>962</v>
      </c>
      <c r="E84" s="17" t="s">
        <v>229</v>
      </c>
      <c r="F84" s="209">
        <v>35.34</v>
      </c>
      <c r="G84" s="32"/>
      <c r="H84" s="33"/>
    </row>
    <row r="85" spans="1:8" s="2" customFormat="1" ht="16.75" customHeight="1">
      <c r="A85" s="32"/>
      <c r="B85" s="33"/>
      <c r="C85" s="204" t="s">
        <v>148</v>
      </c>
      <c r="D85" s="205" t="s">
        <v>2526</v>
      </c>
      <c r="E85" s="206" t="s">
        <v>1</v>
      </c>
      <c r="F85" s="207">
        <v>85.85</v>
      </c>
      <c r="G85" s="32"/>
      <c r="H85" s="33"/>
    </row>
    <row r="86" spans="1:8" s="2" customFormat="1" ht="16.75" customHeight="1">
      <c r="A86" s="32"/>
      <c r="B86" s="33"/>
      <c r="C86" s="208" t="s">
        <v>1</v>
      </c>
      <c r="D86" s="208" t="s">
        <v>1052</v>
      </c>
      <c r="E86" s="17" t="s">
        <v>1</v>
      </c>
      <c r="F86" s="209">
        <v>54.26</v>
      </c>
      <c r="G86" s="32"/>
      <c r="H86" s="33"/>
    </row>
    <row r="87" spans="1:8" s="2" customFormat="1" ht="16.75" customHeight="1">
      <c r="A87" s="32"/>
      <c r="B87" s="33"/>
      <c r="C87" s="208" t="s">
        <v>1</v>
      </c>
      <c r="D87" s="208" t="s">
        <v>1053</v>
      </c>
      <c r="E87" s="17" t="s">
        <v>1</v>
      </c>
      <c r="F87" s="209">
        <v>31.59</v>
      </c>
      <c r="G87" s="32"/>
      <c r="H87" s="33"/>
    </row>
    <row r="88" spans="1:8" s="2" customFormat="1" ht="16.75" customHeight="1">
      <c r="A88" s="32"/>
      <c r="B88" s="33"/>
      <c r="C88" s="208" t="s">
        <v>148</v>
      </c>
      <c r="D88" s="208" t="s">
        <v>216</v>
      </c>
      <c r="E88" s="17" t="s">
        <v>1</v>
      </c>
      <c r="F88" s="209">
        <v>85.85</v>
      </c>
      <c r="G88" s="32"/>
      <c r="H88" s="33"/>
    </row>
    <row r="89" spans="1:8" s="2" customFormat="1" ht="16.75" customHeight="1">
      <c r="A89" s="32"/>
      <c r="B89" s="33"/>
      <c r="C89" s="204" t="s">
        <v>151</v>
      </c>
      <c r="D89" s="205" t="s">
        <v>885</v>
      </c>
      <c r="E89" s="206" t="s">
        <v>1</v>
      </c>
      <c r="F89" s="207">
        <v>243.202</v>
      </c>
      <c r="G89" s="32"/>
      <c r="H89" s="33"/>
    </row>
    <row r="90" spans="1:8" s="2" customFormat="1" ht="16.75" customHeight="1">
      <c r="A90" s="32"/>
      <c r="B90" s="33"/>
      <c r="C90" s="208" t="s">
        <v>1</v>
      </c>
      <c r="D90" s="208" t="s">
        <v>1055</v>
      </c>
      <c r="E90" s="17" t="s">
        <v>1</v>
      </c>
      <c r="F90" s="209">
        <v>55.425</v>
      </c>
      <c r="G90" s="32"/>
      <c r="H90" s="33"/>
    </row>
    <row r="91" spans="1:8" s="2" customFormat="1" ht="16.75" customHeight="1">
      <c r="A91" s="32"/>
      <c r="B91" s="33"/>
      <c r="C91" s="208" t="s">
        <v>1</v>
      </c>
      <c r="D91" s="208" t="s">
        <v>1056</v>
      </c>
      <c r="E91" s="17" t="s">
        <v>1</v>
      </c>
      <c r="F91" s="209">
        <v>-5.76</v>
      </c>
      <c r="G91" s="32"/>
      <c r="H91" s="33"/>
    </row>
    <row r="92" spans="1:8" s="2" customFormat="1" ht="16.75" customHeight="1">
      <c r="A92" s="32"/>
      <c r="B92" s="33"/>
      <c r="C92" s="208" t="s">
        <v>1</v>
      </c>
      <c r="D92" s="208" t="s">
        <v>1057</v>
      </c>
      <c r="E92" s="17" t="s">
        <v>1</v>
      </c>
      <c r="F92" s="209">
        <v>-3.6</v>
      </c>
      <c r="G92" s="32"/>
      <c r="H92" s="33"/>
    </row>
    <row r="93" spans="1:8" s="2" customFormat="1" ht="16.75" customHeight="1">
      <c r="A93" s="32"/>
      <c r="B93" s="33"/>
      <c r="C93" s="208" t="s">
        <v>1</v>
      </c>
      <c r="D93" s="208" t="s">
        <v>1058</v>
      </c>
      <c r="E93" s="17" t="s">
        <v>1</v>
      </c>
      <c r="F93" s="209">
        <v>64.28</v>
      </c>
      <c r="G93" s="32"/>
      <c r="H93" s="33"/>
    </row>
    <row r="94" spans="1:8" s="2" customFormat="1" ht="16.75" customHeight="1">
      <c r="A94" s="32"/>
      <c r="B94" s="33"/>
      <c r="C94" s="208" t="s">
        <v>1</v>
      </c>
      <c r="D94" s="208" t="s">
        <v>1059</v>
      </c>
      <c r="E94" s="17" t="s">
        <v>1</v>
      </c>
      <c r="F94" s="209">
        <v>-2.4</v>
      </c>
      <c r="G94" s="32"/>
      <c r="H94" s="33"/>
    </row>
    <row r="95" spans="1:8" s="2" customFormat="1" ht="16.75" customHeight="1">
      <c r="A95" s="32"/>
      <c r="B95" s="33"/>
      <c r="C95" s="208" t="s">
        <v>1</v>
      </c>
      <c r="D95" s="208" t="s">
        <v>1060</v>
      </c>
      <c r="E95" s="17" t="s">
        <v>1</v>
      </c>
      <c r="F95" s="209">
        <v>-1.8</v>
      </c>
      <c r="G95" s="32"/>
      <c r="H95" s="33"/>
    </row>
    <row r="96" spans="1:8" s="2" customFormat="1" ht="16.75" customHeight="1">
      <c r="A96" s="32"/>
      <c r="B96" s="33"/>
      <c r="C96" s="208" t="s">
        <v>1</v>
      </c>
      <c r="D96" s="208" t="s">
        <v>1061</v>
      </c>
      <c r="E96" s="17" t="s">
        <v>1</v>
      </c>
      <c r="F96" s="209">
        <v>62.85</v>
      </c>
      <c r="G96" s="32"/>
      <c r="H96" s="33"/>
    </row>
    <row r="97" spans="1:8" s="2" customFormat="1" ht="16.75" customHeight="1">
      <c r="A97" s="32"/>
      <c r="B97" s="33"/>
      <c r="C97" s="208" t="s">
        <v>1</v>
      </c>
      <c r="D97" s="208" t="s">
        <v>1062</v>
      </c>
      <c r="E97" s="17" t="s">
        <v>1</v>
      </c>
      <c r="F97" s="209">
        <v>-1.92</v>
      </c>
      <c r="G97" s="32"/>
      <c r="H97" s="33"/>
    </row>
    <row r="98" spans="1:8" s="2" customFormat="1" ht="16.75" customHeight="1">
      <c r="A98" s="32"/>
      <c r="B98" s="33"/>
      <c r="C98" s="208" t="s">
        <v>1</v>
      </c>
      <c r="D98" s="208" t="s">
        <v>1063</v>
      </c>
      <c r="E98" s="17" t="s">
        <v>1</v>
      </c>
      <c r="F98" s="209">
        <v>-2.31</v>
      </c>
      <c r="G98" s="32"/>
      <c r="H98" s="33"/>
    </row>
    <row r="99" spans="1:8" s="2" customFormat="1" ht="16.75" customHeight="1">
      <c r="A99" s="32"/>
      <c r="B99" s="33"/>
      <c r="C99" s="208" t="s">
        <v>1</v>
      </c>
      <c r="D99" s="208" t="s">
        <v>1064</v>
      </c>
      <c r="E99" s="17" t="s">
        <v>1</v>
      </c>
      <c r="F99" s="209">
        <v>-7.6</v>
      </c>
      <c r="G99" s="32"/>
      <c r="H99" s="33"/>
    </row>
    <row r="100" spans="1:8" s="2" customFormat="1" ht="16.75" customHeight="1">
      <c r="A100" s="32"/>
      <c r="B100" s="33"/>
      <c r="C100" s="208" t="s">
        <v>1</v>
      </c>
      <c r="D100" s="208" t="s">
        <v>1065</v>
      </c>
      <c r="E100" s="17" t="s">
        <v>1</v>
      </c>
      <c r="F100" s="209">
        <v>29.125</v>
      </c>
      <c r="G100" s="32"/>
      <c r="H100" s="33"/>
    </row>
    <row r="101" spans="1:8" s="2" customFormat="1" ht="16.75" customHeight="1">
      <c r="A101" s="32"/>
      <c r="B101" s="33"/>
      <c r="C101" s="208" t="s">
        <v>1</v>
      </c>
      <c r="D101" s="208" t="s">
        <v>1066</v>
      </c>
      <c r="E101" s="17" t="s">
        <v>1</v>
      </c>
      <c r="F101" s="209">
        <v>-22.81</v>
      </c>
      <c r="G101" s="32"/>
      <c r="H101" s="33"/>
    </row>
    <row r="102" spans="1:8" s="2" customFormat="1" ht="16.75" customHeight="1">
      <c r="A102" s="32"/>
      <c r="B102" s="33"/>
      <c r="C102" s="208" t="s">
        <v>1</v>
      </c>
      <c r="D102" s="208" t="s">
        <v>1067</v>
      </c>
      <c r="E102" s="17" t="s">
        <v>1</v>
      </c>
      <c r="F102" s="209">
        <v>75.762</v>
      </c>
      <c r="G102" s="32"/>
      <c r="H102" s="33"/>
    </row>
    <row r="103" spans="1:8" s="2" customFormat="1" ht="16.75" customHeight="1">
      <c r="A103" s="32"/>
      <c r="B103" s="33"/>
      <c r="C103" s="208" t="s">
        <v>1</v>
      </c>
      <c r="D103" s="208" t="s">
        <v>1068</v>
      </c>
      <c r="E103" s="17" t="s">
        <v>1</v>
      </c>
      <c r="F103" s="209">
        <v>3.96</v>
      </c>
      <c r="G103" s="32"/>
      <c r="H103" s="33"/>
    </row>
    <row r="104" spans="1:8" s="2" customFormat="1" ht="16.75" customHeight="1">
      <c r="A104" s="32"/>
      <c r="B104" s="33"/>
      <c r="C104" s="208" t="s">
        <v>151</v>
      </c>
      <c r="D104" s="208" t="s">
        <v>282</v>
      </c>
      <c r="E104" s="17" t="s">
        <v>1</v>
      </c>
      <c r="F104" s="209">
        <v>243.202</v>
      </c>
      <c r="G104" s="32"/>
      <c r="H104" s="33"/>
    </row>
    <row r="105" spans="1:8" s="2" customFormat="1" ht="16.75" customHeight="1">
      <c r="A105" s="32"/>
      <c r="B105" s="33"/>
      <c r="C105" s="210" t="s">
        <v>2517</v>
      </c>
      <c r="D105" s="32"/>
      <c r="E105" s="32"/>
      <c r="F105" s="32"/>
      <c r="G105" s="32"/>
      <c r="H105" s="33"/>
    </row>
    <row r="106" spans="1:8" s="2" customFormat="1" ht="16.75" customHeight="1">
      <c r="A106" s="32"/>
      <c r="B106" s="33"/>
      <c r="C106" s="208" t="s">
        <v>269</v>
      </c>
      <c r="D106" s="208" t="s">
        <v>270</v>
      </c>
      <c r="E106" s="17" t="s">
        <v>256</v>
      </c>
      <c r="F106" s="209">
        <v>243.202</v>
      </c>
      <c r="G106" s="32"/>
      <c r="H106" s="33"/>
    </row>
    <row r="107" spans="1:8" s="2" customFormat="1" ht="16.75" customHeight="1">
      <c r="A107" s="32"/>
      <c r="B107" s="33"/>
      <c r="C107" s="208" t="s">
        <v>291</v>
      </c>
      <c r="D107" s="208" t="s">
        <v>292</v>
      </c>
      <c r="E107" s="17" t="s">
        <v>256</v>
      </c>
      <c r="F107" s="209">
        <v>189.13</v>
      </c>
      <c r="G107" s="32"/>
      <c r="H107" s="33"/>
    </row>
    <row r="108" spans="1:8" s="2" customFormat="1" ht="16.75" customHeight="1">
      <c r="A108" s="32"/>
      <c r="B108" s="33"/>
      <c r="C108" s="204" t="s">
        <v>887</v>
      </c>
      <c r="D108" s="205" t="s">
        <v>888</v>
      </c>
      <c r="E108" s="206" t="s">
        <v>1</v>
      </c>
      <c r="F108" s="207">
        <v>54.072</v>
      </c>
      <c r="G108" s="32"/>
      <c r="H108" s="33"/>
    </row>
    <row r="109" spans="1:8" s="2" customFormat="1" ht="16.75" customHeight="1">
      <c r="A109" s="32"/>
      <c r="B109" s="33"/>
      <c r="C109" s="208" t="s">
        <v>1</v>
      </c>
      <c r="D109" s="208" t="s">
        <v>1081</v>
      </c>
      <c r="E109" s="17" t="s">
        <v>1</v>
      </c>
      <c r="F109" s="209">
        <v>20.544</v>
      </c>
      <c r="G109" s="32"/>
      <c r="H109" s="33"/>
    </row>
    <row r="110" spans="1:8" s="2" customFormat="1" ht="16.75" customHeight="1">
      <c r="A110" s="32"/>
      <c r="B110" s="33"/>
      <c r="C110" s="208" t="s">
        <v>1</v>
      </c>
      <c r="D110" s="208" t="s">
        <v>1082</v>
      </c>
      <c r="E110" s="17" t="s">
        <v>1</v>
      </c>
      <c r="F110" s="209">
        <v>10</v>
      </c>
      <c r="G110" s="32"/>
      <c r="H110" s="33"/>
    </row>
    <row r="111" spans="1:8" s="2" customFormat="1" ht="16.75" customHeight="1">
      <c r="A111" s="32"/>
      <c r="B111" s="33"/>
      <c r="C111" s="208" t="s">
        <v>1</v>
      </c>
      <c r="D111" s="208" t="s">
        <v>1083</v>
      </c>
      <c r="E111" s="17" t="s">
        <v>1</v>
      </c>
      <c r="F111" s="209">
        <v>23.528</v>
      </c>
      <c r="G111" s="32"/>
      <c r="H111" s="33"/>
    </row>
    <row r="112" spans="1:8" s="2" customFormat="1" ht="16.75" customHeight="1">
      <c r="A112" s="32"/>
      <c r="B112" s="33"/>
      <c r="C112" s="208" t="s">
        <v>887</v>
      </c>
      <c r="D112" s="208" t="s">
        <v>216</v>
      </c>
      <c r="E112" s="17" t="s">
        <v>1</v>
      </c>
      <c r="F112" s="209">
        <v>54.072</v>
      </c>
      <c r="G112" s="32"/>
      <c r="H112" s="33"/>
    </row>
    <row r="113" spans="1:8" s="2" customFormat="1" ht="16.75" customHeight="1">
      <c r="A113" s="32"/>
      <c r="B113" s="33"/>
      <c r="C113" s="210" t="s">
        <v>2517</v>
      </c>
      <c r="D113" s="32"/>
      <c r="E113" s="32"/>
      <c r="F113" s="32"/>
      <c r="G113" s="32"/>
      <c r="H113" s="33"/>
    </row>
    <row r="114" spans="1:8" s="2" customFormat="1" ht="16.75" customHeight="1">
      <c r="A114" s="32"/>
      <c r="B114" s="33"/>
      <c r="C114" s="208" t="s">
        <v>1078</v>
      </c>
      <c r="D114" s="208" t="s">
        <v>1079</v>
      </c>
      <c r="E114" s="17" t="s">
        <v>256</v>
      </c>
      <c r="F114" s="209">
        <v>54.072</v>
      </c>
      <c r="G114" s="32"/>
      <c r="H114" s="33"/>
    </row>
    <row r="115" spans="1:8" s="2" customFormat="1" ht="16.75" customHeight="1">
      <c r="A115" s="32"/>
      <c r="B115" s="33"/>
      <c r="C115" s="208" t="s">
        <v>291</v>
      </c>
      <c r="D115" s="208" t="s">
        <v>292</v>
      </c>
      <c r="E115" s="17" t="s">
        <v>256</v>
      </c>
      <c r="F115" s="209">
        <v>189.13</v>
      </c>
      <c r="G115" s="32"/>
      <c r="H115" s="33"/>
    </row>
    <row r="116" spans="1:8" s="2" customFormat="1" ht="16.75" customHeight="1">
      <c r="A116" s="32"/>
      <c r="B116" s="33"/>
      <c r="C116" s="208" t="s">
        <v>294</v>
      </c>
      <c r="D116" s="208" t="s">
        <v>295</v>
      </c>
      <c r="E116" s="17" t="s">
        <v>256</v>
      </c>
      <c r="F116" s="209">
        <v>243.202</v>
      </c>
      <c r="G116" s="32"/>
      <c r="H116" s="33"/>
    </row>
    <row r="117" spans="1:8" s="2" customFormat="1" ht="16.75" customHeight="1">
      <c r="A117" s="32"/>
      <c r="B117" s="33"/>
      <c r="C117" s="204" t="s">
        <v>890</v>
      </c>
      <c r="D117" s="205" t="s">
        <v>891</v>
      </c>
      <c r="E117" s="206" t="s">
        <v>1</v>
      </c>
      <c r="F117" s="207">
        <v>189.13</v>
      </c>
      <c r="G117" s="32"/>
      <c r="H117" s="33"/>
    </row>
    <row r="118" spans="1:8" s="2" customFormat="1" ht="16.75" customHeight="1">
      <c r="A118" s="32"/>
      <c r="B118" s="33"/>
      <c r="C118" s="208" t="s">
        <v>1</v>
      </c>
      <c r="D118" s="208" t="s">
        <v>151</v>
      </c>
      <c r="E118" s="17" t="s">
        <v>1</v>
      </c>
      <c r="F118" s="209">
        <v>243.202</v>
      </c>
      <c r="G118" s="32"/>
      <c r="H118" s="33"/>
    </row>
    <row r="119" spans="1:8" s="2" customFormat="1" ht="16.75" customHeight="1">
      <c r="A119" s="32"/>
      <c r="B119" s="33"/>
      <c r="C119" s="208" t="s">
        <v>1</v>
      </c>
      <c r="D119" s="208" t="s">
        <v>1085</v>
      </c>
      <c r="E119" s="17" t="s">
        <v>1</v>
      </c>
      <c r="F119" s="209">
        <v>-54.072</v>
      </c>
      <c r="G119" s="32"/>
      <c r="H119" s="33"/>
    </row>
    <row r="120" spans="1:8" s="2" customFormat="1" ht="16.75" customHeight="1">
      <c r="A120" s="32"/>
      <c r="B120" s="33"/>
      <c r="C120" s="208" t="s">
        <v>890</v>
      </c>
      <c r="D120" s="208" t="s">
        <v>216</v>
      </c>
      <c r="E120" s="17" t="s">
        <v>1</v>
      </c>
      <c r="F120" s="209">
        <v>189.13</v>
      </c>
      <c r="G120" s="32"/>
      <c r="H120" s="33"/>
    </row>
    <row r="121" spans="1:8" s="2" customFormat="1" ht="16.75" customHeight="1">
      <c r="A121" s="32"/>
      <c r="B121" s="33"/>
      <c r="C121" s="210" t="s">
        <v>2517</v>
      </c>
      <c r="D121" s="32"/>
      <c r="E121" s="32"/>
      <c r="F121" s="32"/>
      <c r="G121" s="32"/>
      <c r="H121" s="33"/>
    </row>
    <row r="122" spans="1:8" s="2" customFormat="1" ht="16.75" customHeight="1">
      <c r="A122" s="32"/>
      <c r="B122" s="33"/>
      <c r="C122" s="208" t="s">
        <v>291</v>
      </c>
      <c r="D122" s="208" t="s">
        <v>292</v>
      </c>
      <c r="E122" s="17" t="s">
        <v>256</v>
      </c>
      <c r="F122" s="209">
        <v>189.13</v>
      </c>
      <c r="G122" s="32"/>
      <c r="H122" s="33"/>
    </row>
    <row r="123" spans="1:8" s="2" customFormat="1" ht="16.75" customHeight="1">
      <c r="A123" s="32"/>
      <c r="B123" s="33"/>
      <c r="C123" s="208" t="s">
        <v>294</v>
      </c>
      <c r="D123" s="208" t="s">
        <v>295</v>
      </c>
      <c r="E123" s="17" t="s">
        <v>256</v>
      </c>
      <c r="F123" s="209">
        <v>243.202</v>
      </c>
      <c r="G123" s="32"/>
      <c r="H123" s="33"/>
    </row>
    <row r="124" spans="1:8" s="2" customFormat="1" ht="16.75" customHeight="1">
      <c r="A124" s="32"/>
      <c r="B124" s="33"/>
      <c r="C124" s="204" t="s">
        <v>899</v>
      </c>
      <c r="D124" s="205" t="s">
        <v>900</v>
      </c>
      <c r="E124" s="206" t="s">
        <v>1</v>
      </c>
      <c r="F124" s="207">
        <v>22.81</v>
      </c>
      <c r="G124" s="32"/>
      <c r="H124" s="33"/>
    </row>
    <row r="125" spans="1:8" s="2" customFormat="1" ht="16.75" customHeight="1">
      <c r="A125" s="32"/>
      <c r="B125" s="33"/>
      <c r="C125" s="208" t="s">
        <v>1</v>
      </c>
      <c r="D125" s="208" t="s">
        <v>1072</v>
      </c>
      <c r="E125" s="17" t="s">
        <v>1</v>
      </c>
      <c r="F125" s="209">
        <v>24.31</v>
      </c>
      <c r="G125" s="32"/>
      <c r="H125" s="33"/>
    </row>
    <row r="126" spans="1:8" s="2" customFormat="1" ht="16.75" customHeight="1">
      <c r="A126" s="32"/>
      <c r="B126" s="33"/>
      <c r="C126" s="208" t="s">
        <v>1</v>
      </c>
      <c r="D126" s="208" t="s">
        <v>1073</v>
      </c>
      <c r="E126" s="17" t="s">
        <v>1</v>
      </c>
      <c r="F126" s="209">
        <v>-1.5</v>
      </c>
      <c r="G126" s="32"/>
      <c r="H126" s="33"/>
    </row>
    <row r="127" spans="1:8" s="2" customFormat="1" ht="16.75" customHeight="1">
      <c r="A127" s="32"/>
      <c r="B127" s="33"/>
      <c r="C127" s="208" t="s">
        <v>899</v>
      </c>
      <c r="D127" s="208" t="s">
        <v>216</v>
      </c>
      <c r="E127" s="17" t="s">
        <v>1</v>
      </c>
      <c r="F127" s="209">
        <v>22.81</v>
      </c>
      <c r="G127" s="32"/>
      <c r="H127" s="33"/>
    </row>
    <row r="128" spans="1:8" s="2" customFormat="1" ht="16.75" customHeight="1">
      <c r="A128" s="32"/>
      <c r="B128" s="33"/>
      <c r="C128" s="210" t="s">
        <v>2517</v>
      </c>
      <c r="D128" s="32"/>
      <c r="E128" s="32"/>
      <c r="F128" s="32"/>
      <c r="G128" s="32"/>
      <c r="H128" s="33"/>
    </row>
    <row r="129" spans="1:8" s="2" customFormat="1" ht="16.75" customHeight="1">
      <c r="A129" s="32"/>
      <c r="B129" s="33"/>
      <c r="C129" s="208" t="s">
        <v>1069</v>
      </c>
      <c r="D129" s="208" t="s">
        <v>1070</v>
      </c>
      <c r="E129" s="17" t="s">
        <v>256</v>
      </c>
      <c r="F129" s="209">
        <v>22.81</v>
      </c>
      <c r="G129" s="32"/>
      <c r="H129" s="33"/>
    </row>
    <row r="130" spans="1:8" s="2" customFormat="1" ht="16.75" customHeight="1">
      <c r="A130" s="32"/>
      <c r="B130" s="33"/>
      <c r="C130" s="208" t="s">
        <v>269</v>
      </c>
      <c r="D130" s="208" t="s">
        <v>270</v>
      </c>
      <c r="E130" s="17" t="s">
        <v>256</v>
      </c>
      <c r="F130" s="209">
        <v>243.202</v>
      </c>
      <c r="G130" s="32"/>
      <c r="H130" s="33"/>
    </row>
    <row r="131" spans="1:8" s="2" customFormat="1" ht="16.75" customHeight="1">
      <c r="A131" s="32"/>
      <c r="B131" s="33"/>
      <c r="C131" s="208" t="s">
        <v>1087</v>
      </c>
      <c r="D131" s="208" t="s">
        <v>1088</v>
      </c>
      <c r="E131" s="17" t="s">
        <v>256</v>
      </c>
      <c r="F131" s="209">
        <v>22.81</v>
      </c>
      <c r="G131" s="32"/>
      <c r="H131" s="33"/>
    </row>
    <row r="132" spans="1:8" s="2" customFormat="1" ht="20">
      <c r="A132" s="32"/>
      <c r="B132" s="33"/>
      <c r="C132" s="208" t="s">
        <v>1090</v>
      </c>
      <c r="D132" s="208" t="s">
        <v>1091</v>
      </c>
      <c r="E132" s="17" t="s">
        <v>256</v>
      </c>
      <c r="F132" s="209">
        <v>22.81</v>
      </c>
      <c r="G132" s="32"/>
      <c r="H132" s="33"/>
    </row>
    <row r="133" spans="1:8" s="2" customFormat="1" ht="16.75" customHeight="1">
      <c r="A133" s="32"/>
      <c r="B133" s="33"/>
      <c r="C133" s="208" t="s">
        <v>1093</v>
      </c>
      <c r="D133" s="208" t="s">
        <v>1094</v>
      </c>
      <c r="E133" s="17" t="s">
        <v>256</v>
      </c>
      <c r="F133" s="209">
        <v>22.81</v>
      </c>
      <c r="G133" s="32"/>
      <c r="H133" s="33"/>
    </row>
    <row r="134" spans="1:8" s="2" customFormat="1" ht="16.75" customHeight="1">
      <c r="A134" s="32"/>
      <c r="B134" s="33"/>
      <c r="C134" s="204" t="s">
        <v>902</v>
      </c>
      <c r="D134" s="205" t="s">
        <v>903</v>
      </c>
      <c r="E134" s="206" t="s">
        <v>1</v>
      </c>
      <c r="F134" s="207">
        <v>2.808</v>
      </c>
      <c r="G134" s="32"/>
      <c r="H134" s="33"/>
    </row>
    <row r="135" spans="1:8" s="2" customFormat="1" ht="16.75" customHeight="1">
      <c r="A135" s="32"/>
      <c r="B135" s="33"/>
      <c r="C135" s="208" t="s">
        <v>1</v>
      </c>
      <c r="D135" s="208" t="s">
        <v>943</v>
      </c>
      <c r="E135" s="17" t="s">
        <v>1</v>
      </c>
      <c r="F135" s="209">
        <v>2.808</v>
      </c>
      <c r="G135" s="32"/>
      <c r="H135" s="33"/>
    </row>
    <row r="136" spans="1:8" s="2" customFormat="1" ht="16.75" customHeight="1">
      <c r="A136" s="32"/>
      <c r="B136" s="33"/>
      <c r="C136" s="208" t="s">
        <v>902</v>
      </c>
      <c r="D136" s="208" t="s">
        <v>216</v>
      </c>
      <c r="E136" s="17" t="s">
        <v>1</v>
      </c>
      <c r="F136" s="209">
        <v>2.808</v>
      </c>
      <c r="G136" s="32"/>
      <c r="H136" s="33"/>
    </row>
    <row r="137" spans="1:8" s="2" customFormat="1" ht="16.75" customHeight="1">
      <c r="A137" s="32"/>
      <c r="B137" s="33"/>
      <c r="C137" s="210" t="s">
        <v>2517</v>
      </c>
      <c r="D137" s="32"/>
      <c r="E137" s="32"/>
      <c r="F137" s="32"/>
      <c r="G137" s="32"/>
      <c r="H137" s="33"/>
    </row>
    <row r="138" spans="1:8" s="2" customFormat="1" ht="16.75" customHeight="1">
      <c r="A138" s="32"/>
      <c r="B138" s="33"/>
      <c r="C138" s="208" t="s">
        <v>940</v>
      </c>
      <c r="D138" s="208" t="s">
        <v>941</v>
      </c>
      <c r="E138" s="17" t="s">
        <v>210</v>
      </c>
      <c r="F138" s="209">
        <v>2.808</v>
      </c>
      <c r="G138" s="32"/>
      <c r="H138" s="33"/>
    </row>
    <row r="139" spans="1:8" s="2" customFormat="1" ht="20">
      <c r="A139" s="32"/>
      <c r="B139" s="33"/>
      <c r="C139" s="208" t="s">
        <v>218</v>
      </c>
      <c r="D139" s="208" t="s">
        <v>219</v>
      </c>
      <c r="E139" s="17" t="s">
        <v>210</v>
      </c>
      <c r="F139" s="209">
        <v>21.408</v>
      </c>
      <c r="G139" s="32"/>
      <c r="H139" s="33"/>
    </row>
    <row r="140" spans="1:8" s="2" customFormat="1" ht="20">
      <c r="A140" s="32"/>
      <c r="B140" s="33"/>
      <c r="C140" s="208" t="s">
        <v>221</v>
      </c>
      <c r="D140" s="208" t="s">
        <v>222</v>
      </c>
      <c r="E140" s="17" t="s">
        <v>210</v>
      </c>
      <c r="F140" s="209">
        <v>21.408</v>
      </c>
      <c r="G140" s="32"/>
      <c r="H140" s="33"/>
    </row>
    <row r="141" spans="1:8" s="2" customFormat="1" ht="20">
      <c r="A141" s="32"/>
      <c r="B141" s="33"/>
      <c r="C141" s="208" t="s">
        <v>224</v>
      </c>
      <c r="D141" s="208" t="s">
        <v>225</v>
      </c>
      <c r="E141" s="17" t="s">
        <v>210</v>
      </c>
      <c r="F141" s="209">
        <v>21.408</v>
      </c>
      <c r="G141" s="32"/>
      <c r="H141" s="33"/>
    </row>
    <row r="142" spans="1:8" s="2" customFormat="1" ht="10">
      <c r="A142" s="32"/>
      <c r="B142" s="33"/>
      <c r="C142" s="208" t="s">
        <v>227</v>
      </c>
      <c r="D142" s="208" t="s">
        <v>228</v>
      </c>
      <c r="E142" s="17" t="s">
        <v>229</v>
      </c>
      <c r="F142" s="209">
        <v>38.534</v>
      </c>
      <c r="G142" s="32"/>
      <c r="H142" s="33"/>
    </row>
    <row r="143" spans="1:8" s="2" customFormat="1" ht="16.75" customHeight="1">
      <c r="A143" s="32"/>
      <c r="B143" s="33"/>
      <c r="C143" s="204" t="s">
        <v>905</v>
      </c>
      <c r="D143" s="205" t="s">
        <v>906</v>
      </c>
      <c r="E143" s="206" t="s">
        <v>1</v>
      </c>
      <c r="F143" s="207">
        <v>15.44</v>
      </c>
      <c r="G143" s="32"/>
      <c r="H143" s="33"/>
    </row>
    <row r="144" spans="1:8" s="2" customFormat="1" ht="16.75" customHeight="1">
      <c r="A144" s="32"/>
      <c r="B144" s="33"/>
      <c r="C144" s="208" t="s">
        <v>1</v>
      </c>
      <c r="D144" s="208" t="s">
        <v>1442</v>
      </c>
      <c r="E144" s="17" t="s">
        <v>1</v>
      </c>
      <c r="F144" s="209">
        <v>15.44</v>
      </c>
      <c r="G144" s="32"/>
      <c r="H144" s="33"/>
    </row>
    <row r="145" spans="1:8" s="2" customFormat="1" ht="16.75" customHeight="1">
      <c r="A145" s="32"/>
      <c r="B145" s="33"/>
      <c r="C145" s="208" t="s">
        <v>905</v>
      </c>
      <c r="D145" s="208" t="s">
        <v>216</v>
      </c>
      <c r="E145" s="17" t="s">
        <v>1</v>
      </c>
      <c r="F145" s="209">
        <v>15.44</v>
      </c>
      <c r="G145" s="32"/>
      <c r="H145" s="33"/>
    </row>
    <row r="146" spans="1:8" s="2" customFormat="1" ht="16.75" customHeight="1">
      <c r="A146" s="32"/>
      <c r="B146" s="33"/>
      <c r="C146" s="210" t="s">
        <v>2517</v>
      </c>
      <c r="D146" s="32"/>
      <c r="E146" s="32"/>
      <c r="F146" s="32"/>
      <c r="G146" s="32"/>
      <c r="H146" s="33"/>
    </row>
    <row r="147" spans="1:8" s="2" customFormat="1" ht="20">
      <c r="A147" s="32"/>
      <c r="B147" s="33"/>
      <c r="C147" s="208" t="s">
        <v>1439</v>
      </c>
      <c r="D147" s="208" t="s">
        <v>1440</v>
      </c>
      <c r="E147" s="17" t="s">
        <v>256</v>
      </c>
      <c r="F147" s="209">
        <v>15.44</v>
      </c>
      <c r="G147" s="32"/>
      <c r="H147" s="33"/>
    </row>
    <row r="148" spans="1:8" s="2" customFormat="1" ht="16.75" customHeight="1">
      <c r="A148" s="32"/>
      <c r="B148" s="33"/>
      <c r="C148" s="208" t="s">
        <v>1430</v>
      </c>
      <c r="D148" s="208" t="s">
        <v>1431</v>
      </c>
      <c r="E148" s="17" t="s">
        <v>256</v>
      </c>
      <c r="F148" s="209">
        <v>15.44</v>
      </c>
      <c r="G148" s="32"/>
      <c r="H148" s="33"/>
    </row>
    <row r="149" spans="1:8" s="2" customFormat="1" ht="20">
      <c r="A149" s="32"/>
      <c r="B149" s="33"/>
      <c r="C149" s="208" t="s">
        <v>1444</v>
      </c>
      <c r="D149" s="208" t="s">
        <v>1445</v>
      </c>
      <c r="E149" s="17" t="s">
        <v>256</v>
      </c>
      <c r="F149" s="209">
        <v>18.064</v>
      </c>
      <c r="G149" s="32"/>
      <c r="H149" s="33"/>
    </row>
    <row r="150" spans="1:8" s="2" customFormat="1" ht="16.75" customHeight="1">
      <c r="A150" s="32"/>
      <c r="B150" s="33"/>
      <c r="C150" s="204" t="s">
        <v>908</v>
      </c>
      <c r="D150" s="205" t="s">
        <v>909</v>
      </c>
      <c r="E150" s="206" t="s">
        <v>1</v>
      </c>
      <c r="F150" s="207">
        <v>9.82</v>
      </c>
      <c r="G150" s="32"/>
      <c r="H150" s="33"/>
    </row>
    <row r="151" spans="1:8" s="2" customFormat="1" ht="16.75" customHeight="1">
      <c r="A151" s="32"/>
      <c r="B151" s="33"/>
      <c r="C151" s="208" t="s">
        <v>1</v>
      </c>
      <c r="D151" s="208" t="s">
        <v>1437</v>
      </c>
      <c r="E151" s="17" t="s">
        <v>1</v>
      </c>
      <c r="F151" s="209">
        <v>9.82</v>
      </c>
      <c r="G151" s="32"/>
      <c r="H151" s="33"/>
    </row>
    <row r="152" spans="1:8" s="2" customFormat="1" ht="16.75" customHeight="1">
      <c r="A152" s="32"/>
      <c r="B152" s="33"/>
      <c r="C152" s="208" t="s">
        <v>908</v>
      </c>
      <c r="D152" s="208" t="s">
        <v>216</v>
      </c>
      <c r="E152" s="17" t="s">
        <v>1</v>
      </c>
      <c r="F152" s="209">
        <v>9.82</v>
      </c>
      <c r="G152" s="32"/>
      <c r="H152" s="33"/>
    </row>
    <row r="153" spans="1:8" s="2" customFormat="1" ht="16.75" customHeight="1">
      <c r="A153" s="32"/>
      <c r="B153" s="33"/>
      <c r="C153" s="210" t="s">
        <v>2517</v>
      </c>
      <c r="D153" s="32"/>
      <c r="E153" s="32"/>
      <c r="F153" s="32"/>
      <c r="G153" s="32"/>
      <c r="H153" s="33"/>
    </row>
    <row r="154" spans="1:8" s="2" customFormat="1" ht="20">
      <c r="A154" s="32"/>
      <c r="B154" s="33"/>
      <c r="C154" s="208" t="s">
        <v>1434</v>
      </c>
      <c r="D154" s="208" t="s">
        <v>1435</v>
      </c>
      <c r="E154" s="17" t="s">
        <v>325</v>
      </c>
      <c r="F154" s="209">
        <v>9.82</v>
      </c>
      <c r="G154" s="32"/>
      <c r="H154" s="33"/>
    </row>
    <row r="155" spans="1:8" s="2" customFormat="1" ht="20">
      <c r="A155" s="32"/>
      <c r="B155" s="33"/>
      <c r="C155" s="208" t="s">
        <v>1444</v>
      </c>
      <c r="D155" s="208" t="s">
        <v>1445</v>
      </c>
      <c r="E155" s="17" t="s">
        <v>256</v>
      </c>
      <c r="F155" s="209">
        <v>18.064</v>
      </c>
      <c r="G155" s="32"/>
      <c r="H155" s="33"/>
    </row>
    <row r="156" spans="1:8" s="2" customFormat="1" ht="16.75" customHeight="1">
      <c r="A156" s="32"/>
      <c r="B156" s="33"/>
      <c r="C156" s="204" t="s">
        <v>911</v>
      </c>
      <c r="D156" s="205" t="s">
        <v>912</v>
      </c>
      <c r="E156" s="206" t="s">
        <v>1</v>
      </c>
      <c r="F156" s="207">
        <v>61.44</v>
      </c>
      <c r="G156" s="32"/>
      <c r="H156" s="33"/>
    </row>
    <row r="157" spans="1:8" s="2" customFormat="1" ht="16.75" customHeight="1">
      <c r="A157" s="32"/>
      <c r="B157" s="33"/>
      <c r="C157" s="208" t="s">
        <v>1</v>
      </c>
      <c r="D157" s="208" t="s">
        <v>1476</v>
      </c>
      <c r="E157" s="17" t="s">
        <v>1</v>
      </c>
      <c r="F157" s="209">
        <v>61.44</v>
      </c>
      <c r="G157" s="32"/>
      <c r="H157" s="33"/>
    </row>
    <row r="158" spans="1:8" s="2" customFormat="1" ht="16.75" customHeight="1">
      <c r="A158" s="32"/>
      <c r="B158" s="33"/>
      <c r="C158" s="208" t="s">
        <v>911</v>
      </c>
      <c r="D158" s="208" t="s">
        <v>216</v>
      </c>
      <c r="E158" s="17" t="s">
        <v>1</v>
      </c>
      <c r="F158" s="209">
        <v>61.44</v>
      </c>
      <c r="G158" s="32"/>
      <c r="H158" s="33"/>
    </row>
    <row r="159" spans="1:8" s="2" customFormat="1" ht="16.75" customHeight="1">
      <c r="A159" s="32"/>
      <c r="B159" s="33"/>
      <c r="C159" s="210" t="s">
        <v>2517</v>
      </c>
      <c r="D159" s="32"/>
      <c r="E159" s="32"/>
      <c r="F159" s="32"/>
      <c r="G159" s="32"/>
      <c r="H159" s="33"/>
    </row>
    <row r="160" spans="1:8" s="2" customFormat="1" ht="16.75" customHeight="1">
      <c r="A160" s="32"/>
      <c r="B160" s="33"/>
      <c r="C160" s="208" t="s">
        <v>754</v>
      </c>
      <c r="D160" s="208" t="s">
        <v>755</v>
      </c>
      <c r="E160" s="17" t="s">
        <v>256</v>
      </c>
      <c r="F160" s="209">
        <v>61.44</v>
      </c>
      <c r="G160" s="32"/>
      <c r="H160" s="33"/>
    </row>
    <row r="161" spans="1:8" s="2" customFormat="1" ht="16.75" customHeight="1">
      <c r="A161" s="32"/>
      <c r="B161" s="33"/>
      <c r="C161" s="208" t="s">
        <v>728</v>
      </c>
      <c r="D161" s="208" t="s">
        <v>729</v>
      </c>
      <c r="E161" s="17" t="s">
        <v>256</v>
      </c>
      <c r="F161" s="209">
        <v>61.44</v>
      </c>
      <c r="G161" s="32"/>
      <c r="H161" s="33"/>
    </row>
    <row r="162" spans="1:8" s="2" customFormat="1" ht="16.75" customHeight="1">
      <c r="A162" s="32"/>
      <c r="B162" s="33"/>
      <c r="C162" s="208" t="s">
        <v>735</v>
      </c>
      <c r="D162" s="208" t="s">
        <v>736</v>
      </c>
      <c r="E162" s="17" t="s">
        <v>256</v>
      </c>
      <c r="F162" s="209">
        <v>61.44</v>
      </c>
      <c r="G162" s="32"/>
      <c r="H162" s="33"/>
    </row>
    <row r="163" spans="1:8" s="2" customFormat="1" ht="16.75" customHeight="1">
      <c r="A163" s="32"/>
      <c r="B163" s="33"/>
      <c r="C163" s="208" t="s">
        <v>739</v>
      </c>
      <c r="D163" s="208" t="s">
        <v>740</v>
      </c>
      <c r="E163" s="17" t="s">
        <v>256</v>
      </c>
      <c r="F163" s="209">
        <v>61.44</v>
      </c>
      <c r="G163" s="32"/>
      <c r="H163" s="33"/>
    </row>
    <row r="164" spans="1:8" s="2" customFormat="1" ht="20">
      <c r="A164" s="32"/>
      <c r="B164" s="33"/>
      <c r="C164" s="208" t="s">
        <v>743</v>
      </c>
      <c r="D164" s="208" t="s">
        <v>744</v>
      </c>
      <c r="E164" s="17" t="s">
        <v>256</v>
      </c>
      <c r="F164" s="209">
        <v>61.44</v>
      </c>
      <c r="G164" s="32"/>
      <c r="H164" s="33"/>
    </row>
    <row r="165" spans="1:8" s="2" customFormat="1" ht="16.75" customHeight="1">
      <c r="A165" s="32"/>
      <c r="B165" s="33"/>
      <c r="C165" s="208" t="s">
        <v>764</v>
      </c>
      <c r="D165" s="208" t="s">
        <v>765</v>
      </c>
      <c r="E165" s="17" t="s">
        <v>325</v>
      </c>
      <c r="F165" s="209">
        <v>61.44</v>
      </c>
      <c r="G165" s="32"/>
      <c r="H165" s="33"/>
    </row>
    <row r="166" spans="1:8" s="2" customFormat="1" ht="20">
      <c r="A166" s="32"/>
      <c r="B166" s="33"/>
      <c r="C166" s="208" t="s">
        <v>759</v>
      </c>
      <c r="D166" s="208" t="s">
        <v>760</v>
      </c>
      <c r="E166" s="17" t="s">
        <v>256</v>
      </c>
      <c r="F166" s="209">
        <v>67.584</v>
      </c>
      <c r="G166" s="32"/>
      <c r="H166" s="33"/>
    </row>
    <row r="167" spans="1:8" s="2" customFormat="1" ht="16.75" customHeight="1">
      <c r="A167" s="32"/>
      <c r="B167" s="33"/>
      <c r="C167" s="204" t="s">
        <v>914</v>
      </c>
      <c r="D167" s="205" t="s">
        <v>915</v>
      </c>
      <c r="E167" s="206" t="s">
        <v>1</v>
      </c>
      <c r="F167" s="207">
        <v>63.07</v>
      </c>
      <c r="G167" s="32"/>
      <c r="H167" s="33"/>
    </row>
    <row r="168" spans="1:8" s="2" customFormat="1" ht="16.75" customHeight="1">
      <c r="A168" s="32"/>
      <c r="B168" s="33"/>
      <c r="C168" s="208" t="s">
        <v>1</v>
      </c>
      <c r="D168" s="208" t="s">
        <v>1484</v>
      </c>
      <c r="E168" s="17" t="s">
        <v>1</v>
      </c>
      <c r="F168" s="209">
        <v>20.54</v>
      </c>
      <c r="G168" s="32"/>
      <c r="H168" s="33"/>
    </row>
    <row r="169" spans="1:8" s="2" customFormat="1" ht="16.75" customHeight="1">
      <c r="A169" s="32"/>
      <c r="B169" s="33"/>
      <c r="C169" s="208" t="s">
        <v>1</v>
      </c>
      <c r="D169" s="208" t="s">
        <v>1485</v>
      </c>
      <c r="E169" s="17" t="s">
        <v>1</v>
      </c>
      <c r="F169" s="209">
        <v>8.23</v>
      </c>
      <c r="G169" s="32"/>
      <c r="H169" s="33"/>
    </row>
    <row r="170" spans="1:8" s="2" customFormat="1" ht="16.75" customHeight="1">
      <c r="A170" s="32"/>
      <c r="B170" s="33"/>
      <c r="C170" s="208" t="s">
        <v>1</v>
      </c>
      <c r="D170" s="208" t="s">
        <v>1486</v>
      </c>
      <c r="E170" s="17" t="s">
        <v>1</v>
      </c>
      <c r="F170" s="209">
        <v>20.25</v>
      </c>
      <c r="G170" s="32"/>
      <c r="H170" s="33"/>
    </row>
    <row r="171" spans="1:8" s="2" customFormat="1" ht="16.75" customHeight="1">
      <c r="A171" s="32"/>
      <c r="B171" s="33"/>
      <c r="C171" s="208" t="s">
        <v>1</v>
      </c>
      <c r="D171" s="208" t="s">
        <v>1487</v>
      </c>
      <c r="E171" s="17" t="s">
        <v>1</v>
      </c>
      <c r="F171" s="209">
        <v>14.05</v>
      </c>
      <c r="G171" s="32"/>
      <c r="H171" s="33"/>
    </row>
    <row r="172" spans="1:8" s="2" customFormat="1" ht="16.75" customHeight="1">
      <c r="A172" s="32"/>
      <c r="B172" s="33"/>
      <c r="C172" s="208" t="s">
        <v>914</v>
      </c>
      <c r="D172" s="208" t="s">
        <v>216</v>
      </c>
      <c r="E172" s="17" t="s">
        <v>1</v>
      </c>
      <c r="F172" s="209">
        <v>63.07</v>
      </c>
      <c r="G172" s="32"/>
      <c r="H172" s="33"/>
    </row>
    <row r="173" spans="1:8" s="2" customFormat="1" ht="16.75" customHeight="1">
      <c r="A173" s="32"/>
      <c r="B173" s="33"/>
      <c r="C173" s="210" t="s">
        <v>2517</v>
      </c>
      <c r="D173" s="32"/>
      <c r="E173" s="32"/>
      <c r="F173" s="32"/>
      <c r="G173" s="32"/>
      <c r="H173" s="33"/>
    </row>
    <row r="174" spans="1:8" s="2" customFormat="1" ht="16.75" customHeight="1">
      <c r="A174" s="32"/>
      <c r="B174" s="33"/>
      <c r="C174" s="208" t="s">
        <v>772</v>
      </c>
      <c r="D174" s="208" t="s">
        <v>773</v>
      </c>
      <c r="E174" s="17" t="s">
        <v>325</v>
      </c>
      <c r="F174" s="209">
        <v>63.07</v>
      </c>
      <c r="G174" s="32"/>
      <c r="H174" s="33"/>
    </row>
    <row r="175" spans="1:8" s="2" customFormat="1" ht="16.75" customHeight="1">
      <c r="A175" s="32"/>
      <c r="B175" s="33"/>
      <c r="C175" s="208" t="s">
        <v>776</v>
      </c>
      <c r="D175" s="208" t="s">
        <v>777</v>
      </c>
      <c r="E175" s="17" t="s">
        <v>325</v>
      </c>
      <c r="F175" s="209">
        <v>66.224</v>
      </c>
      <c r="G175" s="32"/>
      <c r="H175" s="33"/>
    </row>
    <row r="176" spans="1:8" s="2" customFormat="1" ht="16.75" customHeight="1">
      <c r="A176" s="32"/>
      <c r="B176" s="33"/>
      <c r="C176" s="204" t="s">
        <v>917</v>
      </c>
      <c r="D176" s="205" t="s">
        <v>918</v>
      </c>
      <c r="E176" s="206" t="s">
        <v>1</v>
      </c>
      <c r="F176" s="207">
        <v>54.072</v>
      </c>
      <c r="G176" s="32"/>
      <c r="H176" s="33"/>
    </row>
    <row r="177" spans="1:8" s="2" customFormat="1" ht="16.75" customHeight="1">
      <c r="A177" s="32"/>
      <c r="B177" s="33"/>
      <c r="C177" s="208" t="s">
        <v>1</v>
      </c>
      <c r="D177" s="208" t="s">
        <v>1081</v>
      </c>
      <c r="E177" s="17" t="s">
        <v>1</v>
      </c>
      <c r="F177" s="209">
        <v>20.544</v>
      </c>
      <c r="G177" s="32"/>
      <c r="H177" s="33"/>
    </row>
    <row r="178" spans="1:8" s="2" customFormat="1" ht="16.75" customHeight="1">
      <c r="A178" s="32"/>
      <c r="B178" s="33"/>
      <c r="C178" s="208" t="s">
        <v>1</v>
      </c>
      <c r="D178" s="208" t="s">
        <v>1082</v>
      </c>
      <c r="E178" s="17" t="s">
        <v>1</v>
      </c>
      <c r="F178" s="209">
        <v>10</v>
      </c>
      <c r="G178" s="32"/>
      <c r="H178" s="33"/>
    </row>
    <row r="179" spans="1:8" s="2" customFormat="1" ht="16.75" customHeight="1">
      <c r="A179" s="32"/>
      <c r="B179" s="33"/>
      <c r="C179" s="208" t="s">
        <v>1</v>
      </c>
      <c r="D179" s="208" t="s">
        <v>1083</v>
      </c>
      <c r="E179" s="17" t="s">
        <v>1</v>
      </c>
      <c r="F179" s="209">
        <v>23.528</v>
      </c>
      <c r="G179" s="32"/>
      <c r="H179" s="33"/>
    </row>
    <row r="180" spans="1:8" s="2" customFormat="1" ht="16.75" customHeight="1">
      <c r="A180" s="32"/>
      <c r="B180" s="33"/>
      <c r="C180" s="208" t="s">
        <v>917</v>
      </c>
      <c r="D180" s="208" t="s">
        <v>216</v>
      </c>
      <c r="E180" s="17" t="s">
        <v>1</v>
      </c>
      <c r="F180" s="209">
        <v>54.072</v>
      </c>
      <c r="G180" s="32"/>
      <c r="H180" s="33"/>
    </row>
    <row r="181" spans="1:8" s="2" customFormat="1" ht="16.75" customHeight="1">
      <c r="A181" s="32"/>
      <c r="B181" s="33"/>
      <c r="C181" s="210" t="s">
        <v>2517</v>
      </c>
      <c r="D181" s="32"/>
      <c r="E181" s="32"/>
      <c r="F181" s="32"/>
      <c r="G181" s="32"/>
      <c r="H181" s="33"/>
    </row>
    <row r="182" spans="1:8" s="2" customFormat="1" ht="20">
      <c r="A182" s="32"/>
      <c r="B182" s="33"/>
      <c r="C182" s="208" t="s">
        <v>1509</v>
      </c>
      <c r="D182" s="208" t="s">
        <v>1510</v>
      </c>
      <c r="E182" s="17" t="s">
        <v>256</v>
      </c>
      <c r="F182" s="209">
        <v>54.072</v>
      </c>
      <c r="G182" s="32"/>
      <c r="H182" s="33"/>
    </row>
    <row r="183" spans="1:8" s="2" customFormat="1" ht="16.75" customHeight="1">
      <c r="A183" s="32"/>
      <c r="B183" s="33"/>
      <c r="C183" s="208" t="s">
        <v>1500</v>
      </c>
      <c r="D183" s="208" t="s">
        <v>1501</v>
      </c>
      <c r="E183" s="17" t="s">
        <v>256</v>
      </c>
      <c r="F183" s="209">
        <v>54.072</v>
      </c>
      <c r="G183" s="32"/>
      <c r="H183" s="33"/>
    </row>
    <row r="184" spans="1:8" s="2" customFormat="1" ht="16.75" customHeight="1">
      <c r="A184" s="32"/>
      <c r="B184" s="33"/>
      <c r="C184" s="208" t="s">
        <v>1513</v>
      </c>
      <c r="D184" s="208" t="s">
        <v>1514</v>
      </c>
      <c r="E184" s="17" t="s">
        <v>256</v>
      </c>
      <c r="F184" s="209">
        <v>59.479</v>
      </c>
      <c r="G184" s="32"/>
      <c r="H184" s="33"/>
    </row>
    <row r="185" spans="1:8" s="2" customFormat="1" ht="16.75" customHeight="1">
      <c r="A185" s="32"/>
      <c r="B185" s="33"/>
      <c r="C185" s="204" t="s">
        <v>919</v>
      </c>
      <c r="D185" s="205" t="s">
        <v>920</v>
      </c>
      <c r="E185" s="206" t="s">
        <v>1</v>
      </c>
      <c r="F185" s="207">
        <v>11</v>
      </c>
      <c r="G185" s="32"/>
      <c r="H185" s="33"/>
    </row>
    <row r="186" spans="1:8" s="2" customFormat="1" ht="16.75" customHeight="1">
      <c r="A186" s="32"/>
      <c r="B186" s="33"/>
      <c r="C186" s="208" t="s">
        <v>1</v>
      </c>
      <c r="D186" s="208" t="s">
        <v>1521</v>
      </c>
      <c r="E186" s="17" t="s">
        <v>1</v>
      </c>
      <c r="F186" s="209">
        <v>4.8</v>
      </c>
      <c r="G186" s="32"/>
      <c r="H186" s="33"/>
    </row>
    <row r="187" spans="1:8" s="2" customFormat="1" ht="16.75" customHeight="1">
      <c r="A187" s="32"/>
      <c r="B187" s="33"/>
      <c r="C187" s="208" t="s">
        <v>1</v>
      </c>
      <c r="D187" s="208" t="s">
        <v>1522</v>
      </c>
      <c r="E187" s="17" t="s">
        <v>1</v>
      </c>
      <c r="F187" s="209">
        <v>1</v>
      </c>
      <c r="G187" s="32"/>
      <c r="H187" s="33"/>
    </row>
    <row r="188" spans="1:8" s="2" customFormat="1" ht="16.75" customHeight="1">
      <c r="A188" s="32"/>
      <c r="B188" s="33"/>
      <c r="C188" s="208" t="s">
        <v>1</v>
      </c>
      <c r="D188" s="208" t="s">
        <v>1523</v>
      </c>
      <c r="E188" s="17" t="s">
        <v>1</v>
      </c>
      <c r="F188" s="209">
        <v>4.8</v>
      </c>
      <c r="G188" s="32"/>
      <c r="H188" s="33"/>
    </row>
    <row r="189" spans="1:8" s="2" customFormat="1" ht="16.75" customHeight="1">
      <c r="A189" s="32"/>
      <c r="B189" s="33"/>
      <c r="C189" s="208" t="s">
        <v>1</v>
      </c>
      <c r="D189" s="208" t="s">
        <v>1524</v>
      </c>
      <c r="E189" s="17" t="s">
        <v>1</v>
      </c>
      <c r="F189" s="209">
        <v>0.4</v>
      </c>
      <c r="G189" s="32"/>
      <c r="H189" s="33"/>
    </row>
    <row r="190" spans="1:8" s="2" customFormat="1" ht="16.75" customHeight="1">
      <c r="A190" s="32"/>
      <c r="B190" s="33"/>
      <c r="C190" s="208" t="s">
        <v>919</v>
      </c>
      <c r="D190" s="208" t="s">
        <v>216</v>
      </c>
      <c r="E190" s="17" t="s">
        <v>1</v>
      </c>
      <c r="F190" s="209">
        <v>11</v>
      </c>
      <c r="G190" s="32"/>
      <c r="H190" s="33"/>
    </row>
    <row r="191" spans="1:8" s="2" customFormat="1" ht="16.75" customHeight="1">
      <c r="A191" s="32"/>
      <c r="B191" s="33"/>
      <c r="C191" s="210" t="s">
        <v>2517</v>
      </c>
      <c r="D191" s="32"/>
      <c r="E191" s="32"/>
      <c r="F191" s="32"/>
      <c r="G191" s="32"/>
      <c r="H191" s="33"/>
    </row>
    <row r="192" spans="1:8" s="2" customFormat="1" ht="16.75" customHeight="1">
      <c r="A192" s="32"/>
      <c r="B192" s="33"/>
      <c r="C192" s="208" t="s">
        <v>1518</v>
      </c>
      <c r="D192" s="208" t="s">
        <v>1519</v>
      </c>
      <c r="E192" s="17" t="s">
        <v>325</v>
      </c>
      <c r="F192" s="209">
        <v>11</v>
      </c>
      <c r="G192" s="32"/>
      <c r="H192" s="33"/>
    </row>
    <row r="193" spans="1:8" s="2" customFormat="1" ht="16.75" customHeight="1">
      <c r="A193" s="32"/>
      <c r="B193" s="33"/>
      <c r="C193" s="208" t="s">
        <v>1526</v>
      </c>
      <c r="D193" s="208" t="s">
        <v>1527</v>
      </c>
      <c r="E193" s="17" t="s">
        <v>325</v>
      </c>
      <c r="F193" s="209">
        <v>11.55</v>
      </c>
      <c r="G193" s="32"/>
      <c r="H193" s="33"/>
    </row>
    <row r="194" spans="1:8" s="2" customFormat="1" ht="16.75" customHeight="1">
      <c r="A194" s="32"/>
      <c r="B194" s="33"/>
      <c r="C194" s="204" t="s">
        <v>921</v>
      </c>
      <c r="D194" s="205" t="s">
        <v>922</v>
      </c>
      <c r="E194" s="206" t="s">
        <v>1</v>
      </c>
      <c r="F194" s="207">
        <v>26</v>
      </c>
      <c r="G194" s="32"/>
      <c r="H194" s="33"/>
    </row>
    <row r="195" spans="1:8" s="2" customFormat="1" ht="16.75" customHeight="1">
      <c r="A195" s="32"/>
      <c r="B195" s="33"/>
      <c r="C195" s="208" t="s">
        <v>1</v>
      </c>
      <c r="D195" s="208" t="s">
        <v>1534</v>
      </c>
      <c r="E195" s="17" t="s">
        <v>1</v>
      </c>
      <c r="F195" s="209">
        <v>9.81</v>
      </c>
      <c r="G195" s="32"/>
      <c r="H195" s="33"/>
    </row>
    <row r="196" spans="1:8" s="2" customFormat="1" ht="16.75" customHeight="1">
      <c r="A196" s="32"/>
      <c r="B196" s="33"/>
      <c r="C196" s="208" t="s">
        <v>1</v>
      </c>
      <c r="D196" s="208" t="s">
        <v>1535</v>
      </c>
      <c r="E196" s="17" t="s">
        <v>1</v>
      </c>
      <c r="F196" s="209">
        <v>5.7</v>
      </c>
      <c r="G196" s="32"/>
      <c r="H196" s="33"/>
    </row>
    <row r="197" spans="1:8" s="2" customFormat="1" ht="16.75" customHeight="1">
      <c r="A197" s="32"/>
      <c r="B197" s="33"/>
      <c r="C197" s="208" t="s">
        <v>1</v>
      </c>
      <c r="D197" s="208" t="s">
        <v>1536</v>
      </c>
      <c r="E197" s="17" t="s">
        <v>1</v>
      </c>
      <c r="F197" s="209">
        <v>10.47</v>
      </c>
      <c r="G197" s="32"/>
      <c r="H197" s="33"/>
    </row>
    <row r="198" spans="1:8" s="2" customFormat="1" ht="16.75" customHeight="1">
      <c r="A198" s="32"/>
      <c r="B198" s="33"/>
      <c r="C198" s="208" t="s">
        <v>1</v>
      </c>
      <c r="D198" s="208" t="s">
        <v>1537</v>
      </c>
      <c r="E198" s="17" t="s">
        <v>1</v>
      </c>
      <c r="F198" s="209">
        <v>0.02</v>
      </c>
      <c r="G198" s="32"/>
      <c r="H198" s="33"/>
    </row>
    <row r="199" spans="1:8" s="2" customFormat="1" ht="16.75" customHeight="1">
      <c r="A199" s="32"/>
      <c r="B199" s="33"/>
      <c r="C199" s="208" t="s">
        <v>921</v>
      </c>
      <c r="D199" s="208" t="s">
        <v>216</v>
      </c>
      <c r="E199" s="17" t="s">
        <v>1</v>
      </c>
      <c r="F199" s="209">
        <v>26</v>
      </c>
      <c r="G199" s="32"/>
      <c r="H199" s="33"/>
    </row>
    <row r="200" spans="1:8" s="2" customFormat="1" ht="16.75" customHeight="1">
      <c r="A200" s="32"/>
      <c r="B200" s="33"/>
      <c r="C200" s="210" t="s">
        <v>2517</v>
      </c>
      <c r="D200" s="32"/>
      <c r="E200" s="32"/>
      <c r="F200" s="32"/>
      <c r="G200" s="32"/>
      <c r="H200" s="33"/>
    </row>
    <row r="201" spans="1:8" s="2" customFormat="1" ht="16.75" customHeight="1">
      <c r="A201" s="32"/>
      <c r="B201" s="33"/>
      <c r="C201" s="208" t="s">
        <v>1531</v>
      </c>
      <c r="D201" s="208" t="s">
        <v>1532</v>
      </c>
      <c r="E201" s="17" t="s">
        <v>325</v>
      </c>
      <c r="F201" s="209">
        <v>26</v>
      </c>
      <c r="G201" s="32"/>
      <c r="H201" s="33"/>
    </row>
    <row r="202" spans="1:8" s="2" customFormat="1" ht="16.75" customHeight="1">
      <c r="A202" s="32"/>
      <c r="B202" s="33"/>
      <c r="C202" s="208" t="s">
        <v>1526</v>
      </c>
      <c r="D202" s="208" t="s">
        <v>1527</v>
      </c>
      <c r="E202" s="17" t="s">
        <v>325</v>
      </c>
      <c r="F202" s="209">
        <v>27.3</v>
      </c>
      <c r="G202" s="32"/>
      <c r="H202" s="33"/>
    </row>
    <row r="203" spans="1:8" s="2" customFormat="1" ht="16.75" customHeight="1">
      <c r="A203" s="32"/>
      <c r="B203" s="33"/>
      <c r="C203" s="204" t="s">
        <v>923</v>
      </c>
      <c r="D203" s="205" t="s">
        <v>924</v>
      </c>
      <c r="E203" s="206" t="s">
        <v>1</v>
      </c>
      <c r="F203" s="207">
        <v>16.465</v>
      </c>
      <c r="G203" s="32"/>
      <c r="H203" s="33"/>
    </row>
    <row r="204" spans="1:8" s="2" customFormat="1" ht="16.75" customHeight="1">
      <c r="A204" s="32"/>
      <c r="B204" s="33"/>
      <c r="C204" s="208" t="s">
        <v>1</v>
      </c>
      <c r="D204" s="208" t="s">
        <v>1551</v>
      </c>
      <c r="E204" s="17" t="s">
        <v>1</v>
      </c>
      <c r="F204" s="209">
        <v>16.465</v>
      </c>
      <c r="G204" s="32"/>
      <c r="H204" s="33"/>
    </row>
    <row r="205" spans="1:8" s="2" customFormat="1" ht="16.75" customHeight="1">
      <c r="A205" s="32"/>
      <c r="B205" s="33"/>
      <c r="C205" s="208" t="s">
        <v>923</v>
      </c>
      <c r="D205" s="208" t="s">
        <v>216</v>
      </c>
      <c r="E205" s="17" t="s">
        <v>1</v>
      </c>
      <c r="F205" s="209">
        <v>16.465</v>
      </c>
      <c r="G205" s="32"/>
      <c r="H205" s="33"/>
    </row>
    <row r="206" spans="1:8" s="2" customFormat="1" ht="16.75" customHeight="1">
      <c r="A206" s="32"/>
      <c r="B206" s="33"/>
      <c r="C206" s="210" t="s">
        <v>2517</v>
      </c>
      <c r="D206" s="32"/>
      <c r="E206" s="32"/>
      <c r="F206" s="32"/>
      <c r="G206" s="32"/>
      <c r="H206" s="33"/>
    </row>
    <row r="207" spans="1:8" s="2" customFormat="1" ht="16.75" customHeight="1">
      <c r="A207" s="32"/>
      <c r="B207" s="33"/>
      <c r="C207" s="208" t="s">
        <v>791</v>
      </c>
      <c r="D207" s="208" t="s">
        <v>792</v>
      </c>
      <c r="E207" s="17" t="s">
        <v>256</v>
      </c>
      <c r="F207" s="209">
        <v>16.465</v>
      </c>
      <c r="G207" s="32"/>
      <c r="H207" s="33"/>
    </row>
    <row r="208" spans="1:8" s="2" customFormat="1" ht="16.75" customHeight="1">
      <c r="A208" s="32"/>
      <c r="B208" s="33"/>
      <c r="C208" s="208" t="s">
        <v>797</v>
      </c>
      <c r="D208" s="208" t="s">
        <v>798</v>
      </c>
      <c r="E208" s="17" t="s">
        <v>256</v>
      </c>
      <c r="F208" s="209">
        <v>16.465</v>
      </c>
      <c r="G208" s="32"/>
      <c r="H208" s="33"/>
    </row>
    <row r="209" spans="1:8" s="2" customFormat="1" ht="16.75" customHeight="1">
      <c r="A209" s="32"/>
      <c r="B209" s="33"/>
      <c r="C209" s="208" t="s">
        <v>801</v>
      </c>
      <c r="D209" s="208" t="s">
        <v>802</v>
      </c>
      <c r="E209" s="17" t="s">
        <v>256</v>
      </c>
      <c r="F209" s="209">
        <v>16.465</v>
      </c>
      <c r="G209" s="32"/>
      <c r="H209" s="33"/>
    </row>
    <row r="210" spans="1:8" s="2" customFormat="1" ht="16.75" customHeight="1">
      <c r="A210" s="32"/>
      <c r="B210" s="33"/>
      <c r="C210" s="204" t="s">
        <v>161</v>
      </c>
      <c r="D210" s="205" t="s">
        <v>893</v>
      </c>
      <c r="E210" s="206" t="s">
        <v>1</v>
      </c>
      <c r="F210" s="207">
        <v>48.029</v>
      </c>
      <c r="G210" s="32"/>
      <c r="H210" s="33"/>
    </row>
    <row r="211" spans="1:8" s="2" customFormat="1" ht="16.75" customHeight="1">
      <c r="A211" s="32"/>
      <c r="B211" s="33"/>
      <c r="C211" s="208" t="s">
        <v>1</v>
      </c>
      <c r="D211" s="208" t="s">
        <v>977</v>
      </c>
      <c r="E211" s="17" t="s">
        <v>1</v>
      </c>
      <c r="F211" s="209">
        <v>28.71</v>
      </c>
      <c r="G211" s="32"/>
      <c r="H211" s="33"/>
    </row>
    <row r="212" spans="1:8" s="2" customFormat="1" ht="16.75" customHeight="1">
      <c r="A212" s="32"/>
      <c r="B212" s="33"/>
      <c r="C212" s="208" t="s">
        <v>1</v>
      </c>
      <c r="D212" s="208" t="s">
        <v>978</v>
      </c>
      <c r="E212" s="17" t="s">
        <v>1</v>
      </c>
      <c r="F212" s="209">
        <v>12.145</v>
      </c>
      <c r="G212" s="32"/>
      <c r="H212" s="33"/>
    </row>
    <row r="213" spans="1:8" s="2" customFormat="1" ht="16.75" customHeight="1">
      <c r="A213" s="32"/>
      <c r="B213" s="33"/>
      <c r="C213" s="208" t="s">
        <v>1</v>
      </c>
      <c r="D213" s="208" t="s">
        <v>979</v>
      </c>
      <c r="E213" s="17" t="s">
        <v>1</v>
      </c>
      <c r="F213" s="209">
        <v>7.174</v>
      </c>
      <c r="G213" s="32"/>
      <c r="H213" s="33"/>
    </row>
    <row r="214" spans="1:8" s="2" customFormat="1" ht="16.75" customHeight="1">
      <c r="A214" s="32"/>
      <c r="B214" s="33"/>
      <c r="C214" s="208" t="s">
        <v>161</v>
      </c>
      <c r="D214" s="208" t="s">
        <v>216</v>
      </c>
      <c r="E214" s="17" t="s">
        <v>1</v>
      </c>
      <c r="F214" s="209">
        <v>48.029</v>
      </c>
      <c r="G214" s="32"/>
      <c r="H214" s="33"/>
    </row>
    <row r="215" spans="1:8" s="2" customFormat="1" ht="16.75" customHeight="1">
      <c r="A215" s="32"/>
      <c r="B215" s="33"/>
      <c r="C215" s="210" t="s">
        <v>2517</v>
      </c>
      <c r="D215" s="32"/>
      <c r="E215" s="32"/>
      <c r="F215" s="32"/>
      <c r="G215" s="32"/>
      <c r="H215" s="33"/>
    </row>
    <row r="216" spans="1:8" s="2" customFormat="1" ht="16.75" customHeight="1">
      <c r="A216" s="32"/>
      <c r="B216" s="33"/>
      <c r="C216" s="208" t="s">
        <v>974</v>
      </c>
      <c r="D216" s="208" t="s">
        <v>975</v>
      </c>
      <c r="E216" s="17" t="s">
        <v>210</v>
      </c>
      <c r="F216" s="209">
        <v>4.803</v>
      </c>
      <c r="G216" s="32"/>
      <c r="H216" s="33"/>
    </row>
    <row r="217" spans="1:8" s="2" customFormat="1" ht="16.75" customHeight="1">
      <c r="A217" s="32"/>
      <c r="B217" s="33"/>
      <c r="C217" s="208" t="s">
        <v>985</v>
      </c>
      <c r="D217" s="208" t="s">
        <v>986</v>
      </c>
      <c r="E217" s="17" t="s">
        <v>229</v>
      </c>
      <c r="F217" s="209">
        <v>0.217</v>
      </c>
      <c r="G217" s="32"/>
      <c r="H217" s="33"/>
    </row>
    <row r="218" spans="1:8" s="2" customFormat="1" ht="16.75" customHeight="1">
      <c r="A218" s="32"/>
      <c r="B218" s="33"/>
      <c r="C218" s="208" t="s">
        <v>1256</v>
      </c>
      <c r="D218" s="208" t="s">
        <v>1257</v>
      </c>
      <c r="E218" s="17" t="s">
        <v>256</v>
      </c>
      <c r="F218" s="209">
        <v>48.029</v>
      </c>
      <c r="G218" s="32"/>
      <c r="H218" s="33"/>
    </row>
    <row r="219" spans="1:8" s="2" customFormat="1" ht="16.75" customHeight="1">
      <c r="A219" s="32"/>
      <c r="B219" s="33"/>
      <c r="C219" s="208" t="s">
        <v>1269</v>
      </c>
      <c r="D219" s="208" t="s">
        <v>1270</v>
      </c>
      <c r="E219" s="17" t="s">
        <v>256</v>
      </c>
      <c r="F219" s="209">
        <v>48.029</v>
      </c>
      <c r="G219" s="32"/>
      <c r="H219" s="33"/>
    </row>
    <row r="220" spans="1:8" s="2" customFormat="1" ht="16.75" customHeight="1">
      <c r="A220" s="32"/>
      <c r="B220" s="33"/>
      <c r="C220" s="208" t="s">
        <v>1264</v>
      </c>
      <c r="D220" s="208" t="s">
        <v>1265</v>
      </c>
      <c r="E220" s="17" t="s">
        <v>229</v>
      </c>
      <c r="F220" s="209">
        <v>0.025</v>
      </c>
      <c r="G220" s="32"/>
      <c r="H220" s="33"/>
    </row>
    <row r="221" spans="1:8" s="2" customFormat="1" ht="20">
      <c r="A221" s="32"/>
      <c r="B221" s="33"/>
      <c r="C221" s="208" t="s">
        <v>1275</v>
      </c>
      <c r="D221" s="208" t="s">
        <v>1276</v>
      </c>
      <c r="E221" s="17" t="s">
        <v>256</v>
      </c>
      <c r="F221" s="209">
        <v>84.911</v>
      </c>
      <c r="G221" s="32"/>
      <c r="H221" s="33"/>
    </row>
    <row r="222" spans="1:8" s="2" customFormat="1" ht="16.75" customHeight="1">
      <c r="A222" s="32"/>
      <c r="B222" s="33"/>
      <c r="C222" s="204" t="s">
        <v>896</v>
      </c>
      <c r="D222" s="205" t="s">
        <v>897</v>
      </c>
      <c r="E222" s="206" t="s">
        <v>1</v>
      </c>
      <c r="F222" s="207">
        <v>47.28</v>
      </c>
      <c r="G222" s="32"/>
      <c r="H222" s="33"/>
    </row>
    <row r="223" spans="1:8" s="2" customFormat="1" ht="16.75" customHeight="1">
      <c r="A223" s="32"/>
      <c r="B223" s="33"/>
      <c r="C223" s="208" t="s">
        <v>1</v>
      </c>
      <c r="D223" s="208" t="s">
        <v>1113</v>
      </c>
      <c r="E223" s="17" t="s">
        <v>1</v>
      </c>
      <c r="F223" s="209">
        <v>4.94</v>
      </c>
      <c r="G223" s="32"/>
      <c r="H223" s="33"/>
    </row>
    <row r="224" spans="1:8" s="2" customFormat="1" ht="16.75" customHeight="1">
      <c r="A224" s="32"/>
      <c r="B224" s="33"/>
      <c r="C224" s="208" t="s">
        <v>1</v>
      </c>
      <c r="D224" s="208" t="s">
        <v>1114</v>
      </c>
      <c r="E224" s="17" t="s">
        <v>1</v>
      </c>
      <c r="F224" s="209">
        <v>2.25</v>
      </c>
      <c r="G224" s="32"/>
      <c r="H224" s="33"/>
    </row>
    <row r="225" spans="1:8" s="2" customFormat="1" ht="16.75" customHeight="1">
      <c r="A225" s="32"/>
      <c r="B225" s="33"/>
      <c r="C225" s="208" t="s">
        <v>1</v>
      </c>
      <c r="D225" s="208" t="s">
        <v>1115</v>
      </c>
      <c r="E225" s="17" t="s">
        <v>1</v>
      </c>
      <c r="F225" s="209">
        <v>11.69</v>
      </c>
      <c r="G225" s="32"/>
      <c r="H225" s="33"/>
    </row>
    <row r="226" spans="1:8" s="2" customFormat="1" ht="16.75" customHeight="1">
      <c r="A226" s="32"/>
      <c r="B226" s="33"/>
      <c r="C226" s="208" t="s">
        <v>1</v>
      </c>
      <c r="D226" s="208" t="s">
        <v>1116</v>
      </c>
      <c r="E226" s="17" t="s">
        <v>1</v>
      </c>
      <c r="F226" s="209">
        <v>28.4</v>
      </c>
      <c r="G226" s="32"/>
      <c r="H226" s="33"/>
    </row>
    <row r="227" spans="1:8" s="2" customFormat="1" ht="16.75" customHeight="1">
      <c r="A227" s="32"/>
      <c r="B227" s="33"/>
      <c r="C227" s="208" t="s">
        <v>896</v>
      </c>
      <c r="D227" s="208" t="s">
        <v>216</v>
      </c>
      <c r="E227" s="17" t="s">
        <v>1</v>
      </c>
      <c r="F227" s="209">
        <v>47.28</v>
      </c>
      <c r="G227" s="32"/>
      <c r="H227" s="33"/>
    </row>
    <row r="228" spans="1:8" s="2" customFormat="1" ht="16.75" customHeight="1">
      <c r="A228" s="32"/>
      <c r="B228" s="33"/>
      <c r="C228" s="210" t="s">
        <v>2517</v>
      </c>
      <c r="D228" s="32"/>
      <c r="E228" s="32"/>
      <c r="F228" s="32"/>
      <c r="G228" s="32"/>
      <c r="H228" s="33"/>
    </row>
    <row r="229" spans="1:8" s="2" customFormat="1" ht="10">
      <c r="A229" s="32"/>
      <c r="B229" s="33"/>
      <c r="C229" s="208" t="s">
        <v>1110</v>
      </c>
      <c r="D229" s="208" t="s">
        <v>1111</v>
      </c>
      <c r="E229" s="17" t="s">
        <v>210</v>
      </c>
      <c r="F229" s="209">
        <v>3.782</v>
      </c>
      <c r="G229" s="32"/>
      <c r="H229" s="33"/>
    </row>
    <row r="230" spans="1:8" s="2" customFormat="1" ht="16.75" customHeight="1">
      <c r="A230" s="32"/>
      <c r="B230" s="33"/>
      <c r="C230" s="208" t="s">
        <v>1118</v>
      </c>
      <c r="D230" s="208" t="s">
        <v>1119</v>
      </c>
      <c r="E230" s="17" t="s">
        <v>210</v>
      </c>
      <c r="F230" s="209">
        <v>3.782</v>
      </c>
      <c r="G230" s="32"/>
      <c r="H230" s="33"/>
    </row>
    <row r="231" spans="1:8" s="2" customFormat="1" ht="10">
      <c r="A231" s="32"/>
      <c r="B231" s="33"/>
      <c r="C231" s="208" t="s">
        <v>1121</v>
      </c>
      <c r="D231" s="208" t="s">
        <v>1122</v>
      </c>
      <c r="E231" s="17" t="s">
        <v>210</v>
      </c>
      <c r="F231" s="209">
        <v>3.782</v>
      </c>
      <c r="G231" s="32"/>
      <c r="H231" s="33"/>
    </row>
    <row r="232" spans="1:8" s="2" customFormat="1" ht="16.75" customHeight="1">
      <c r="A232" s="32"/>
      <c r="B232" s="33"/>
      <c r="C232" s="208" t="s">
        <v>1124</v>
      </c>
      <c r="D232" s="208" t="s">
        <v>1125</v>
      </c>
      <c r="E232" s="17" t="s">
        <v>229</v>
      </c>
      <c r="F232" s="209">
        <v>0.186</v>
      </c>
      <c r="G232" s="32"/>
      <c r="H232" s="33"/>
    </row>
    <row r="233" spans="1:8" s="2" customFormat="1" ht="16.75" customHeight="1">
      <c r="A233" s="32"/>
      <c r="B233" s="33"/>
      <c r="C233" s="208" t="s">
        <v>1288</v>
      </c>
      <c r="D233" s="208" t="s">
        <v>1289</v>
      </c>
      <c r="E233" s="17" t="s">
        <v>256</v>
      </c>
      <c r="F233" s="209">
        <v>47.28</v>
      </c>
      <c r="G233" s="32"/>
      <c r="H233" s="33"/>
    </row>
    <row r="234" spans="1:8" s="2" customFormat="1" ht="16.75" customHeight="1">
      <c r="A234" s="32"/>
      <c r="B234" s="33"/>
      <c r="C234" s="208" t="s">
        <v>1295</v>
      </c>
      <c r="D234" s="208" t="s">
        <v>1296</v>
      </c>
      <c r="E234" s="17" t="s">
        <v>256</v>
      </c>
      <c r="F234" s="209">
        <v>47.28</v>
      </c>
      <c r="G234" s="32"/>
      <c r="H234" s="33"/>
    </row>
    <row r="235" spans="1:8" s="2" customFormat="1" ht="16.75" customHeight="1">
      <c r="A235" s="32"/>
      <c r="B235" s="33"/>
      <c r="C235" s="208" t="s">
        <v>1302</v>
      </c>
      <c r="D235" s="208" t="s">
        <v>1303</v>
      </c>
      <c r="E235" s="17" t="s">
        <v>256</v>
      </c>
      <c r="F235" s="209">
        <v>47.28</v>
      </c>
      <c r="G235" s="32"/>
      <c r="H235" s="33"/>
    </row>
    <row r="236" spans="1:8" s="2" customFormat="1" ht="16.75" customHeight="1">
      <c r="A236" s="32"/>
      <c r="B236" s="33"/>
      <c r="C236" s="208" t="s">
        <v>1305</v>
      </c>
      <c r="D236" s="208" t="s">
        <v>1306</v>
      </c>
      <c r="E236" s="17" t="s">
        <v>256</v>
      </c>
      <c r="F236" s="209">
        <v>54.372</v>
      </c>
      <c r="G236" s="32"/>
      <c r="H236" s="33"/>
    </row>
    <row r="237" spans="1:8" s="2" customFormat="1" ht="16.75" customHeight="1">
      <c r="A237" s="32"/>
      <c r="B237" s="33"/>
      <c r="C237" s="208" t="s">
        <v>1291</v>
      </c>
      <c r="D237" s="208" t="s">
        <v>1292</v>
      </c>
      <c r="E237" s="17" t="s">
        <v>256</v>
      </c>
      <c r="F237" s="209">
        <v>49.644</v>
      </c>
      <c r="G237" s="32"/>
      <c r="H237" s="33"/>
    </row>
    <row r="238" spans="1:8" s="2" customFormat="1" ht="16.75" customHeight="1">
      <c r="A238" s="32"/>
      <c r="B238" s="33"/>
      <c r="C238" s="208" t="s">
        <v>1298</v>
      </c>
      <c r="D238" s="208" t="s">
        <v>1299</v>
      </c>
      <c r="E238" s="17" t="s">
        <v>229</v>
      </c>
      <c r="F238" s="209">
        <v>0.473</v>
      </c>
      <c r="G238" s="32"/>
      <c r="H238" s="33"/>
    </row>
    <row r="239" spans="1:8" s="2" customFormat="1" ht="16.75" customHeight="1">
      <c r="A239" s="32"/>
      <c r="B239" s="33"/>
      <c r="C239" s="204" t="s">
        <v>926</v>
      </c>
      <c r="D239" s="205" t="s">
        <v>927</v>
      </c>
      <c r="E239" s="206" t="s">
        <v>1</v>
      </c>
      <c r="F239" s="207">
        <v>22.73</v>
      </c>
      <c r="G239" s="32"/>
      <c r="H239" s="33"/>
    </row>
    <row r="240" spans="1:8" s="2" customFormat="1" ht="16.75" customHeight="1">
      <c r="A240" s="32"/>
      <c r="B240" s="33"/>
      <c r="C240" s="208" t="s">
        <v>1</v>
      </c>
      <c r="D240" s="208" t="s">
        <v>1262</v>
      </c>
      <c r="E240" s="17" t="s">
        <v>1</v>
      </c>
      <c r="F240" s="209">
        <v>11.085</v>
      </c>
      <c r="G240" s="32"/>
      <c r="H240" s="33"/>
    </row>
    <row r="241" spans="1:8" s="2" customFormat="1" ht="16.75" customHeight="1">
      <c r="A241" s="32"/>
      <c r="B241" s="33"/>
      <c r="C241" s="208" t="s">
        <v>1</v>
      </c>
      <c r="D241" s="208" t="s">
        <v>1263</v>
      </c>
      <c r="E241" s="17" t="s">
        <v>1</v>
      </c>
      <c r="F241" s="209">
        <v>11.645</v>
      </c>
      <c r="G241" s="32"/>
      <c r="H241" s="33"/>
    </row>
    <row r="242" spans="1:8" s="2" customFormat="1" ht="16.75" customHeight="1">
      <c r="A242" s="32"/>
      <c r="B242" s="33"/>
      <c r="C242" s="208" t="s">
        <v>926</v>
      </c>
      <c r="D242" s="208" t="s">
        <v>216</v>
      </c>
      <c r="E242" s="17" t="s">
        <v>1</v>
      </c>
      <c r="F242" s="209">
        <v>22.73</v>
      </c>
      <c r="G242" s="32"/>
      <c r="H242" s="33"/>
    </row>
    <row r="243" spans="1:8" s="2" customFormat="1" ht="16.75" customHeight="1">
      <c r="A243" s="32"/>
      <c r="B243" s="33"/>
      <c r="C243" s="210" t="s">
        <v>2517</v>
      </c>
      <c r="D243" s="32"/>
      <c r="E243" s="32"/>
      <c r="F243" s="32"/>
      <c r="G243" s="32"/>
      <c r="H243" s="33"/>
    </row>
    <row r="244" spans="1:8" s="2" customFormat="1" ht="16.75" customHeight="1">
      <c r="A244" s="32"/>
      <c r="B244" s="33"/>
      <c r="C244" s="208" t="s">
        <v>1259</v>
      </c>
      <c r="D244" s="208" t="s">
        <v>1260</v>
      </c>
      <c r="E244" s="17" t="s">
        <v>256</v>
      </c>
      <c r="F244" s="209">
        <v>22.73</v>
      </c>
      <c r="G244" s="32"/>
      <c r="H244" s="33"/>
    </row>
    <row r="245" spans="1:8" s="2" customFormat="1" ht="16.75" customHeight="1">
      <c r="A245" s="32"/>
      <c r="B245" s="33"/>
      <c r="C245" s="208" t="s">
        <v>1272</v>
      </c>
      <c r="D245" s="208" t="s">
        <v>1273</v>
      </c>
      <c r="E245" s="17" t="s">
        <v>256</v>
      </c>
      <c r="F245" s="209">
        <v>22.73</v>
      </c>
      <c r="G245" s="32"/>
      <c r="H245" s="33"/>
    </row>
    <row r="246" spans="1:8" s="2" customFormat="1" ht="16.75" customHeight="1">
      <c r="A246" s="32"/>
      <c r="B246" s="33"/>
      <c r="C246" s="208" t="s">
        <v>1264</v>
      </c>
      <c r="D246" s="208" t="s">
        <v>1265</v>
      </c>
      <c r="E246" s="17" t="s">
        <v>229</v>
      </c>
      <c r="F246" s="209">
        <v>0.025</v>
      </c>
      <c r="G246" s="32"/>
      <c r="H246" s="33"/>
    </row>
    <row r="247" spans="1:8" s="2" customFormat="1" ht="20">
      <c r="A247" s="32"/>
      <c r="B247" s="33"/>
      <c r="C247" s="208" t="s">
        <v>1275</v>
      </c>
      <c r="D247" s="208" t="s">
        <v>1276</v>
      </c>
      <c r="E247" s="17" t="s">
        <v>256</v>
      </c>
      <c r="F247" s="209">
        <v>84.911</v>
      </c>
      <c r="G247" s="32"/>
      <c r="H247" s="33"/>
    </row>
    <row r="248" spans="1:8" s="2" customFormat="1" ht="16.75" customHeight="1">
      <c r="A248" s="32"/>
      <c r="B248" s="33"/>
      <c r="C248" s="204" t="s">
        <v>879</v>
      </c>
      <c r="D248" s="205" t="s">
        <v>880</v>
      </c>
      <c r="E248" s="206" t="s">
        <v>1</v>
      </c>
      <c r="F248" s="207">
        <v>37.881</v>
      </c>
      <c r="G248" s="32"/>
      <c r="H248" s="33"/>
    </row>
    <row r="249" spans="1:8" s="2" customFormat="1" ht="16.75" customHeight="1">
      <c r="A249" s="32"/>
      <c r="B249" s="33"/>
      <c r="C249" s="208" t="s">
        <v>1</v>
      </c>
      <c r="D249" s="208" t="s">
        <v>1010</v>
      </c>
      <c r="E249" s="17" t="s">
        <v>1</v>
      </c>
      <c r="F249" s="209">
        <v>17.889</v>
      </c>
      <c r="G249" s="32"/>
      <c r="H249" s="33"/>
    </row>
    <row r="250" spans="1:8" s="2" customFormat="1" ht="16.75" customHeight="1">
      <c r="A250" s="32"/>
      <c r="B250" s="33"/>
      <c r="C250" s="208" t="s">
        <v>1</v>
      </c>
      <c r="D250" s="208" t="s">
        <v>1011</v>
      </c>
      <c r="E250" s="17" t="s">
        <v>1</v>
      </c>
      <c r="F250" s="209">
        <v>-1.6</v>
      </c>
      <c r="G250" s="32"/>
      <c r="H250" s="33"/>
    </row>
    <row r="251" spans="1:8" s="2" customFormat="1" ht="16.75" customHeight="1">
      <c r="A251" s="32"/>
      <c r="B251" s="33"/>
      <c r="C251" s="208" t="s">
        <v>1</v>
      </c>
      <c r="D251" s="208" t="s">
        <v>1012</v>
      </c>
      <c r="E251" s="17" t="s">
        <v>1</v>
      </c>
      <c r="F251" s="209">
        <v>24.592</v>
      </c>
      <c r="G251" s="32"/>
      <c r="H251" s="33"/>
    </row>
    <row r="252" spans="1:8" s="2" customFormat="1" ht="16.75" customHeight="1">
      <c r="A252" s="32"/>
      <c r="B252" s="33"/>
      <c r="C252" s="208" t="s">
        <v>1</v>
      </c>
      <c r="D252" s="208" t="s">
        <v>1013</v>
      </c>
      <c r="E252" s="17" t="s">
        <v>1</v>
      </c>
      <c r="F252" s="209">
        <v>-1.4</v>
      </c>
      <c r="G252" s="32"/>
      <c r="H252" s="33"/>
    </row>
    <row r="253" spans="1:8" s="2" customFormat="1" ht="16.75" customHeight="1">
      <c r="A253" s="32"/>
      <c r="B253" s="33"/>
      <c r="C253" s="208" t="s">
        <v>1</v>
      </c>
      <c r="D253" s="208" t="s">
        <v>1011</v>
      </c>
      <c r="E253" s="17" t="s">
        <v>1</v>
      </c>
      <c r="F253" s="209">
        <v>-1.6</v>
      </c>
      <c r="G253" s="32"/>
      <c r="H253" s="33"/>
    </row>
    <row r="254" spans="1:8" s="2" customFormat="1" ht="16.75" customHeight="1">
      <c r="A254" s="32"/>
      <c r="B254" s="33"/>
      <c r="C254" s="208" t="s">
        <v>879</v>
      </c>
      <c r="D254" s="208" t="s">
        <v>216</v>
      </c>
      <c r="E254" s="17" t="s">
        <v>1</v>
      </c>
      <c r="F254" s="209">
        <v>37.881</v>
      </c>
      <c r="G254" s="32"/>
      <c r="H254" s="33"/>
    </row>
    <row r="255" spans="1:8" s="2" customFormat="1" ht="16.75" customHeight="1">
      <c r="A255" s="32"/>
      <c r="B255" s="33"/>
      <c r="C255" s="210" t="s">
        <v>2517</v>
      </c>
      <c r="D255" s="32"/>
      <c r="E255" s="32"/>
      <c r="F255" s="32"/>
      <c r="G255" s="32"/>
      <c r="H255" s="33"/>
    </row>
    <row r="256" spans="1:8" s="2" customFormat="1" ht="16.75" customHeight="1">
      <c r="A256" s="32"/>
      <c r="B256" s="33"/>
      <c r="C256" s="208" t="s">
        <v>1007</v>
      </c>
      <c r="D256" s="208" t="s">
        <v>1008</v>
      </c>
      <c r="E256" s="17" t="s">
        <v>256</v>
      </c>
      <c r="F256" s="209">
        <v>37.881</v>
      </c>
      <c r="G256" s="32"/>
      <c r="H256" s="33"/>
    </row>
    <row r="257" spans="1:8" s="2" customFormat="1" ht="16.75" customHeight="1">
      <c r="A257" s="32"/>
      <c r="B257" s="33"/>
      <c r="C257" s="208" t="s">
        <v>269</v>
      </c>
      <c r="D257" s="208" t="s">
        <v>270</v>
      </c>
      <c r="E257" s="17" t="s">
        <v>256</v>
      </c>
      <c r="F257" s="209">
        <v>243.202</v>
      </c>
      <c r="G257" s="32"/>
      <c r="H257" s="33"/>
    </row>
    <row r="258" spans="1:8" s="2" customFormat="1" ht="16.75" customHeight="1">
      <c r="A258" s="32"/>
      <c r="B258" s="33"/>
      <c r="C258" s="204" t="s">
        <v>882</v>
      </c>
      <c r="D258" s="205" t="s">
        <v>883</v>
      </c>
      <c r="E258" s="206" t="s">
        <v>1</v>
      </c>
      <c r="F258" s="207">
        <v>3.96</v>
      </c>
      <c r="G258" s="32"/>
      <c r="H258" s="33"/>
    </row>
    <row r="259" spans="1:8" s="2" customFormat="1" ht="16.75" customHeight="1">
      <c r="A259" s="32"/>
      <c r="B259" s="33"/>
      <c r="C259" s="208" t="s">
        <v>1</v>
      </c>
      <c r="D259" s="208" t="s">
        <v>1026</v>
      </c>
      <c r="E259" s="17" t="s">
        <v>1</v>
      </c>
      <c r="F259" s="209">
        <v>2.07</v>
      </c>
      <c r="G259" s="32"/>
      <c r="H259" s="33"/>
    </row>
    <row r="260" spans="1:8" s="2" customFormat="1" ht="16.75" customHeight="1">
      <c r="A260" s="32"/>
      <c r="B260" s="33"/>
      <c r="C260" s="208" t="s">
        <v>1</v>
      </c>
      <c r="D260" s="208" t="s">
        <v>1027</v>
      </c>
      <c r="E260" s="17" t="s">
        <v>1</v>
      </c>
      <c r="F260" s="209">
        <v>1.89</v>
      </c>
      <c r="G260" s="32"/>
      <c r="H260" s="33"/>
    </row>
    <row r="261" spans="1:8" s="2" customFormat="1" ht="16.75" customHeight="1">
      <c r="A261" s="32"/>
      <c r="B261" s="33"/>
      <c r="C261" s="208" t="s">
        <v>882</v>
      </c>
      <c r="D261" s="208" t="s">
        <v>216</v>
      </c>
      <c r="E261" s="17" t="s">
        <v>1</v>
      </c>
      <c r="F261" s="209">
        <v>3.96</v>
      </c>
      <c r="G261" s="32"/>
      <c r="H261" s="33"/>
    </row>
    <row r="262" spans="1:8" s="2" customFormat="1" ht="16.75" customHeight="1">
      <c r="A262" s="32"/>
      <c r="B262" s="33"/>
      <c r="C262" s="210" t="s">
        <v>2517</v>
      </c>
      <c r="D262" s="32"/>
      <c r="E262" s="32"/>
      <c r="F262" s="32"/>
      <c r="G262" s="32"/>
      <c r="H262" s="33"/>
    </row>
    <row r="263" spans="1:8" s="2" customFormat="1" ht="16.75" customHeight="1">
      <c r="A263" s="32"/>
      <c r="B263" s="33"/>
      <c r="C263" s="208" t="s">
        <v>1023</v>
      </c>
      <c r="D263" s="208" t="s">
        <v>1024</v>
      </c>
      <c r="E263" s="17" t="s">
        <v>256</v>
      </c>
      <c r="F263" s="209">
        <v>3.96</v>
      </c>
      <c r="G263" s="32"/>
      <c r="H263" s="33"/>
    </row>
    <row r="264" spans="1:8" s="2" customFormat="1" ht="16.75" customHeight="1">
      <c r="A264" s="32"/>
      <c r="B264" s="33"/>
      <c r="C264" s="208" t="s">
        <v>269</v>
      </c>
      <c r="D264" s="208" t="s">
        <v>270</v>
      </c>
      <c r="E264" s="17" t="s">
        <v>256</v>
      </c>
      <c r="F264" s="209">
        <v>243.202</v>
      </c>
      <c r="G264" s="32"/>
      <c r="H264" s="33"/>
    </row>
    <row r="265" spans="1:8" s="2" customFormat="1" ht="7.4" customHeight="1">
      <c r="A265" s="32"/>
      <c r="B265" s="47"/>
      <c r="C265" s="48"/>
      <c r="D265" s="48"/>
      <c r="E265" s="48"/>
      <c r="F265" s="48"/>
      <c r="G265" s="48"/>
      <c r="H265" s="33"/>
    </row>
    <row r="266" spans="1:8" s="2" customFormat="1" ht="10">
      <c r="A266" s="32"/>
      <c r="B266" s="32"/>
      <c r="C266" s="32"/>
      <c r="D266" s="32"/>
      <c r="E266" s="32"/>
      <c r="F266" s="32"/>
      <c r="G266" s="32"/>
      <c r="H266" s="32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663"/>
  <sheetViews>
    <sheetView showGridLines="0" workbookViewId="0" topLeftCell="A1">
      <selection activeCell="F44" sqref="F4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87</v>
      </c>
      <c r="AZ2" s="93" t="s">
        <v>155</v>
      </c>
      <c r="BA2" s="93" t="s">
        <v>877</v>
      </c>
      <c r="BB2" s="93" t="s">
        <v>1</v>
      </c>
      <c r="BC2" s="93" t="s">
        <v>878</v>
      </c>
      <c r="BD2" s="93" t="s">
        <v>85</v>
      </c>
    </row>
    <row r="3" spans="2:5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  <c r="AZ3" s="93" t="s">
        <v>879</v>
      </c>
      <c r="BA3" s="93" t="s">
        <v>880</v>
      </c>
      <c r="BB3" s="93" t="s">
        <v>1</v>
      </c>
      <c r="BC3" s="93" t="s">
        <v>881</v>
      </c>
      <c r="BD3" s="93" t="s">
        <v>85</v>
      </c>
    </row>
    <row r="4" spans="2:5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  <c r="AZ4" s="93" t="s">
        <v>882</v>
      </c>
      <c r="BA4" s="93" t="s">
        <v>883</v>
      </c>
      <c r="BB4" s="93" t="s">
        <v>1</v>
      </c>
      <c r="BC4" s="93" t="s">
        <v>884</v>
      </c>
      <c r="BD4" s="93" t="s">
        <v>85</v>
      </c>
    </row>
    <row r="5" spans="2:56" s="1" customFormat="1" ht="7" customHeight="1">
      <c r="B5" s="20"/>
      <c r="L5" s="20"/>
      <c r="AZ5" s="93" t="s">
        <v>151</v>
      </c>
      <c r="BA5" s="93" t="s">
        <v>885</v>
      </c>
      <c r="BB5" s="93" t="s">
        <v>1</v>
      </c>
      <c r="BC5" s="93" t="s">
        <v>886</v>
      </c>
      <c r="BD5" s="93" t="s">
        <v>85</v>
      </c>
    </row>
    <row r="6" spans="2:56" s="1" customFormat="1" ht="12" customHeight="1">
      <c r="B6" s="20"/>
      <c r="D6" s="27" t="s">
        <v>17</v>
      </c>
      <c r="L6" s="20"/>
      <c r="AZ6" s="93" t="s">
        <v>887</v>
      </c>
      <c r="BA6" s="93" t="s">
        <v>888</v>
      </c>
      <c r="BB6" s="93" t="s">
        <v>1</v>
      </c>
      <c r="BC6" s="93" t="s">
        <v>889</v>
      </c>
      <c r="BD6" s="93" t="s">
        <v>85</v>
      </c>
    </row>
    <row r="7" spans="2:56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  <c r="AZ7" s="93" t="s">
        <v>890</v>
      </c>
      <c r="BA7" s="93" t="s">
        <v>891</v>
      </c>
      <c r="BB7" s="93" t="s">
        <v>1</v>
      </c>
      <c r="BC7" s="93" t="s">
        <v>892</v>
      </c>
      <c r="BD7" s="93" t="s">
        <v>85</v>
      </c>
    </row>
    <row r="8" spans="1:56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3" t="s">
        <v>161</v>
      </c>
      <c r="BA8" s="93" t="s">
        <v>893</v>
      </c>
      <c r="BB8" s="93" t="s">
        <v>1</v>
      </c>
      <c r="BC8" s="93" t="s">
        <v>894</v>
      </c>
      <c r="BD8" s="93" t="s">
        <v>85</v>
      </c>
    </row>
    <row r="9" spans="1:56" s="2" customFormat="1" ht="16.5" customHeight="1">
      <c r="A9" s="32"/>
      <c r="B9" s="33"/>
      <c r="C9" s="32"/>
      <c r="D9" s="32"/>
      <c r="E9" s="237" t="s">
        <v>895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3" t="s">
        <v>896</v>
      </c>
      <c r="BA9" s="93" t="s">
        <v>897</v>
      </c>
      <c r="BB9" s="93" t="s">
        <v>1</v>
      </c>
      <c r="BC9" s="93" t="s">
        <v>898</v>
      </c>
      <c r="BD9" s="93" t="s">
        <v>85</v>
      </c>
    </row>
    <row r="10" spans="1:56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3" t="s">
        <v>899</v>
      </c>
      <c r="BA10" s="93" t="s">
        <v>900</v>
      </c>
      <c r="BB10" s="93" t="s">
        <v>1</v>
      </c>
      <c r="BC10" s="93" t="s">
        <v>901</v>
      </c>
      <c r="BD10" s="93" t="s">
        <v>85</v>
      </c>
    </row>
    <row r="11" spans="1:5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Z11" s="93" t="s">
        <v>902</v>
      </c>
      <c r="BA11" s="93" t="s">
        <v>903</v>
      </c>
      <c r="BB11" s="93" t="s">
        <v>1</v>
      </c>
      <c r="BC11" s="93" t="s">
        <v>904</v>
      </c>
      <c r="BD11" s="93" t="s">
        <v>85</v>
      </c>
    </row>
    <row r="12" spans="1:5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Z12" s="93" t="s">
        <v>905</v>
      </c>
      <c r="BA12" s="93" t="s">
        <v>906</v>
      </c>
      <c r="BB12" s="93" t="s">
        <v>1</v>
      </c>
      <c r="BC12" s="93" t="s">
        <v>907</v>
      </c>
      <c r="BD12" s="93" t="s">
        <v>85</v>
      </c>
    </row>
    <row r="13" spans="1:56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Z13" s="93" t="s">
        <v>908</v>
      </c>
      <c r="BA13" s="93" t="s">
        <v>909</v>
      </c>
      <c r="BB13" s="93" t="s">
        <v>1</v>
      </c>
      <c r="BC13" s="93" t="s">
        <v>910</v>
      </c>
      <c r="BD13" s="93" t="s">
        <v>85</v>
      </c>
    </row>
    <row r="14" spans="1:56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Z14" s="93" t="s">
        <v>911</v>
      </c>
      <c r="BA14" s="93" t="s">
        <v>912</v>
      </c>
      <c r="BB14" s="93" t="s">
        <v>1</v>
      </c>
      <c r="BC14" s="93" t="s">
        <v>913</v>
      </c>
      <c r="BD14" s="93" t="s">
        <v>85</v>
      </c>
    </row>
    <row r="15" spans="1:5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Z15" s="93" t="s">
        <v>914</v>
      </c>
      <c r="BA15" s="93" t="s">
        <v>915</v>
      </c>
      <c r="BB15" s="93" t="s">
        <v>1</v>
      </c>
      <c r="BC15" s="93" t="s">
        <v>916</v>
      </c>
      <c r="BD15" s="93" t="s">
        <v>85</v>
      </c>
    </row>
    <row r="16" spans="1:5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Z16" s="93" t="s">
        <v>917</v>
      </c>
      <c r="BA16" s="93" t="s">
        <v>918</v>
      </c>
      <c r="BB16" s="93" t="s">
        <v>1</v>
      </c>
      <c r="BC16" s="93" t="s">
        <v>889</v>
      </c>
      <c r="BD16" s="93" t="s">
        <v>85</v>
      </c>
    </row>
    <row r="17" spans="1:56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Z17" s="93" t="s">
        <v>919</v>
      </c>
      <c r="BA17" s="93" t="s">
        <v>920</v>
      </c>
      <c r="BB17" s="93" t="s">
        <v>1</v>
      </c>
      <c r="BC17" s="93" t="s">
        <v>262</v>
      </c>
      <c r="BD17" s="93" t="s">
        <v>85</v>
      </c>
    </row>
    <row r="18" spans="1:56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Z18" s="93" t="s">
        <v>921</v>
      </c>
      <c r="BA18" s="93" t="s">
        <v>922</v>
      </c>
      <c r="BB18" s="93" t="s">
        <v>1</v>
      </c>
      <c r="BC18" s="93" t="s">
        <v>346</v>
      </c>
      <c r="BD18" s="93" t="s">
        <v>85</v>
      </c>
    </row>
    <row r="19" spans="1:56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Z19" s="93" t="s">
        <v>923</v>
      </c>
      <c r="BA19" s="93" t="s">
        <v>924</v>
      </c>
      <c r="BB19" s="93" t="s">
        <v>1</v>
      </c>
      <c r="BC19" s="93" t="s">
        <v>925</v>
      </c>
      <c r="BD19" s="93" t="s">
        <v>85</v>
      </c>
    </row>
    <row r="20" spans="1:56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Z20" s="93" t="s">
        <v>926</v>
      </c>
      <c r="BA20" s="93" t="s">
        <v>927</v>
      </c>
      <c r="BB20" s="93" t="s">
        <v>1</v>
      </c>
      <c r="BC20" s="93" t="s">
        <v>928</v>
      </c>
      <c r="BD20" s="93" t="s">
        <v>85</v>
      </c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ROUND(J138,0)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ROUND((SUM(BE138:BE662)),0)</f>
        <v>0</v>
      </c>
      <c r="G33" s="32"/>
      <c r="H33" s="32"/>
      <c r="I33" s="101">
        <v>0.21</v>
      </c>
      <c r="J33" s="100">
        <f>ROUND(((SUM(BE138:BE662))*I33),0)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ROUND((SUM(BF138:BF662)),0)</f>
        <v>0</v>
      </c>
      <c r="G34" s="32"/>
      <c r="H34" s="32"/>
      <c r="I34" s="101">
        <v>0.12</v>
      </c>
      <c r="J34" s="100">
        <f>ROUND(((SUM(BF138:BF662))*I34),0)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ROUND((SUM(BG138:BG662)),0)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ROUND((SUM(BH138:BH662)),0)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ROUND((SUM(BI138:BI662)),0)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2 - SO 02 stavební úpravy č.p.174 - prádelna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Lampertice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J138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171</v>
      </c>
      <c r="E97" s="115"/>
      <c r="F97" s="115"/>
      <c r="G97" s="115"/>
      <c r="H97" s="115"/>
      <c r="I97" s="115"/>
      <c r="J97" s="116">
        <f>J139</f>
        <v>0</v>
      </c>
      <c r="L97" s="113"/>
    </row>
    <row r="98" spans="2:12" s="10" customFormat="1" ht="19.9" customHeight="1">
      <c r="B98" s="117"/>
      <c r="D98" s="118" t="s">
        <v>172</v>
      </c>
      <c r="E98" s="119"/>
      <c r="F98" s="119"/>
      <c r="G98" s="119"/>
      <c r="H98" s="119"/>
      <c r="I98" s="119"/>
      <c r="J98" s="120">
        <f>J140</f>
        <v>0</v>
      </c>
      <c r="L98" s="117"/>
    </row>
    <row r="99" spans="2:12" s="10" customFormat="1" ht="19.9" customHeight="1">
      <c r="B99" s="117"/>
      <c r="D99" s="118" t="s">
        <v>929</v>
      </c>
      <c r="E99" s="119"/>
      <c r="F99" s="119"/>
      <c r="G99" s="119"/>
      <c r="H99" s="119"/>
      <c r="I99" s="119"/>
      <c r="J99" s="120">
        <f>J173</f>
        <v>0</v>
      </c>
      <c r="L99" s="117"/>
    </row>
    <row r="100" spans="2:12" s="10" customFormat="1" ht="19.9" customHeight="1">
      <c r="B100" s="117"/>
      <c r="D100" s="118" t="s">
        <v>173</v>
      </c>
      <c r="E100" s="119"/>
      <c r="F100" s="119"/>
      <c r="G100" s="119"/>
      <c r="H100" s="119"/>
      <c r="I100" s="119"/>
      <c r="J100" s="120">
        <f>J198</f>
        <v>0</v>
      </c>
      <c r="L100" s="117"/>
    </row>
    <row r="101" spans="2:12" s="10" customFormat="1" ht="19.9" customHeight="1">
      <c r="B101" s="117"/>
      <c r="D101" s="118" t="s">
        <v>174</v>
      </c>
      <c r="E101" s="119"/>
      <c r="F101" s="119"/>
      <c r="G101" s="119"/>
      <c r="H101" s="119"/>
      <c r="I101" s="119"/>
      <c r="J101" s="120">
        <f>J220</f>
        <v>0</v>
      </c>
      <c r="L101" s="117"/>
    </row>
    <row r="102" spans="2:12" s="10" customFormat="1" ht="19.9" customHeight="1">
      <c r="B102" s="117"/>
      <c r="D102" s="118" t="s">
        <v>930</v>
      </c>
      <c r="E102" s="119"/>
      <c r="F102" s="119"/>
      <c r="G102" s="119"/>
      <c r="H102" s="119"/>
      <c r="I102" s="119"/>
      <c r="J102" s="120">
        <f>J230</f>
        <v>0</v>
      </c>
      <c r="L102" s="117"/>
    </row>
    <row r="103" spans="2:12" s="10" customFormat="1" ht="19.9" customHeight="1">
      <c r="B103" s="117"/>
      <c r="D103" s="118" t="s">
        <v>175</v>
      </c>
      <c r="E103" s="119"/>
      <c r="F103" s="119"/>
      <c r="G103" s="119"/>
      <c r="H103" s="119"/>
      <c r="I103" s="119"/>
      <c r="J103" s="120">
        <f>J235</f>
        <v>0</v>
      </c>
      <c r="L103" s="117"/>
    </row>
    <row r="104" spans="2:12" s="10" customFormat="1" ht="19.9" customHeight="1">
      <c r="B104" s="117"/>
      <c r="D104" s="118" t="s">
        <v>176</v>
      </c>
      <c r="E104" s="119"/>
      <c r="F104" s="119"/>
      <c r="G104" s="119"/>
      <c r="H104" s="119"/>
      <c r="I104" s="119"/>
      <c r="J104" s="120">
        <f>J318</f>
        <v>0</v>
      </c>
      <c r="L104" s="117"/>
    </row>
    <row r="105" spans="2:12" s="10" customFormat="1" ht="19.9" customHeight="1">
      <c r="B105" s="117"/>
      <c r="D105" s="118" t="s">
        <v>177</v>
      </c>
      <c r="E105" s="119"/>
      <c r="F105" s="119"/>
      <c r="G105" s="119"/>
      <c r="H105" s="119"/>
      <c r="I105" s="119"/>
      <c r="J105" s="120">
        <f>J394</f>
        <v>0</v>
      </c>
      <c r="L105" s="117"/>
    </row>
    <row r="106" spans="2:12" s="10" customFormat="1" ht="19.9" customHeight="1">
      <c r="B106" s="117"/>
      <c r="D106" s="118" t="s">
        <v>178</v>
      </c>
      <c r="E106" s="119"/>
      <c r="F106" s="119"/>
      <c r="G106" s="119"/>
      <c r="H106" s="119"/>
      <c r="I106" s="119"/>
      <c r="J106" s="120">
        <f>J401</f>
        <v>0</v>
      </c>
      <c r="L106" s="117"/>
    </row>
    <row r="107" spans="2:12" s="9" customFormat="1" ht="25" customHeight="1">
      <c r="B107" s="113"/>
      <c r="D107" s="114" t="s">
        <v>179</v>
      </c>
      <c r="E107" s="115"/>
      <c r="F107" s="115"/>
      <c r="G107" s="115"/>
      <c r="H107" s="115"/>
      <c r="I107" s="115"/>
      <c r="J107" s="116">
        <f>J403</f>
        <v>0</v>
      </c>
      <c r="L107" s="113"/>
    </row>
    <row r="108" spans="2:12" s="10" customFormat="1" ht="19.9" customHeight="1">
      <c r="B108" s="117"/>
      <c r="D108" s="118" t="s">
        <v>931</v>
      </c>
      <c r="E108" s="119"/>
      <c r="F108" s="119"/>
      <c r="G108" s="119"/>
      <c r="H108" s="119"/>
      <c r="I108" s="119"/>
      <c r="J108" s="120">
        <f>J404</f>
        <v>0</v>
      </c>
      <c r="L108" s="117"/>
    </row>
    <row r="109" spans="2:12" s="10" customFormat="1" ht="19.9" customHeight="1">
      <c r="B109" s="117"/>
      <c r="D109" s="118" t="s">
        <v>932</v>
      </c>
      <c r="E109" s="119"/>
      <c r="F109" s="119"/>
      <c r="G109" s="119"/>
      <c r="H109" s="119"/>
      <c r="I109" s="119"/>
      <c r="J109" s="120">
        <f>J425</f>
        <v>0</v>
      </c>
      <c r="L109" s="117"/>
    </row>
    <row r="110" spans="2:12" s="10" customFormat="1" ht="19.9" customHeight="1">
      <c r="B110" s="117"/>
      <c r="D110" s="118" t="s">
        <v>182</v>
      </c>
      <c r="E110" s="119"/>
      <c r="F110" s="119"/>
      <c r="G110" s="119"/>
      <c r="H110" s="119"/>
      <c r="I110" s="119"/>
      <c r="J110" s="120">
        <f>J440</f>
        <v>0</v>
      </c>
      <c r="L110" s="117"/>
    </row>
    <row r="111" spans="2:12" s="10" customFormat="1" ht="19.9" customHeight="1">
      <c r="B111" s="117"/>
      <c r="D111" s="118" t="s">
        <v>183</v>
      </c>
      <c r="E111" s="119"/>
      <c r="F111" s="119"/>
      <c r="G111" s="119"/>
      <c r="H111" s="119"/>
      <c r="I111" s="119"/>
      <c r="J111" s="120">
        <f>J519</f>
        <v>0</v>
      </c>
      <c r="L111" s="117"/>
    </row>
    <row r="112" spans="2:12" s="10" customFormat="1" ht="19.9" customHeight="1">
      <c r="B112" s="117"/>
      <c r="D112" s="118" t="s">
        <v>933</v>
      </c>
      <c r="E112" s="119"/>
      <c r="F112" s="119"/>
      <c r="G112" s="119"/>
      <c r="H112" s="119"/>
      <c r="I112" s="119"/>
      <c r="J112" s="120">
        <f>J527</f>
        <v>0</v>
      </c>
      <c r="L112" s="117"/>
    </row>
    <row r="113" spans="2:12" s="10" customFormat="1" ht="19.9" customHeight="1">
      <c r="B113" s="117"/>
      <c r="D113" s="118" t="s">
        <v>185</v>
      </c>
      <c r="E113" s="119"/>
      <c r="F113" s="119"/>
      <c r="G113" s="119"/>
      <c r="H113" s="119"/>
      <c r="I113" s="119"/>
      <c r="J113" s="120">
        <f>J545</f>
        <v>0</v>
      </c>
      <c r="L113" s="117"/>
    </row>
    <row r="114" spans="2:12" s="10" customFormat="1" ht="19.9" customHeight="1">
      <c r="B114" s="117"/>
      <c r="D114" s="118" t="s">
        <v>934</v>
      </c>
      <c r="E114" s="119"/>
      <c r="F114" s="119"/>
      <c r="G114" s="119"/>
      <c r="H114" s="119"/>
      <c r="I114" s="119"/>
      <c r="J114" s="120">
        <f>J575</f>
        <v>0</v>
      </c>
      <c r="L114" s="117"/>
    </row>
    <row r="115" spans="2:12" s="10" customFormat="1" ht="19.9" customHeight="1">
      <c r="B115" s="117"/>
      <c r="D115" s="118" t="s">
        <v>186</v>
      </c>
      <c r="E115" s="119"/>
      <c r="F115" s="119"/>
      <c r="G115" s="119"/>
      <c r="H115" s="119"/>
      <c r="I115" s="119"/>
      <c r="J115" s="120">
        <f>J608</f>
        <v>0</v>
      </c>
      <c r="L115" s="117"/>
    </row>
    <row r="116" spans="2:12" s="10" customFormat="1" ht="19.9" customHeight="1">
      <c r="B116" s="117"/>
      <c r="D116" s="118" t="s">
        <v>187</v>
      </c>
      <c r="E116" s="119"/>
      <c r="F116" s="119"/>
      <c r="G116" s="119"/>
      <c r="H116" s="119"/>
      <c r="I116" s="119"/>
      <c r="J116" s="120">
        <f>J616</f>
        <v>0</v>
      </c>
      <c r="L116" s="117"/>
    </row>
    <row r="117" spans="2:12" s="10" customFormat="1" ht="19.9" customHeight="1">
      <c r="B117" s="117"/>
      <c r="D117" s="118" t="s">
        <v>935</v>
      </c>
      <c r="E117" s="119"/>
      <c r="F117" s="119"/>
      <c r="G117" s="119"/>
      <c r="H117" s="119"/>
      <c r="I117" s="119"/>
      <c r="J117" s="120">
        <f>J652</f>
        <v>0</v>
      </c>
      <c r="L117" s="117"/>
    </row>
    <row r="118" spans="2:12" s="9" customFormat="1" ht="25" customHeight="1">
      <c r="B118" s="113"/>
      <c r="D118" s="114" t="s">
        <v>189</v>
      </c>
      <c r="E118" s="115"/>
      <c r="F118" s="115"/>
      <c r="G118" s="115"/>
      <c r="H118" s="115"/>
      <c r="I118" s="115"/>
      <c r="J118" s="116">
        <f>J658</f>
        <v>0</v>
      </c>
      <c r="L118" s="113"/>
    </row>
    <row r="119" spans="1:31" s="2" customFormat="1" ht="21.7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7" customHeight="1">
      <c r="A120" s="32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4" spans="1:31" s="2" customFormat="1" ht="7" customHeight="1">
      <c r="A124" s="32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5" customHeight="1">
      <c r="A125" s="32"/>
      <c r="B125" s="33"/>
      <c r="C125" s="21" t="s">
        <v>190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7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17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2"/>
      <c r="D128" s="32"/>
      <c r="E128" s="250" t="str">
        <f>E7</f>
        <v>Stavební úpravy DD Lampertice</v>
      </c>
      <c r="F128" s="251"/>
      <c r="G128" s="251"/>
      <c r="H128" s="251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164</v>
      </c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37" t="str">
        <f>E9</f>
        <v>2 - SO 02 stavební úpravy č.p.174 - prádelna</v>
      </c>
      <c r="F130" s="252"/>
      <c r="G130" s="252"/>
      <c r="H130" s="25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7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21</v>
      </c>
      <c r="D132" s="32"/>
      <c r="E132" s="32"/>
      <c r="F132" s="25" t="str">
        <f>F12</f>
        <v>Lampertice</v>
      </c>
      <c r="G132" s="32"/>
      <c r="H132" s="32"/>
      <c r="I132" s="27" t="s">
        <v>23</v>
      </c>
      <c r="J132" s="55" t="str">
        <f>IF(J12="","",J12)</f>
        <v>11. 8. 2023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7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40" customHeight="1">
      <c r="A134" s="32"/>
      <c r="B134" s="33"/>
      <c r="C134" s="27" t="s">
        <v>25</v>
      </c>
      <c r="D134" s="32"/>
      <c r="E134" s="32"/>
      <c r="F134" s="25" t="str">
        <f>E15</f>
        <v>KHK Pivovarské nám. 1245, Hradec Králové</v>
      </c>
      <c r="G134" s="32"/>
      <c r="H134" s="32"/>
      <c r="I134" s="27" t="s">
        <v>31</v>
      </c>
      <c r="J134" s="30" t="str">
        <f>E21</f>
        <v>ing. Marek Pavlíček, Rooseveltova 2855, D.K.n.L.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5.15" customHeight="1">
      <c r="A135" s="32"/>
      <c r="B135" s="33"/>
      <c r="C135" s="27" t="s">
        <v>29</v>
      </c>
      <c r="D135" s="32"/>
      <c r="E135" s="32"/>
      <c r="F135" s="25" t="str">
        <f>IF(E18="","",E18)</f>
        <v>Vyplň údaj</v>
      </c>
      <c r="G135" s="32"/>
      <c r="H135" s="32"/>
      <c r="I135" s="27" t="s">
        <v>34</v>
      </c>
      <c r="J135" s="30" t="str">
        <f>E24</f>
        <v>ing. V. Švehla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0.25" customHeight="1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11" customFormat="1" ht="29.25" customHeight="1">
      <c r="A137" s="121"/>
      <c r="B137" s="122"/>
      <c r="C137" s="123" t="s">
        <v>191</v>
      </c>
      <c r="D137" s="124" t="s">
        <v>62</v>
      </c>
      <c r="E137" s="124" t="s">
        <v>58</v>
      </c>
      <c r="F137" s="124" t="s">
        <v>59</v>
      </c>
      <c r="G137" s="124" t="s">
        <v>192</v>
      </c>
      <c r="H137" s="124" t="s">
        <v>193</v>
      </c>
      <c r="I137" s="124" t="s">
        <v>194</v>
      </c>
      <c r="J137" s="124" t="s">
        <v>168</v>
      </c>
      <c r="K137" s="125" t="s">
        <v>195</v>
      </c>
      <c r="L137" s="126"/>
      <c r="M137" s="62" t="s">
        <v>1</v>
      </c>
      <c r="N137" s="63" t="s">
        <v>41</v>
      </c>
      <c r="O137" s="63" t="s">
        <v>196</v>
      </c>
      <c r="P137" s="63" t="s">
        <v>197</v>
      </c>
      <c r="Q137" s="63" t="s">
        <v>198</v>
      </c>
      <c r="R137" s="63" t="s">
        <v>199</v>
      </c>
      <c r="S137" s="63" t="s">
        <v>200</v>
      </c>
      <c r="T137" s="64" t="s">
        <v>201</v>
      </c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</row>
    <row r="138" spans="1:63" s="2" customFormat="1" ht="22.75" customHeight="1">
      <c r="A138" s="32"/>
      <c r="B138" s="33"/>
      <c r="C138" s="69" t="s">
        <v>202</v>
      </c>
      <c r="D138" s="32"/>
      <c r="E138" s="32"/>
      <c r="F138" s="32"/>
      <c r="G138" s="32"/>
      <c r="H138" s="32"/>
      <c r="I138" s="32"/>
      <c r="J138" s="127">
        <f>BK138</f>
        <v>0</v>
      </c>
      <c r="K138" s="32"/>
      <c r="L138" s="33"/>
      <c r="M138" s="65"/>
      <c r="N138" s="56"/>
      <c r="O138" s="66"/>
      <c r="P138" s="128">
        <f>P139+P403+P658</f>
        <v>0</v>
      </c>
      <c r="Q138" s="66"/>
      <c r="R138" s="128">
        <f>R139+R403+R658</f>
        <v>89.2527631896001</v>
      </c>
      <c r="S138" s="66"/>
      <c r="T138" s="129">
        <f>T139+T403+T658</f>
        <v>48.66568200000001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76</v>
      </c>
      <c r="AU138" s="17" t="s">
        <v>170</v>
      </c>
      <c r="BK138" s="130">
        <f>BK139+BK403+BK658</f>
        <v>0</v>
      </c>
    </row>
    <row r="139" spans="2:63" s="12" customFormat="1" ht="25.9" customHeight="1">
      <c r="B139" s="131"/>
      <c r="D139" s="132" t="s">
        <v>76</v>
      </c>
      <c r="E139" s="133" t="s">
        <v>203</v>
      </c>
      <c r="F139" s="133" t="s">
        <v>204</v>
      </c>
      <c r="I139" s="134"/>
      <c r="J139" s="135">
        <f>BK139</f>
        <v>0</v>
      </c>
      <c r="L139" s="131"/>
      <c r="M139" s="136"/>
      <c r="N139" s="137"/>
      <c r="O139" s="137"/>
      <c r="P139" s="138">
        <f>P140+P173+P198+P220+P230+P235+P318+P394+P401</f>
        <v>0</v>
      </c>
      <c r="Q139" s="137"/>
      <c r="R139" s="138">
        <f>R140+R173+R198+R220+R230+R235+R318+R394+R401</f>
        <v>85.0049145027701</v>
      </c>
      <c r="S139" s="137"/>
      <c r="T139" s="139">
        <f>T140+T173+T198+T220+T230+T235+T318+T394+T401</f>
        <v>48.555422000000014</v>
      </c>
      <c r="AR139" s="132" t="s">
        <v>8</v>
      </c>
      <c r="AT139" s="140" t="s">
        <v>76</v>
      </c>
      <c r="AU139" s="140" t="s">
        <v>77</v>
      </c>
      <c r="AY139" s="132" t="s">
        <v>205</v>
      </c>
      <c r="BK139" s="141">
        <f>BK140+BK173+BK198+BK220+BK230+BK235+BK318+BK394+BK401</f>
        <v>0</v>
      </c>
    </row>
    <row r="140" spans="2:63" s="12" customFormat="1" ht="22.75" customHeight="1">
      <c r="B140" s="131"/>
      <c r="D140" s="132" t="s">
        <v>76</v>
      </c>
      <c r="E140" s="142" t="s">
        <v>8</v>
      </c>
      <c r="F140" s="142" t="s">
        <v>206</v>
      </c>
      <c r="I140" s="134"/>
      <c r="J140" s="143">
        <f>BK140</f>
        <v>0</v>
      </c>
      <c r="L140" s="131"/>
      <c r="M140" s="136"/>
      <c r="N140" s="137"/>
      <c r="O140" s="137"/>
      <c r="P140" s="138">
        <f>SUM(P141:P172)</f>
        <v>0</v>
      </c>
      <c r="Q140" s="137"/>
      <c r="R140" s="138">
        <f>SUM(R141:R172)</f>
        <v>35.34756</v>
      </c>
      <c r="S140" s="137"/>
      <c r="T140" s="139">
        <f>SUM(T141:T172)</f>
        <v>0.78</v>
      </c>
      <c r="AR140" s="132" t="s">
        <v>8</v>
      </c>
      <c r="AT140" s="140" t="s">
        <v>76</v>
      </c>
      <c r="AU140" s="140" t="s">
        <v>8</v>
      </c>
      <c r="AY140" s="132" t="s">
        <v>205</v>
      </c>
      <c r="BK140" s="141">
        <f>SUM(BK141:BK172)</f>
        <v>0</v>
      </c>
    </row>
    <row r="141" spans="1:65" s="2" customFormat="1" ht="24.15" customHeight="1">
      <c r="A141" s="32"/>
      <c r="B141" s="144"/>
      <c r="C141" s="145" t="s">
        <v>8</v>
      </c>
      <c r="D141" s="145" t="s">
        <v>207</v>
      </c>
      <c r="E141" s="146" t="s">
        <v>936</v>
      </c>
      <c r="F141" s="147" t="s">
        <v>937</v>
      </c>
      <c r="G141" s="148" t="s">
        <v>256</v>
      </c>
      <c r="H141" s="149">
        <v>3</v>
      </c>
      <c r="I141" s="150"/>
      <c r="J141" s="151">
        <f>ROUND(I141*H141,0)</f>
        <v>0</v>
      </c>
      <c r="K141" s="147" t="s">
        <v>211</v>
      </c>
      <c r="L141" s="33"/>
      <c r="M141" s="152" t="s">
        <v>1</v>
      </c>
      <c r="N141" s="153" t="s">
        <v>43</v>
      </c>
      <c r="O141" s="58"/>
      <c r="P141" s="154">
        <f>O141*H141</f>
        <v>0</v>
      </c>
      <c r="Q141" s="154">
        <v>0</v>
      </c>
      <c r="R141" s="154">
        <f>Q141*H141</f>
        <v>0</v>
      </c>
      <c r="S141" s="154">
        <v>0.26</v>
      </c>
      <c r="T141" s="155">
        <f>S141*H141</f>
        <v>0.78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212</v>
      </c>
      <c r="AT141" s="156" t="s">
        <v>207</v>
      </c>
      <c r="AU141" s="156" t="s">
        <v>85</v>
      </c>
      <c r="AY141" s="17" t="s">
        <v>205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7" t="s">
        <v>85</v>
      </c>
      <c r="BK141" s="157">
        <f>ROUND(I141*H141,0)</f>
        <v>0</v>
      </c>
      <c r="BL141" s="17" t="s">
        <v>212</v>
      </c>
      <c r="BM141" s="156" t="s">
        <v>938</v>
      </c>
    </row>
    <row r="142" spans="2:51" s="13" customFormat="1" ht="10">
      <c r="B142" s="158"/>
      <c r="D142" s="159" t="s">
        <v>214</v>
      </c>
      <c r="E142" s="160" t="s">
        <v>1</v>
      </c>
      <c r="F142" s="161" t="s">
        <v>939</v>
      </c>
      <c r="H142" s="162">
        <v>3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214</v>
      </c>
      <c r="AU142" s="160" t="s">
        <v>85</v>
      </c>
      <c r="AV142" s="13" t="s">
        <v>85</v>
      </c>
      <c r="AW142" s="13" t="s">
        <v>33</v>
      </c>
      <c r="AX142" s="13" t="s">
        <v>8</v>
      </c>
      <c r="AY142" s="160" t="s">
        <v>205</v>
      </c>
    </row>
    <row r="143" spans="1:65" s="2" customFormat="1" ht="24.15" customHeight="1">
      <c r="A143" s="32"/>
      <c r="B143" s="144"/>
      <c r="C143" s="145" t="s">
        <v>85</v>
      </c>
      <c r="D143" s="145" t="s">
        <v>207</v>
      </c>
      <c r="E143" s="146" t="s">
        <v>940</v>
      </c>
      <c r="F143" s="147" t="s">
        <v>941</v>
      </c>
      <c r="G143" s="148" t="s">
        <v>210</v>
      </c>
      <c r="H143" s="149">
        <v>2.808</v>
      </c>
      <c r="I143" s="150"/>
      <c r="J143" s="151">
        <f>ROUND(I143*H143,0)</f>
        <v>0</v>
      </c>
      <c r="K143" s="147" t="s">
        <v>211</v>
      </c>
      <c r="L143" s="33"/>
      <c r="M143" s="152" t="s">
        <v>1</v>
      </c>
      <c r="N143" s="153" t="s">
        <v>43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212</v>
      </c>
      <c r="AT143" s="156" t="s">
        <v>207</v>
      </c>
      <c r="AU143" s="156" t="s">
        <v>85</v>
      </c>
      <c r="AY143" s="17" t="s">
        <v>205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85</v>
      </c>
      <c r="BK143" s="157">
        <f>ROUND(I143*H143,0)</f>
        <v>0</v>
      </c>
      <c r="BL143" s="17" t="s">
        <v>212</v>
      </c>
      <c r="BM143" s="156" t="s">
        <v>942</v>
      </c>
    </row>
    <row r="144" spans="2:51" s="13" customFormat="1" ht="10">
      <c r="B144" s="158"/>
      <c r="D144" s="159" t="s">
        <v>214</v>
      </c>
      <c r="E144" s="160" t="s">
        <v>1</v>
      </c>
      <c r="F144" s="161" t="s">
        <v>943</v>
      </c>
      <c r="H144" s="162">
        <v>2.808</v>
      </c>
      <c r="I144" s="163"/>
      <c r="L144" s="158"/>
      <c r="M144" s="164"/>
      <c r="N144" s="165"/>
      <c r="O144" s="165"/>
      <c r="P144" s="165"/>
      <c r="Q144" s="165"/>
      <c r="R144" s="165"/>
      <c r="S144" s="165"/>
      <c r="T144" s="166"/>
      <c r="AT144" s="160" t="s">
        <v>214</v>
      </c>
      <c r="AU144" s="160" t="s">
        <v>85</v>
      </c>
      <c r="AV144" s="13" t="s">
        <v>85</v>
      </c>
      <c r="AW144" s="13" t="s">
        <v>33</v>
      </c>
      <c r="AX144" s="13" t="s">
        <v>77</v>
      </c>
      <c r="AY144" s="160" t="s">
        <v>205</v>
      </c>
    </row>
    <row r="145" spans="2:51" s="14" customFormat="1" ht="10">
      <c r="B145" s="167"/>
      <c r="D145" s="159" t="s">
        <v>214</v>
      </c>
      <c r="E145" s="168" t="s">
        <v>902</v>
      </c>
      <c r="F145" s="169" t="s">
        <v>216</v>
      </c>
      <c r="H145" s="170">
        <v>2.808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8" t="s">
        <v>214</v>
      </c>
      <c r="AU145" s="168" t="s">
        <v>85</v>
      </c>
      <c r="AV145" s="14" t="s">
        <v>217</v>
      </c>
      <c r="AW145" s="14" t="s">
        <v>33</v>
      </c>
      <c r="AX145" s="14" t="s">
        <v>8</v>
      </c>
      <c r="AY145" s="168" t="s">
        <v>205</v>
      </c>
    </row>
    <row r="146" spans="1:65" s="2" customFormat="1" ht="33" customHeight="1">
      <c r="A146" s="32"/>
      <c r="B146" s="144"/>
      <c r="C146" s="145" t="s">
        <v>217</v>
      </c>
      <c r="D146" s="145" t="s">
        <v>207</v>
      </c>
      <c r="E146" s="146" t="s">
        <v>208</v>
      </c>
      <c r="F146" s="147" t="s">
        <v>209</v>
      </c>
      <c r="G146" s="148" t="s">
        <v>210</v>
      </c>
      <c r="H146" s="149">
        <v>18.6</v>
      </c>
      <c r="I146" s="150"/>
      <c r="J146" s="151">
        <f>ROUND(I146*H146,0)</f>
        <v>0</v>
      </c>
      <c r="K146" s="147" t="s">
        <v>211</v>
      </c>
      <c r="L146" s="33"/>
      <c r="M146" s="152" t="s">
        <v>1</v>
      </c>
      <c r="N146" s="153" t="s">
        <v>43</v>
      </c>
      <c r="O146" s="58"/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6" t="s">
        <v>212</v>
      </c>
      <c r="AT146" s="156" t="s">
        <v>207</v>
      </c>
      <c r="AU146" s="156" t="s">
        <v>85</v>
      </c>
      <c r="AY146" s="17" t="s">
        <v>205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7" t="s">
        <v>85</v>
      </c>
      <c r="BK146" s="157">
        <f>ROUND(I146*H146,0)</f>
        <v>0</v>
      </c>
      <c r="BL146" s="17" t="s">
        <v>212</v>
      </c>
      <c r="BM146" s="156" t="s">
        <v>944</v>
      </c>
    </row>
    <row r="147" spans="2:51" s="13" customFormat="1" ht="10">
      <c r="B147" s="158"/>
      <c r="D147" s="159" t="s">
        <v>214</v>
      </c>
      <c r="E147" s="160" t="s">
        <v>1</v>
      </c>
      <c r="F147" s="161" t="s">
        <v>945</v>
      </c>
      <c r="H147" s="162">
        <v>15</v>
      </c>
      <c r="I147" s="163"/>
      <c r="L147" s="158"/>
      <c r="M147" s="164"/>
      <c r="N147" s="165"/>
      <c r="O147" s="165"/>
      <c r="P147" s="165"/>
      <c r="Q147" s="165"/>
      <c r="R147" s="165"/>
      <c r="S147" s="165"/>
      <c r="T147" s="166"/>
      <c r="AT147" s="160" t="s">
        <v>214</v>
      </c>
      <c r="AU147" s="160" t="s">
        <v>85</v>
      </c>
      <c r="AV147" s="13" t="s">
        <v>85</v>
      </c>
      <c r="AW147" s="13" t="s">
        <v>33</v>
      </c>
      <c r="AX147" s="13" t="s">
        <v>77</v>
      </c>
      <c r="AY147" s="160" t="s">
        <v>205</v>
      </c>
    </row>
    <row r="148" spans="2:51" s="13" customFormat="1" ht="10">
      <c r="B148" s="158"/>
      <c r="D148" s="159" t="s">
        <v>214</v>
      </c>
      <c r="E148" s="160" t="s">
        <v>1</v>
      </c>
      <c r="F148" s="161" t="s">
        <v>946</v>
      </c>
      <c r="H148" s="162">
        <v>3.6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214</v>
      </c>
      <c r="AU148" s="160" t="s">
        <v>85</v>
      </c>
      <c r="AV148" s="13" t="s">
        <v>85</v>
      </c>
      <c r="AW148" s="13" t="s">
        <v>33</v>
      </c>
      <c r="AX148" s="13" t="s">
        <v>77</v>
      </c>
      <c r="AY148" s="160" t="s">
        <v>205</v>
      </c>
    </row>
    <row r="149" spans="2:51" s="14" customFormat="1" ht="10">
      <c r="B149" s="167"/>
      <c r="D149" s="159" t="s">
        <v>214</v>
      </c>
      <c r="E149" s="168" t="s">
        <v>155</v>
      </c>
      <c r="F149" s="169" t="s">
        <v>216</v>
      </c>
      <c r="H149" s="170">
        <v>18.6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8" t="s">
        <v>214</v>
      </c>
      <c r="AU149" s="168" t="s">
        <v>85</v>
      </c>
      <c r="AV149" s="14" t="s">
        <v>217</v>
      </c>
      <c r="AW149" s="14" t="s">
        <v>33</v>
      </c>
      <c r="AX149" s="14" t="s">
        <v>8</v>
      </c>
      <c r="AY149" s="168" t="s">
        <v>205</v>
      </c>
    </row>
    <row r="150" spans="1:65" s="2" customFormat="1" ht="21.75" customHeight="1">
      <c r="A150" s="32"/>
      <c r="B150" s="144"/>
      <c r="C150" s="145" t="s">
        <v>212</v>
      </c>
      <c r="D150" s="145" t="s">
        <v>207</v>
      </c>
      <c r="E150" s="146" t="s">
        <v>947</v>
      </c>
      <c r="F150" s="147" t="s">
        <v>948</v>
      </c>
      <c r="G150" s="148" t="s">
        <v>256</v>
      </c>
      <c r="H150" s="149">
        <v>9</v>
      </c>
      <c r="I150" s="150"/>
      <c r="J150" s="151">
        <f>ROUND(I150*H150,0)</f>
        <v>0</v>
      </c>
      <c r="K150" s="147" t="s">
        <v>211</v>
      </c>
      <c r="L150" s="33"/>
      <c r="M150" s="152" t="s">
        <v>1</v>
      </c>
      <c r="N150" s="153" t="s">
        <v>43</v>
      </c>
      <c r="O150" s="58"/>
      <c r="P150" s="154">
        <f>O150*H150</f>
        <v>0</v>
      </c>
      <c r="Q150" s="154">
        <v>0.00084</v>
      </c>
      <c r="R150" s="154">
        <f>Q150*H150</f>
        <v>0.007560000000000001</v>
      </c>
      <c r="S150" s="154">
        <v>0</v>
      </c>
      <c r="T150" s="15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212</v>
      </c>
      <c r="AT150" s="156" t="s">
        <v>207</v>
      </c>
      <c r="AU150" s="156" t="s">
        <v>85</v>
      </c>
      <c r="AY150" s="17" t="s">
        <v>205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85</v>
      </c>
      <c r="BK150" s="157">
        <f>ROUND(I150*H150,0)</f>
        <v>0</v>
      </c>
      <c r="BL150" s="17" t="s">
        <v>212</v>
      </c>
      <c r="BM150" s="156" t="s">
        <v>949</v>
      </c>
    </row>
    <row r="151" spans="2:51" s="13" customFormat="1" ht="10">
      <c r="B151" s="158"/>
      <c r="D151" s="159" t="s">
        <v>214</v>
      </c>
      <c r="E151" s="160" t="s">
        <v>1</v>
      </c>
      <c r="F151" s="161" t="s">
        <v>950</v>
      </c>
      <c r="H151" s="162">
        <v>9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214</v>
      </c>
      <c r="AU151" s="160" t="s">
        <v>85</v>
      </c>
      <c r="AV151" s="13" t="s">
        <v>85</v>
      </c>
      <c r="AW151" s="13" t="s">
        <v>33</v>
      </c>
      <c r="AX151" s="13" t="s">
        <v>8</v>
      </c>
      <c r="AY151" s="160" t="s">
        <v>205</v>
      </c>
    </row>
    <row r="152" spans="1:65" s="2" customFormat="1" ht="24.15" customHeight="1">
      <c r="A152" s="32"/>
      <c r="B152" s="144"/>
      <c r="C152" s="145" t="s">
        <v>100</v>
      </c>
      <c r="D152" s="145" t="s">
        <v>207</v>
      </c>
      <c r="E152" s="146" t="s">
        <v>951</v>
      </c>
      <c r="F152" s="147" t="s">
        <v>952</v>
      </c>
      <c r="G152" s="148" t="s">
        <v>256</v>
      </c>
      <c r="H152" s="149">
        <v>9</v>
      </c>
      <c r="I152" s="150"/>
      <c r="J152" s="151">
        <f>ROUND(I152*H152,0)</f>
        <v>0</v>
      </c>
      <c r="K152" s="147" t="s">
        <v>211</v>
      </c>
      <c r="L152" s="33"/>
      <c r="M152" s="152" t="s">
        <v>1</v>
      </c>
      <c r="N152" s="153" t="s">
        <v>43</v>
      </c>
      <c r="O152" s="58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6" t="s">
        <v>212</v>
      </c>
      <c r="AT152" s="156" t="s">
        <v>207</v>
      </c>
      <c r="AU152" s="156" t="s">
        <v>85</v>
      </c>
      <c r="AY152" s="17" t="s">
        <v>205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7" t="s">
        <v>85</v>
      </c>
      <c r="BK152" s="157">
        <f>ROUND(I152*H152,0)</f>
        <v>0</v>
      </c>
      <c r="BL152" s="17" t="s">
        <v>212</v>
      </c>
      <c r="BM152" s="156" t="s">
        <v>953</v>
      </c>
    </row>
    <row r="153" spans="1:65" s="2" customFormat="1" ht="37.75" customHeight="1">
      <c r="A153" s="32"/>
      <c r="B153" s="144"/>
      <c r="C153" s="145" t="s">
        <v>232</v>
      </c>
      <c r="D153" s="145" t="s">
        <v>207</v>
      </c>
      <c r="E153" s="146" t="s">
        <v>218</v>
      </c>
      <c r="F153" s="147" t="s">
        <v>219</v>
      </c>
      <c r="G153" s="148" t="s">
        <v>210</v>
      </c>
      <c r="H153" s="149">
        <v>21.408</v>
      </c>
      <c r="I153" s="150"/>
      <c r="J153" s="151">
        <f>ROUND(I153*H153,0)</f>
        <v>0</v>
      </c>
      <c r="K153" s="147" t="s">
        <v>211</v>
      </c>
      <c r="L153" s="33"/>
      <c r="M153" s="152" t="s">
        <v>1</v>
      </c>
      <c r="N153" s="153" t="s">
        <v>43</v>
      </c>
      <c r="O153" s="58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6" t="s">
        <v>212</v>
      </c>
      <c r="AT153" s="156" t="s">
        <v>207</v>
      </c>
      <c r="AU153" s="156" t="s">
        <v>85</v>
      </c>
      <c r="AY153" s="17" t="s">
        <v>205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7" t="s">
        <v>85</v>
      </c>
      <c r="BK153" s="157">
        <f>ROUND(I153*H153,0)</f>
        <v>0</v>
      </c>
      <c r="BL153" s="17" t="s">
        <v>212</v>
      </c>
      <c r="BM153" s="156" t="s">
        <v>954</v>
      </c>
    </row>
    <row r="154" spans="2:51" s="13" customFormat="1" ht="10">
      <c r="B154" s="158"/>
      <c r="D154" s="159" t="s">
        <v>214</v>
      </c>
      <c r="E154" s="160" t="s">
        <v>1</v>
      </c>
      <c r="F154" s="161" t="s">
        <v>155</v>
      </c>
      <c r="H154" s="162">
        <v>18.6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214</v>
      </c>
      <c r="AU154" s="160" t="s">
        <v>85</v>
      </c>
      <c r="AV154" s="13" t="s">
        <v>85</v>
      </c>
      <c r="AW154" s="13" t="s">
        <v>33</v>
      </c>
      <c r="AX154" s="13" t="s">
        <v>77</v>
      </c>
      <c r="AY154" s="160" t="s">
        <v>205</v>
      </c>
    </row>
    <row r="155" spans="2:51" s="13" customFormat="1" ht="10">
      <c r="B155" s="158"/>
      <c r="D155" s="159" t="s">
        <v>214</v>
      </c>
      <c r="E155" s="160" t="s">
        <v>1</v>
      </c>
      <c r="F155" s="161" t="s">
        <v>902</v>
      </c>
      <c r="H155" s="162">
        <v>2.808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214</v>
      </c>
      <c r="AU155" s="160" t="s">
        <v>85</v>
      </c>
      <c r="AV155" s="13" t="s">
        <v>85</v>
      </c>
      <c r="AW155" s="13" t="s">
        <v>33</v>
      </c>
      <c r="AX155" s="13" t="s">
        <v>77</v>
      </c>
      <c r="AY155" s="160" t="s">
        <v>205</v>
      </c>
    </row>
    <row r="156" spans="2:51" s="14" customFormat="1" ht="10">
      <c r="B156" s="167"/>
      <c r="D156" s="159" t="s">
        <v>214</v>
      </c>
      <c r="E156" s="168" t="s">
        <v>1</v>
      </c>
      <c r="F156" s="169" t="s">
        <v>216</v>
      </c>
      <c r="H156" s="170">
        <v>21.408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214</v>
      </c>
      <c r="AU156" s="168" t="s">
        <v>85</v>
      </c>
      <c r="AV156" s="14" t="s">
        <v>217</v>
      </c>
      <c r="AW156" s="14" t="s">
        <v>33</v>
      </c>
      <c r="AX156" s="14" t="s">
        <v>8</v>
      </c>
      <c r="AY156" s="168" t="s">
        <v>205</v>
      </c>
    </row>
    <row r="157" spans="1:65" s="2" customFormat="1" ht="37.75" customHeight="1">
      <c r="A157" s="32"/>
      <c r="B157" s="144"/>
      <c r="C157" s="145" t="s">
        <v>236</v>
      </c>
      <c r="D157" s="145" t="s">
        <v>207</v>
      </c>
      <c r="E157" s="146" t="s">
        <v>221</v>
      </c>
      <c r="F157" s="147" t="s">
        <v>222</v>
      </c>
      <c r="G157" s="148" t="s">
        <v>210</v>
      </c>
      <c r="H157" s="149">
        <v>21.408</v>
      </c>
      <c r="I157" s="150"/>
      <c r="J157" s="151">
        <f>ROUND(I157*H157,0)</f>
        <v>0</v>
      </c>
      <c r="K157" s="147" t="s">
        <v>211</v>
      </c>
      <c r="L157" s="33"/>
      <c r="M157" s="152" t="s">
        <v>1</v>
      </c>
      <c r="N157" s="153" t="s">
        <v>43</v>
      </c>
      <c r="O157" s="58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212</v>
      </c>
      <c r="AT157" s="156" t="s">
        <v>207</v>
      </c>
      <c r="AU157" s="156" t="s">
        <v>85</v>
      </c>
      <c r="AY157" s="17" t="s">
        <v>205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7" t="s">
        <v>85</v>
      </c>
      <c r="BK157" s="157">
        <f>ROUND(I157*H157,0)</f>
        <v>0</v>
      </c>
      <c r="BL157" s="17" t="s">
        <v>212</v>
      </c>
      <c r="BM157" s="156" t="s">
        <v>955</v>
      </c>
    </row>
    <row r="158" spans="2:51" s="13" customFormat="1" ht="10">
      <c r="B158" s="158"/>
      <c r="D158" s="159" t="s">
        <v>214</v>
      </c>
      <c r="E158" s="160" t="s">
        <v>1</v>
      </c>
      <c r="F158" s="161" t="s">
        <v>155</v>
      </c>
      <c r="H158" s="162">
        <v>18.6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214</v>
      </c>
      <c r="AU158" s="160" t="s">
        <v>85</v>
      </c>
      <c r="AV158" s="13" t="s">
        <v>85</v>
      </c>
      <c r="AW158" s="13" t="s">
        <v>33</v>
      </c>
      <c r="AX158" s="13" t="s">
        <v>77</v>
      </c>
      <c r="AY158" s="160" t="s">
        <v>205</v>
      </c>
    </row>
    <row r="159" spans="2:51" s="13" customFormat="1" ht="10">
      <c r="B159" s="158"/>
      <c r="D159" s="159" t="s">
        <v>214</v>
      </c>
      <c r="E159" s="160" t="s">
        <v>1</v>
      </c>
      <c r="F159" s="161" t="s">
        <v>902</v>
      </c>
      <c r="H159" s="162">
        <v>2.808</v>
      </c>
      <c r="I159" s="163"/>
      <c r="L159" s="158"/>
      <c r="M159" s="164"/>
      <c r="N159" s="165"/>
      <c r="O159" s="165"/>
      <c r="P159" s="165"/>
      <c r="Q159" s="165"/>
      <c r="R159" s="165"/>
      <c r="S159" s="165"/>
      <c r="T159" s="166"/>
      <c r="AT159" s="160" t="s">
        <v>214</v>
      </c>
      <c r="AU159" s="160" t="s">
        <v>85</v>
      </c>
      <c r="AV159" s="13" t="s">
        <v>85</v>
      </c>
      <c r="AW159" s="13" t="s">
        <v>33</v>
      </c>
      <c r="AX159" s="13" t="s">
        <v>77</v>
      </c>
      <c r="AY159" s="160" t="s">
        <v>205</v>
      </c>
    </row>
    <row r="160" spans="2:51" s="14" customFormat="1" ht="10">
      <c r="B160" s="167"/>
      <c r="D160" s="159" t="s">
        <v>214</v>
      </c>
      <c r="E160" s="168" t="s">
        <v>1</v>
      </c>
      <c r="F160" s="169" t="s">
        <v>216</v>
      </c>
      <c r="H160" s="170">
        <v>21.408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214</v>
      </c>
      <c r="AU160" s="168" t="s">
        <v>85</v>
      </c>
      <c r="AV160" s="14" t="s">
        <v>217</v>
      </c>
      <c r="AW160" s="14" t="s">
        <v>33</v>
      </c>
      <c r="AX160" s="14" t="s">
        <v>8</v>
      </c>
      <c r="AY160" s="168" t="s">
        <v>205</v>
      </c>
    </row>
    <row r="161" spans="1:65" s="2" customFormat="1" ht="37.75" customHeight="1">
      <c r="A161" s="32"/>
      <c r="B161" s="144"/>
      <c r="C161" s="145" t="s">
        <v>240</v>
      </c>
      <c r="D161" s="145" t="s">
        <v>207</v>
      </c>
      <c r="E161" s="146" t="s">
        <v>224</v>
      </c>
      <c r="F161" s="147" t="s">
        <v>225</v>
      </c>
      <c r="G161" s="148" t="s">
        <v>210</v>
      </c>
      <c r="H161" s="149">
        <v>21.408</v>
      </c>
      <c r="I161" s="150"/>
      <c r="J161" s="151">
        <f>ROUND(I161*H161,0)</f>
        <v>0</v>
      </c>
      <c r="K161" s="147" t="s">
        <v>211</v>
      </c>
      <c r="L161" s="33"/>
      <c r="M161" s="152" t="s">
        <v>1</v>
      </c>
      <c r="N161" s="153" t="s">
        <v>43</v>
      </c>
      <c r="O161" s="58"/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212</v>
      </c>
      <c r="AT161" s="156" t="s">
        <v>207</v>
      </c>
      <c r="AU161" s="156" t="s">
        <v>85</v>
      </c>
      <c r="AY161" s="17" t="s">
        <v>205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7" t="s">
        <v>85</v>
      </c>
      <c r="BK161" s="157">
        <f>ROUND(I161*H161,0)</f>
        <v>0</v>
      </c>
      <c r="BL161" s="17" t="s">
        <v>212</v>
      </c>
      <c r="BM161" s="156" t="s">
        <v>956</v>
      </c>
    </row>
    <row r="162" spans="2:51" s="13" customFormat="1" ht="10">
      <c r="B162" s="158"/>
      <c r="D162" s="159" t="s">
        <v>214</v>
      </c>
      <c r="E162" s="160" t="s">
        <v>1</v>
      </c>
      <c r="F162" s="161" t="s">
        <v>155</v>
      </c>
      <c r="H162" s="162">
        <v>18.6</v>
      </c>
      <c r="I162" s="163"/>
      <c r="L162" s="158"/>
      <c r="M162" s="164"/>
      <c r="N162" s="165"/>
      <c r="O162" s="165"/>
      <c r="P162" s="165"/>
      <c r="Q162" s="165"/>
      <c r="R162" s="165"/>
      <c r="S162" s="165"/>
      <c r="T162" s="166"/>
      <c r="AT162" s="160" t="s">
        <v>214</v>
      </c>
      <c r="AU162" s="160" t="s">
        <v>85</v>
      </c>
      <c r="AV162" s="13" t="s">
        <v>85</v>
      </c>
      <c r="AW162" s="13" t="s">
        <v>33</v>
      </c>
      <c r="AX162" s="13" t="s">
        <v>77</v>
      </c>
      <c r="AY162" s="160" t="s">
        <v>205</v>
      </c>
    </row>
    <row r="163" spans="2:51" s="13" customFormat="1" ht="10">
      <c r="B163" s="158"/>
      <c r="D163" s="159" t="s">
        <v>214</v>
      </c>
      <c r="E163" s="160" t="s">
        <v>1</v>
      </c>
      <c r="F163" s="161" t="s">
        <v>902</v>
      </c>
      <c r="H163" s="162">
        <v>2.808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214</v>
      </c>
      <c r="AU163" s="160" t="s">
        <v>85</v>
      </c>
      <c r="AV163" s="13" t="s">
        <v>85</v>
      </c>
      <c r="AW163" s="13" t="s">
        <v>33</v>
      </c>
      <c r="AX163" s="13" t="s">
        <v>77</v>
      </c>
      <c r="AY163" s="160" t="s">
        <v>205</v>
      </c>
    </row>
    <row r="164" spans="2:51" s="14" customFormat="1" ht="10">
      <c r="B164" s="167"/>
      <c r="D164" s="159" t="s">
        <v>214</v>
      </c>
      <c r="E164" s="168" t="s">
        <v>1</v>
      </c>
      <c r="F164" s="169" t="s">
        <v>216</v>
      </c>
      <c r="H164" s="170">
        <v>21.408</v>
      </c>
      <c r="I164" s="171"/>
      <c r="L164" s="167"/>
      <c r="M164" s="172"/>
      <c r="N164" s="173"/>
      <c r="O164" s="173"/>
      <c r="P164" s="173"/>
      <c r="Q164" s="173"/>
      <c r="R164" s="173"/>
      <c r="S164" s="173"/>
      <c r="T164" s="174"/>
      <c r="AT164" s="168" t="s">
        <v>214</v>
      </c>
      <c r="AU164" s="168" t="s">
        <v>85</v>
      </c>
      <c r="AV164" s="14" t="s">
        <v>217</v>
      </c>
      <c r="AW164" s="14" t="s">
        <v>33</v>
      </c>
      <c r="AX164" s="14" t="s">
        <v>8</v>
      </c>
      <c r="AY164" s="168" t="s">
        <v>205</v>
      </c>
    </row>
    <row r="165" spans="1:65" s="2" customFormat="1" ht="33" customHeight="1">
      <c r="A165" s="32"/>
      <c r="B165" s="144"/>
      <c r="C165" s="145" t="s">
        <v>145</v>
      </c>
      <c r="D165" s="145" t="s">
        <v>207</v>
      </c>
      <c r="E165" s="146" t="s">
        <v>227</v>
      </c>
      <c r="F165" s="147" t="s">
        <v>228</v>
      </c>
      <c r="G165" s="148" t="s">
        <v>229</v>
      </c>
      <c r="H165" s="149">
        <v>38.534</v>
      </c>
      <c r="I165" s="150"/>
      <c r="J165" s="151">
        <f>ROUND(I165*H165,0)</f>
        <v>0</v>
      </c>
      <c r="K165" s="147" t="s">
        <v>211</v>
      </c>
      <c r="L165" s="33"/>
      <c r="M165" s="152" t="s">
        <v>1</v>
      </c>
      <c r="N165" s="153" t="s">
        <v>43</v>
      </c>
      <c r="O165" s="58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212</v>
      </c>
      <c r="AT165" s="156" t="s">
        <v>207</v>
      </c>
      <c r="AU165" s="156" t="s">
        <v>85</v>
      </c>
      <c r="AY165" s="17" t="s">
        <v>205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7" t="s">
        <v>85</v>
      </c>
      <c r="BK165" s="157">
        <f>ROUND(I165*H165,0)</f>
        <v>0</v>
      </c>
      <c r="BL165" s="17" t="s">
        <v>212</v>
      </c>
      <c r="BM165" s="156" t="s">
        <v>957</v>
      </c>
    </row>
    <row r="166" spans="2:51" s="13" customFormat="1" ht="10">
      <c r="B166" s="158"/>
      <c r="D166" s="159" t="s">
        <v>214</v>
      </c>
      <c r="E166" s="160" t="s">
        <v>1</v>
      </c>
      <c r="F166" s="161" t="s">
        <v>958</v>
      </c>
      <c r="H166" s="162">
        <v>33.48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214</v>
      </c>
      <c r="AU166" s="160" t="s">
        <v>85</v>
      </c>
      <c r="AV166" s="13" t="s">
        <v>85</v>
      </c>
      <c r="AW166" s="13" t="s">
        <v>33</v>
      </c>
      <c r="AX166" s="13" t="s">
        <v>77</v>
      </c>
      <c r="AY166" s="160" t="s">
        <v>205</v>
      </c>
    </row>
    <row r="167" spans="2:51" s="13" customFormat="1" ht="10">
      <c r="B167" s="158"/>
      <c r="D167" s="159" t="s">
        <v>214</v>
      </c>
      <c r="E167" s="160" t="s">
        <v>1</v>
      </c>
      <c r="F167" s="161" t="s">
        <v>959</v>
      </c>
      <c r="H167" s="162">
        <v>5.054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214</v>
      </c>
      <c r="AU167" s="160" t="s">
        <v>85</v>
      </c>
      <c r="AV167" s="13" t="s">
        <v>85</v>
      </c>
      <c r="AW167" s="13" t="s">
        <v>33</v>
      </c>
      <c r="AX167" s="13" t="s">
        <v>77</v>
      </c>
      <c r="AY167" s="160" t="s">
        <v>205</v>
      </c>
    </row>
    <row r="168" spans="2:51" s="14" customFormat="1" ht="10">
      <c r="B168" s="167"/>
      <c r="D168" s="159" t="s">
        <v>214</v>
      </c>
      <c r="E168" s="168" t="s">
        <v>1</v>
      </c>
      <c r="F168" s="169" t="s">
        <v>216</v>
      </c>
      <c r="H168" s="170">
        <v>38.534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214</v>
      </c>
      <c r="AU168" s="168" t="s">
        <v>85</v>
      </c>
      <c r="AV168" s="14" t="s">
        <v>217</v>
      </c>
      <c r="AW168" s="14" t="s">
        <v>33</v>
      </c>
      <c r="AX168" s="14" t="s">
        <v>8</v>
      </c>
      <c r="AY168" s="168" t="s">
        <v>205</v>
      </c>
    </row>
    <row r="169" spans="1:65" s="2" customFormat="1" ht="24.15" customHeight="1">
      <c r="A169" s="32"/>
      <c r="B169" s="144"/>
      <c r="C169" s="145" t="s">
        <v>253</v>
      </c>
      <c r="D169" s="145" t="s">
        <v>207</v>
      </c>
      <c r="E169" s="146" t="s">
        <v>233</v>
      </c>
      <c r="F169" s="147" t="s">
        <v>234</v>
      </c>
      <c r="G169" s="148" t="s">
        <v>210</v>
      </c>
      <c r="H169" s="149">
        <v>18.6</v>
      </c>
      <c r="I169" s="150"/>
      <c r="J169" s="151">
        <f>ROUND(I169*H169,0)</f>
        <v>0</v>
      </c>
      <c r="K169" s="147" t="s">
        <v>211</v>
      </c>
      <c r="L169" s="33"/>
      <c r="M169" s="152" t="s">
        <v>1</v>
      </c>
      <c r="N169" s="153" t="s">
        <v>43</v>
      </c>
      <c r="O169" s="58"/>
      <c r="P169" s="154">
        <f>O169*H169</f>
        <v>0</v>
      </c>
      <c r="Q169" s="154">
        <v>0</v>
      </c>
      <c r="R169" s="154">
        <f>Q169*H169</f>
        <v>0</v>
      </c>
      <c r="S169" s="154">
        <v>0</v>
      </c>
      <c r="T169" s="155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212</v>
      </c>
      <c r="AT169" s="156" t="s">
        <v>207</v>
      </c>
      <c r="AU169" s="156" t="s">
        <v>85</v>
      </c>
      <c r="AY169" s="17" t="s">
        <v>205</v>
      </c>
      <c r="BE169" s="157">
        <f>IF(N169="základní",J169,0)</f>
        <v>0</v>
      </c>
      <c r="BF169" s="157">
        <f>IF(N169="snížená",J169,0)</f>
        <v>0</v>
      </c>
      <c r="BG169" s="157">
        <f>IF(N169="zákl. přenesená",J169,0)</f>
        <v>0</v>
      </c>
      <c r="BH169" s="157">
        <f>IF(N169="sníž. přenesená",J169,0)</f>
        <v>0</v>
      </c>
      <c r="BI169" s="157">
        <f>IF(N169="nulová",J169,0)</f>
        <v>0</v>
      </c>
      <c r="BJ169" s="17" t="s">
        <v>85</v>
      </c>
      <c r="BK169" s="157">
        <f>ROUND(I169*H169,0)</f>
        <v>0</v>
      </c>
      <c r="BL169" s="17" t="s">
        <v>212</v>
      </c>
      <c r="BM169" s="156" t="s">
        <v>960</v>
      </c>
    </row>
    <row r="170" spans="2:51" s="13" customFormat="1" ht="10">
      <c r="B170" s="158"/>
      <c r="D170" s="159" t="s">
        <v>214</v>
      </c>
      <c r="E170" s="160" t="s">
        <v>1</v>
      </c>
      <c r="F170" s="161" t="s">
        <v>155</v>
      </c>
      <c r="H170" s="162">
        <v>18.6</v>
      </c>
      <c r="I170" s="163"/>
      <c r="L170" s="158"/>
      <c r="M170" s="164"/>
      <c r="N170" s="165"/>
      <c r="O170" s="165"/>
      <c r="P170" s="165"/>
      <c r="Q170" s="165"/>
      <c r="R170" s="165"/>
      <c r="S170" s="165"/>
      <c r="T170" s="166"/>
      <c r="AT170" s="160" t="s">
        <v>214</v>
      </c>
      <c r="AU170" s="160" t="s">
        <v>85</v>
      </c>
      <c r="AV170" s="13" t="s">
        <v>85</v>
      </c>
      <c r="AW170" s="13" t="s">
        <v>33</v>
      </c>
      <c r="AX170" s="13" t="s">
        <v>8</v>
      </c>
      <c r="AY170" s="160" t="s">
        <v>205</v>
      </c>
    </row>
    <row r="171" spans="1:65" s="2" customFormat="1" ht="16.5" customHeight="1">
      <c r="A171" s="32"/>
      <c r="B171" s="144"/>
      <c r="C171" s="175" t="s">
        <v>262</v>
      </c>
      <c r="D171" s="175" t="s">
        <v>237</v>
      </c>
      <c r="E171" s="176" t="s">
        <v>961</v>
      </c>
      <c r="F171" s="177" t="s">
        <v>962</v>
      </c>
      <c r="G171" s="178" t="s">
        <v>229</v>
      </c>
      <c r="H171" s="179">
        <v>35.34</v>
      </c>
      <c r="I171" s="180"/>
      <c r="J171" s="181">
        <f>ROUND(I171*H171,0)</f>
        <v>0</v>
      </c>
      <c r="K171" s="177" t="s">
        <v>211</v>
      </c>
      <c r="L171" s="182"/>
      <c r="M171" s="183" t="s">
        <v>1</v>
      </c>
      <c r="N171" s="184" t="s">
        <v>43</v>
      </c>
      <c r="O171" s="58"/>
      <c r="P171" s="154">
        <f>O171*H171</f>
        <v>0</v>
      </c>
      <c r="Q171" s="154">
        <v>1</v>
      </c>
      <c r="R171" s="154">
        <f>Q171*H171</f>
        <v>35.34</v>
      </c>
      <c r="S171" s="154">
        <v>0</v>
      </c>
      <c r="T171" s="155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6" t="s">
        <v>240</v>
      </c>
      <c r="AT171" s="156" t="s">
        <v>237</v>
      </c>
      <c r="AU171" s="156" t="s">
        <v>85</v>
      </c>
      <c r="AY171" s="17" t="s">
        <v>205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17" t="s">
        <v>85</v>
      </c>
      <c r="BK171" s="157">
        <f>ROUND(I171*H171,0)</f>
        <v>0</v>
      </c>
      <c r="BL171" s="17" t="s">
        <v>212</v>
      </c>
      <c r="BM171" s="156" t="s">
        <v>963</v>
      </c>
    </row>
    <row r="172" spans="2:51" s="13" customFormat="1" ht="10">
      <c r="B172" s="158"/>
      <c r="D172" s="159" t="s">
        <v>214</v>
      </c>
      <c r="E172" s="160" t="s">
        <v>1</v>
      </c>
      <c r="F172" s="161" t="s">
        <v>964</v>
      </c>
      <c r="H172" s="162">
        <v>35.34</v>
      </c>
      <c r="I172" s="163"/>
      <c r="L172" s="158"/>
      <c r="M172" s="164"/>
      <c r="N172" s="165"/>
      <c r="O172" s="165"/>
      <c r="P172" s="165"/>
      <c r="Q172" s="165"/>
      <c r="R172" s="165"/>
      <c r="S172" s="165"/>
      <c r="T172" s="166"/>
      <c r="AT172" s="160" t="s">
        <v>214</v>
      </c>
      <c r="AU172" s="160" t="s">
        <v>85</v>
      </c>
      <c r="AV172" s="13" t="s">
        <v>85</v>
      </c>
      <c r="AW172" s="13" t="s">
        <v>33</v>
      </c>
      <c r="AX172" s="13" t="s">
        <v>8</v>
      </c>
      <c r="AY172" s="160" t="s">
        <v>205</v>
      </c>
    </row>
    <row r="173" spans="2:63" s="12" customFormat="1" ht="22.75" customHeight="1">
      <c r="B173" s="131"/>
      <c r="D173" s="132" t="s">
        <v>76</v>
      </c>
      <c r="E173" s="142" t="s">
        <v>85</v>
      </c>
      <c r="F173" s="142" t="s">
        <v>965</v>
      </c>
      <c r="I173" s="134"/>
      <c r="J173" s="143">
        <f>BK173</f>
        <v>0</v>
      </c>
      <c r="L173" s="131"/>
      <c r="M173" s="136"/>
      <c r="N173" s="137"/>
      <c r="O173" s="137"/>
      <c r="P173" s="138">
        <f>SUM(P174:P197)</f>
        <v>0</v>
      </c>
      <c r="Q173" s="137"/>
      <c r="R173" s="138">
        <f>SUM(R174:R197)</f>
        <v>20.376499912406903</v>
      </c>
      <c r="S173" s="137"/>
      <c r="T173" s="139">
        <f>SUM(T174:T197)</f>
        <v>0</v>
      </c>
      <c r="AR173" s="132" t="s">
        <v>8</v>
      </c>
      <c r="AT173" s="140" t="s">
        <v>76</v>
      </c>
      <c r="AU173" s="140" t="s">
        <v>8</v>
      </c>
      <c r="AY173" s="132" t="s">
        <v>205</v>
      </c>
      <c r="BK173" s="141">
        <f>SUM(BK174:BK197)</f>
        <v>0</v>
      </c>
    </row>
    <row r="174" spans="1:65" s="2" customFormat="1" ht="24.15" customHeight="1">
      <c r="A174" s="32"/>
      <c r="B174" s="144"/>
      <c r="C174" s="145" t="s">
        <v>268</v>
      </c>
      <c r="D174" s="145" t="s">
        <v>207</v>
      </c>
      <c r="E174" s="146" t="s">
        <v>966</v>
      </c>
      <c r="F174" s="147" t="s">
        <v>967</v>
      </c>
      <c r="G174" s="148" t="s">
        <v>210</v>
      </c>
      <c r="H174" s="149">
        <v>1.17</v>
      </c>
      <c r="I174" s="150"/>
      <c r="J174" s="151">
        <f>ROUND(I174*H174,0)</f>
        <v>0</v>
      </c>
      <c r="K174" s="147" t="s">
        <v>211</v>
      </c>
      <c r="L174" s="33"/>
      <c r="M174" s="152" t="s">
        <v>1</v>
      </c>
      <c r="N174" s="153" t="s">
        <v>43</v>
      </c>
      <c r="O174" s="58"/>
      <c r="P174" s="154">
        <f>O174*H174</f>
        <v>0</v>
      </c>
      <c r="Q174" s="154">
        <v>2.16</v>
      </c>
      <c r="R174" s="154">
        <f>Q174*H174</f>
        <v>2.5272</v>
      </c>
      <c r="S174" s="154">
        <v>0</v>
      </c>
      <c r="T174" s="155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212</v>
      </c>
      <c r="AT174" s="156" t="s">
        <v>207</v>
      </c>
      <c r="AU174" s="156" t="s">
        <v>85</v>
      </c>
      <c r="AY174" s="17" t="s">
        <v>205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7" t="s">
        <v>85</v>
      </c>
      <c r="BK174" s="157">
        <f>ROUND(I174*H174,0)</f>
        <v>0</v>
      </c>
      <c r="BL174" s="17" t="s">
        <v>212</v>
      </c>
      <c r="BM174" s="156" t="s">
        <v>968</v>
      </c>
    </row>
    <row r="175" spans="2:51" s="13" customFormat="1" ht="10">
      <c r="B175" s="158"/>
      <c r="D175" s="159" t="s">
        <v>214</v>
      </c>
      <c r="E175" s="160" t="s">
        <v>1</v>
      </c>
      <c r="F175" s="161" t="s">
        <v>969</v>
      </c>
      <c r="H175" s="162">
        <v>1.17</v>
      </c>
      <c r="I175" s="163"/>
      <c r="L175" s="158"/>
      <c r="M175" s="164"/>
      <c r="N175" s="165"/>
      <c r="O175" s="165"/>
      <c r="P175" s="165"/>
      <c r="Q175" s="165"/>
      <c r="R175" s="165"/>
      <c r="S175" s="165"/>
      <c r="T175" s="166"/>
      <c r="AT175" s="160" t="s">
        <v>214</v>
      </c>
      <c r="AU175" s="160" t="s">
        <v>85</v>
      </c>
      <c r="AV175" s="13" t="s">
        <v>85</v>
      </c>
      <c r="AW175" s="13" t="s">
        <v>33</v>
      </c>
      <c r="AX175" s="13" t="s">
        <v>77</v>
      </c>
      <c r="AY175" s="160" t="s">
        <v>205</v>
      </c>
    </row>
    <row r="176" spans="2:51" s="14" customFormat="1" ht="10">
      <c r="B176" s="167"/>
      <c r="D176" s="159" t="s">
        <v>214</v>
      </c>
      <c r="E176" s="168" t="s">
        <v>1</v>
      </c>
      <c r="F176" s="169" t="s">
        <v>216</v>
      </c>
      <c r="H176" s="170">
        <v>1.17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8" t="s">
        <v>214</v>
      </c>
      <c r="AU176" s="168" t="s">
        <v>85</v>
      </c>
      <c r="AV176" s="14" t="s">
        <v>217</v>
      </c>
      <c r="AW176" s="14" t="s">
        <v>33</v>
      </c>
      <c r="AX176" s="14" t="s">
        <v>8</v>
      </c>
      <c r="AY176" s="168" t="s">
        <v>205</v>
      </c>
    </row>
    <row r="177" spans="1:65" s="2" customFormat="1" ht="24.15" customHeight="1">
      <c r="A177" s="32"/>
      <c r="B177" s="144"/>
      <c r="C177" s="145" t="s">
        <v>283</v>
      </c>
      <c r="D177" s="145" t="s">
        <v>207</v>
      </c>
      <c r="E177" s="146" t="s">
        <v>970</v>
      </c>
      <c r="F177" s="147" t="s">
        <v>971</v>
      </c>
      <c r="G177" s="148" t="s">
        <v>210</v>
      </c>
      <c r="H177" s="149">
        <v>1.638</v>
      </c>
      <c r="I177" s="150"/>
      <c r="J177" s="151">
        <f>ROUND(I177*H177,0)</f>
        <v>0</v>
      </c>
      <c r="K177" s="147" t="s">
        <v>211</v>
      </c>
      <c r="L177" s="33"/>
      <c r="M177" s="152" t="s">
        <v>1</v>
      </c>
      <c r="N177" s="153" t="s">
        <v>43</v>
      </c>
      <c r="O177" s="58"/>
      <c r="P177" s="154">
        <f>O177*H177</f>
        <v>0</v>
      </c>
      <c r="Q177" s="154">
        <v>2.16</v>
      </c>
      <c r="R177" s="154">
        <f>Q177*H177</f>
        <v>3.53808</v>
      </c>
      <c r="S177" s="154">
        <v>0</v>
      </c>
      <c r="T177" s="15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6" t="s">
        <v>212</v>
      </c>
      <c r="AT177" s="156" t="s">
        <v>207</v>
      </c>
      <c r="AU177" s="156" t="s">
        <v>85</v>
      </c>
      <c r="AY177" s="17" t="s">
        <v>205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7" t="s">
        <v>85</v>
      </c>
      <c r="BK177" s="157">
        <f>ROUND(I177*H177,0)</f>
        <v>0</v>
      </c>
      <c r="BL177" s="17" t="s">
        <v>212</v>
      </c>
      <c r="BM177" s="156" t="s">
        <v>972</v>
      </c>
    </row>
    <row r="178" spans="2:51" s="13" customFormat="1" ht="10">
      <c r="B178" s="158"/>
      <c r="D178" s="159" t="s">
        <v>214</v>
      </c>
      <c r="E178" s="160" t="s">
        <v>1</v>
      </c>
      <c r="F178" s="161" t="s">
        <v>973</v>
      </c>
      <c r="H178" s="162">
        <v>1.638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214</v>
      </c>
      <c r="AU178" s="160" t="s">
        <v>85</v>
      </c>
      <c r="AV178" s="13" t="s">
        <v>85</v>
      </c>
      <c r="AW178" s="13" t="s">
        <v>33</v>
      </c>
      <c r="AX178" s="13" t="s">
        <v>77</v>
      </c>
      <c r="AY178" s="160" t="s">
        <v>205</v>
      </c>
    </row>
    <row r="179" spans="2:51" s="14" customFormat="1" ht="10">
      <c r="B179" s="167"/>
      <c r="D179" s="159" t="s">
        <v>214</v>
      </c>
      <c r="E179" s="168" t="s">
        <v>1</v>
      </c>
      <c r="F179" s="169" t="s">
        <v>216</v>
      </c>
      <c r="H179" s="170">
        <v>1.638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214</v>
      </c>
      <c r="AU179" s="168" t="s">
        <v>85</v>
      </c>
      <c r="AV179" s="14" t="s">
        <v>217</v>
      </c>
      <c r="AW179" s="14" t="s">
        <v>33</v>
      </c>
      <c r="AX179" s="14" t="s">
        <v>8</v>
      </c>
      <c r="AY179" s="168" t="s">
        <v>205</v>
      </c>
    </row>
    <row r="180" spans="1:65" s="2" customFormat="1" ht="16.5" customHeight="1">
      <c r="A180" s="32"/>
      <c r="B180" s="144"/>
      <c r="C180" s="145" t="s">
        <v>290</v>
      </c>
      <c r="D180" s="145" t="s">
        <v>207</v>
      </c>
      <c r="E180" s="146" t="s">
        <v>974</v>
      </c>
      <c r="F180" s="147" t="s">
        <v>975</v>
      </c>
      <c r="G180" s="148" t="s">
        <v>210</v>
      </c>
      <c r="H180" s="149">
        <v>4.803</v>
      </c>
      <c r="I180" s="150"/>
      <c r="J180" s="151">
        <f>ROUND(I180*H180,0)</f>
        <v>0</v>
      </c>
      <c r="K180" s="147" t="s">
        <v>211</v>
      </c>
      <c r="L180" s="33"/>
      <c r="M180" s="152" t="s">
        <v>1</v>
      </c>
      <c r="N180" s="153" t="s">
        <v>43</v>
      </c>
      <c r="O180" s="58"/>
      <c r="P180" s="154">
        <f>O180*H180</f>
        <v>0</v>
      </c>
      <c r="Q180" s="154">
        <v>2.301022204</v>
      </c>
      <c r="R180" s="154">
        <f>Q180*H180</f>
        <v>11.051809645812</v>
      </c>
      <c r="S180" s="154">
        <v>0</v>
      </c>
      <c r="T180" s="15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6" t="s">
        <v>212</v>
      </c>
      <c r="AT180" s="156" t="s">
        <v>207</v>
      </c>
      <c r="AU180" s="156" t="s">
        <v>85</v>
      </c>
      <c r="AY180" s="17" t="s">
        <v>205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7" t="s">
        <v>85</v>
      </c>
      <c r="BK180" s="157">
        <f>ROUND(I180*H180,0)</f>
        <v>0</v>
      </c>
      <c r="BL180" s="17" t="s">
        <v>212</v>
      </c>
      <c r="BM180" s="156" t="s">
        <v>976</v>
      </c>
    </row>
    <row r="181" spans="2:51" s="13" customFormat="1" ht="10">
      <c r="B181" s="158"/>
      <c r="D181" s="159" t="s">
        <v>214</v>
      </c>
      <c r="E181" s="160" t="s">
        <v>1</v>
      </c>
      <c r="F181" s="161" t="s">
        <v>977</v>
      </c>
      <c r="H181" s="162">
        <v>28.71</v>
      </c>
      <c r="I181" s="163"/>
      <c r="L181" s="158"/>
      <c r="M181" s="164"/>
      <c r="N181" s="165"/>
      <c r="O181" s="165"/>
      <c r="P181" s="165"/>
      <c r="Q181" s="165"/>
      <c r="R181" s="165"/>
      <c r="S181" s="165"/>
      <c r="T181" s="166"/>
      <c r="AT181" s="160" t="s">
        <v>214</v>
      </c>
      <c r="AU181" s="160" t="s">
        <v>85</v>
      </c>
      <c r="AV181" s="13" t="s">
        <v>85</v>
      </c>
      <c r="AW181" s="13" t="s">
        <v>33</v>
      </c>
      <c r="AX181" s="13" t="s">
        <v>77</v>
      </c>
      <c r="AY181" s="160" t="s">
        <v>205</v>
      </c>
    </row>
    <row r="182" spans="2:51" s="13" customFormat="1" ht="10">
      <c r="B182" s="158"/>
      <c r="D182" s="159" t="s">
        <v>214</v>
      </c>
      <c r="E182" s="160" t="s">
        <v>1</v>
      </c>
      <c r="F182" s="161" t="s">
        <v>978</v>
      </c>
      <c r="H182" s="162">
        <v>12.145</v>
      </c>
      <c r="I182" s="163"/>
      <c r="L182" s="158"/>
      <c r="M182" s="164"/>
      <c r="N182" s="165"/>
      <c r="O182" s="165"/>
      <c r="P182" s="165"/>
      <c r="Q182" s="165"/>
      <c r="R182" s="165"/>
      <c r="S182" s="165"/>
      <c r="T182" s="166"/>
      <c r="AT182" s="160" t="s">
        <v>214</v>
      </c>
      <c r="AU182" s="160" t="s">
        <v>85</v>
      </c>
      <c r="AV182" s="13" t="s">
        <v>85</v>
      </c>
      <c r="AW182" s="13" t="s">
        <v>33</v>
      </c>
      <c r="AX182" s="13" t="s">
        <v>77</v>
      </c>
      <c r="AY182" s="160" t="s">
        <v>205</v>
      </c>
    </row>
    <row r="183" spans="2:51" s="13" customFormat="1" ht="10">
      <c r="B183" s="158"/>
      <c r="D183" s="159" t="s">
        <v>214</v>
      </c>
      <c r="E183" s="160" t="s">
        <v>1</v>
      </c>
      <c r="F183" s="161" t="s">
        <v>979</v>
      </c>
      <c r="H183" s="162">
        <v>7.174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214</v>
      </c>
      <c r="AU183" s="160" t="s">
        <v>85</v>
      </c>
      <c r="AV183" s="13" t="s">
        <v>85</v>
      </c>
      <c r="AW183" s="13" t="s">
        <v>33</v>
      </c>
      <c r="AX183" s="13" t="s">
        <v>77</v>
      </c>
      <c r="AY183" s="160" t="s">
        <v>205</v>
      </c>
    </row>
    <row r="184" spans="2:51" s="14" customFormat="1" ht="10">
      <c r="B184" s="167"/>
      <c r="D184" s="159" t="s">
        <v>214</v>
      </c>
      <c r="E184" s="168" t="s">
        <v>161</v>
      </c>
      <c r="F184" s="169" t="s">
        <v>216</v>
      </c>
      <c r="H184" s="170">
        <v>48.029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8" t="s">
        <v>214</v>
      </c>
      <c r="AU184" s="168" t="s">
        <v>85</v>
      </c>
      <c r="AV184" s="14" t="s">
        <v>217</v>
      </c>
      <c r="AW184" s="14" t="s">
        <v>33</v>
      </c>
      <c r="AX184" s="14" t="s">
        <v>77</v>
      </c>
      <c r="AY184" s="168" t="s">
        <v>205</v>
      </c>
    </row>
    <row r="185" spans="2:51" s="13" customFormat="1" ht="10">
      <c r="B185" s="158"/>
      <c r="D185" s="159" t="s">
        <v>214</v>
      </c>
      <c r="E185" s="160" t="s">
        <v>1</v>
      </c>
      <c r="F185" s="161" t="s">
        <v>980</v>
      </c>
      <c r="H185" s="162">
        <v>4.803</v>
      </c>
      <c r="I185" s="163"/>
      <c r="L185" s="158"/>
      <c r="M185" s="164"/>
      <c r="N185" s="165"/>
      <c r="O185" s="165"/>
      <c r="P185" s="165"/>
      <c r="Q185" s="165"/>
      <c r="R185" s="165"/>
      <c r="S185" s="165"/>
      <c r="T185" s="166"/>
      <c r="AT185" s="160" t="s">
        <v>214</v>
      </c>
      <c r="AU185" s="160" t="s">
        <v>85</v>
      </c>
      <c r="AV185" s="13" t="s">
        <v>85</v>
      </c>
      <c r="AW185" s="13" t="s">
        <v>33</v>
      </c>
      <c r="AX185" s="13" t="s">
        <v>8</v>
      </c>
      <c r="AY185" s="160" t="s">
        <v>205</v>
      </c>
    </row>
    <row r="186" spans="1:65" s="2" customFormat="1" ht="24.15" customHeight="1">
      <c r="A186" s="32"/>
      <c r="B186" s="144"/>
      <c r="C186" s="145" t="s">
        <v>9</v>
      </c>
      <c r="D186" s="145" t="s">
        <v>207</v>
      </c>
      <c r="E186" s="146" t="s">
        <v>981</v>
      </c>
      <c r="F186" s="147" t="s">
        <v>982</v>
      </c>
      <c r="G186" s="148" t="s">
        <v>210</v>
      </c>
      <c r="H186" s="149">
        <v>0.45</v>
      </c>
      <c r="I186" s="150"/>
      <c r="J186" s="151">
        <f>ROUND(I186*H186,0)</f>
        <v>0</v>
      </c>
      <c r="K186" s="147" t="s">
        <v>211</v>
      </c>
      <c r="L186" s="33"/>
      <c r="M186" s="152" t="s">
        <v>1</v>
      </c>
      <c r="N186" s="153" t="s">
        <v>43</v>
      </c>
      <c r="O186" s="58"/>
      <c r="P186" s="154">
        <f>O186*H186</f>
        <v>0</v>
      </c>
      <c r="Q186" s="154">
        <v>2.501872204</v>
      </c>
      <c r="R186" s="154">
        <f>Q186*H186</f>
        <v>1.1258424918</v>
      </c>
      <c r="S186" s="154">
        <v>0</v>
      </c>
      <c r="T186" s="15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212</v>
      </c>
      <c r="AT186" s="156" t="s">
        <v>207</v>
      </c>
      <c r="AU186" s="156" t="s">
        <v>85</v>
      </c>
      <c r="AY186" s="17" t="s">
        <v>205</v>
      </c>
      <c r="BE186" s="157">
        <f>IF(N186="základní",J186,0)</f>
        <v>0</v>
      </c>
      <c r="BF186" s="157">
        <f>IF(N186="snížená",J186,0)</f>
        <v>0</v>
      </c>
      <c r="BG186" s="157">
        <f>IF(N186="zákl. přenesená",J186,0)</f>
        <v>0</v>
      </c>
      <c r="BH186" s="157">
        <f>IF(N186="sníž. přenesená",J186,0)</f>
        <v>0</v>
      </c>
      <c r="BI186" s="157">
        <f>IF(N186="nulová",J186,0)</f>
        <v>0</v>
      </c>
      <c r="BJ186" s="17" t="s">
        <v>85</v>
      </c>
      <c r="BK186" s="157">
        <f>ROUND(I186*H186,0)</f>
        <v>0</v>
      </c>
      <c r="BL186" s="17" t="s">
        <v>212</v>
      </c>
      <c r="BM186" s="156" t="s">
        <v>983</v>
      </c>
    </row>
    <row r="187" spans="2:51" s="13" customFormat="1" ht="10">
      <c r="B187" s="158"/>
      <c r="D187" s="159" t="s">
        <v>214</v>
      </c>
      <c r="E187" s="160" t="s">
        <v>1</v>
      </c>
      <c r="F187" s="161" t="s">
        <v>984</v>
      </c>
      <c r="H187" s="162">
        <v>0.45</v>
      </c>
      <c r="I187" s="163"/>
      <c r="L187" s="158"/>
      <c r="M187" s="164"/>
      <c r="N187" s="165"/>
      <c r="O187" s="165"/>
      <c r="P187" s="165"/>
      <c r="Q187" s="165"/>
      <c r="R187" s="165"/>
      <c r="S187" s="165"/>
      <c r="T187" s="166"/>
      <c r="AT187" s="160" t="s">
        <v>214</v>
      </c>
      <c r="AU187" s="160" t="s">
        <v>85</v>
      </c>
      <c r="AV187" s="13" t="s">
        <v>85</v>
      </c>
      <c r="AW187" s="13" t="s">
        <v>33</v>
      </c>
      <c r="AX187" s="13" t="s">
        <v>8</v>
      </c>
      <c r="AY187" s="160" t="s">
        <v>205</v>
      </c>
    </row>
    <row r="188" spans="1:65" s="2" customFormat="1" ht="16.5" customHeight="1">
      <c r="A188" s="32"/>
      <c r="B188" s="144"/>
      <c r="C188" s="145" t="s">
        <v>297</v>
      </c>
      <c r="D188" s="145" t="s">
        <v>207</v>
      </c>
      <c r="E188" s="146" t="s">
        <v>985</v>
      </c>
      <c r="F188" s="147" t="s">
        <v>986</v>
      </c>
      <c r="G188" s="148" t="s">
        <v>229</v>
      </c>
      <c r="H188" s="149">
        <v>0.217</v>
      </c>
      <c r="I188" s="150"/>
      <c r="J188" s="151">
        <f>ROUND(I188*H188,0)</f>
        <v>0</v>
      </c>
      <c r="K188" s="147" t="s">
        <v>211</v>
      </c>
      <c r="L188" s="33"/>
      <c r="M188" s="152" t="s">
        <v>1</v>
      </c>
      <c r="N188" s="153" t="s">
        <v>43</v>
      </c>
      <c r="O188" s="58"/>
      <c r="P188" s="154">
        <f>O188*H188</f>
        <v>0</v>
      </c>
      <c r="Q188" s="154">
        <v>1.0627727797</v>
      </c>
      <c r="R188" s="154">
        <f>Q188*H188</f>
        <v>0.23062169319489997</v>
      </c>
      <c r="S188" s="154">
        <v>0</v>
      </c>
      <c r="T188" s="155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6" t="s">
        <v>212</v>
      </c>
      <c r="AT188" s="156" t="s">
        <v>207</v>
      </c>
      <c r="AU188" s="156" t="s">
        <v>85</v>
      </c>
      <c r="AY188" s="17" t="s">
        <v>205</v>
      </c>
      <c r="BE188" s="157">
        <f>IF(N188="základní",J188,0)</f>
        <v>0</v>
      </c>
      <c r="BF188" s="157">
        <f>IF(N188="snížená",J188,0)</f>
        <v>0</v>
      </c>
      <c r="BG188" s="157">
        <f>IF(N188="zákl. přenesená",J188,0)</f>
        <v>0</v>
      </c>
      <c r="BH188" s="157">
        <f>IF(N188="sníž. přenesená",J188,0)</f>
        <v>0</v>
      </c>
      <c r="BI188" s="157">
        <f>IF(N188="nulová",J188,0)</f>
        <v>0</v>
      </c>
      <c r="BJ188" s="17" t="s">
        <v>85</v>
      </c>
      <c r="BK188" s="157">
        <f>ROUND(I188*H188,0)</f>
        <v>0</v>
      </c>
      <c r="BL188" s="17" t="s">
        <v>212</v>
      </c>
      <c r="BM188" s="156" t="s">
        <v>987</v>
      </c>
    </row>
    <row r="189" spans="2:51" s="13" customFormat="1" ht="10">
      <c r="B189" s="158"/>
      <c r="D189" s="159" t="s">
        <v>214</v>
      </c>
      <c r="E189" s="160" t="s">
        <v>1</v>
      </c>
      <c r="F189" s="161" t="s">
        <v>988</v>
      </c>
      <c r="H189" s="162">
        <v>0.204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214</v>
      </c>
      <c r="AU189" s="160" t="s">
        <v>85</v>
      </c>
      <c r="AV189" s="13" t="s">
        <v>85</v>
      </c>
      <c r="AW189" s="13" t="s">
        <v>33</v>
      </c>
      <c r="AX189" s="13" t="s">
        <v>77</v>
      </c>
      <c r="AY189" s="160" t="s">
        <v>205</v>
      </c>
    </row>
    <row r="190" spans="2:51" s="13" customFormat="1" ht="20">
      <c r="B190" s="158"/>
      <c r="D190" s="159" t="s">
        <v>214</v>
      </c>
      <c r="E190" s="160" t="s">
        <v>1</v>
      </c>
      <c r="F190" s="161" t="s">
        <v>989</v>
      </c>
      <c r="H190" s="162">
        <v>0.013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214</v>
      </c>
      <c r="AU190" s="160" t="s">
        <v>85</v>
      </c>
      <c r="AV190" s="13" t="s">
        <v>85</v>
      </c>
      <c r="AW190" s="13" t="s">
        <v>33</v>
      </c>
      <c r="AX190" s="13" t="s">
        <v>77</v>
      </c>
      <c r="AY190" s="160" t="s">
        <v>205</v>
      </c>
    </row>
    <row r="191" spans="2:51" s="14" customFormat="1" ht="10">
      <c r="B191" s="167"/>
      <c r="D191" s="159" t="s">
        <v>214</v>
      </c>
      <c r="E191" s="168" t="s">
        <v>1</v>
      </c>
      <c r="F191" s="169" t="s">
        <v>216</v>
      </c>
      <c r="H191" s="170">
        <v>0.217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214</v>
      </c>
      <c r="AU191" s="168" t="s">
        <v>85</v>
      </c>
      <c r="AV191" s="14" t="s">
        <v>217</v>
      </c>
      <c r="AW191" s="14" t="s">
        <v>33</v>
      </c>
      <c r="AX191" s="14" t="s">
        <v>8</v>
      </c>
      <c r="AY191" s="168" t="s">
        <v>205</v>
      </c>
    </row>
    <row r="192" spans="1:65" s="2" customFormat="1" ht="16.5" customHeight="1">
      <c r="A192" s="32"/>
      <c r="B192" s="144"/>
      <c r="C192" s="145" t="s">
        <v>302</v>
      </c>
      <c r="D192" s="145" t="s">
        <v>207</v>
      </c>
      <c r="E192" s="146" t="s">
        <v>990</v>
      </c>
      <c r="F192" s="147" t="s">
        <v>991</v>
      </c>
      <c r="G192" s="148" t="s">
        <v>210</v>
      </c>
      <c r="H192" s="149">
        <v>0.4</v>
      </c>
      <c r="I192" s="150"/>
      <c r="J192" s="151">
        <f>ROUND(I192*H192,0)</f>
        <v>0</v>
      </c>
      <c r="K192" s="147" t="s">
        <v>211</v>
      </c>
      <c r="L192" s="33"/>
      <c r="M192" s="152" t="s">
        <v>1</v>
      </c>
      <c r="N192" s="153" t="s">
        <v>43</v>
      </c>
      <c r="O192" s="58"/>
      <c r="P192" s="154">
        <f>O192*H192</f>
        <v>0</v>
      </c>
      <c r="Q192" s="154">
        <v>2.301022204</v>
      </c>
      <c r="R192" s="154">
        <f>Q192*H192</f>
        <v>0.9204088816000001</v>
      </c>
      <c r="S192" s="154">
        <v>0</v>
      </c>
      <c r="T192" s="155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212</v>
      </c>
      <c r="AT192" s="156" t="s">
        <v>207</v>
      </c>
      <c r="AU192" s="156" t="s">
        <v>85</v>
      </c>
      <c r="AY192" s="17" t="s">
        <v>205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7" t="s">
        <v>85</v>
      </c>
      <c r="BK192" s="157">
        <f>ROUND(I192*H192,0)</f>
        <v>0</v>
      </c>
      <c r="BL192" s="17" t="s">
        <v>212</v>
      </c>
      <c r="BM192" s="156" t="s">
        <v>992</v>
      </c>
    </row>
    <row r="193" spans="2:51" s="13" customFormat="1" ht="10">
      <c r="B193" s="158"/>
      <c r="D193" s="159" t="s">
        <v>214</v>
      </c>
      <c r="E193" s="160" t="s">
        <v>1</v>
      </c>
      <c r="F193" s="161" t="s">
        <v>993</v>
      </c>
      <c r="H193" s="162">
        <v>0.4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214</v>
      </c>
      <c r="AU193" s="160" t="s">
        <v>85</v>
      </c>
      <c r="AV193" s="13" t="s">
        <v>85</v>
      </c>
      <c r="AW193" s="13" t="s">
        <v>33</v>
      </c>
      <c r="AX193" s="13" t="s">
        <v>8</v>
      </c>
      <c r="AY193" s="160" t="s">
        <v>205</v>
      </c>
    </row>
    <row r="194" spans="1:65" s="2" customFormat="1" ht="33" customHeight="1">
      <c r="A194" s="32"/>
      <c r="B194" s="144"/>
      <c r="C194" s="145" t="s">
        <v>307</v>
      </c>
      <c r="D194" s="145" t="s">
        <v>207</v>
      </c>
      <c r="E194" s="146" t="s">
        <v>994</v>
      </c>
      <c r="F194" s="147" t="s">
        <v>995</v>
      </c>
      <c r="G194" s="148" t="s">
        <v>256</v>
      </c>
      <c r="H194" s="149">
        <v>2</v>
      </c>
      <c r="I194" s="150"/>
      <c r="J194" s="151">
        <f>ROUND(I194*H194,0)</f>
        <v>0</v>
      </c>
      <c r="K194" s="147" t="s">
        <v>211</v>
      </c>
      <c r="L194" s="33"/>
      <c r="M194" s="152" t="s">
        <v>1</v>
      </c>
      <c r="N194" s="153" t="s">
        <v>43</v>
      </c>
      <c r="O194" s="58"/>
      <c r="P194" s="154">
        <f>O194*H194</f>
        <v>0</v>
      </c>
      <c r="Q194" s="154">
        <v>0.4732588</v>
      </c>
      <c r="R194" s="154">
        <f>Q194*H194</f>
        <v>0.9465176</v>
      </c>
      <c r="S194" s="154">
        <v>0</v>
      </c>
      <c r="T194" s="155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212</v>
      </c>
      <c r="AT194" s="156" t="s">
        <v>207</v>
      </c>
      <c r="AU194" s="156" t="s">
        <v>85</v>
      </c>
      <c r="AY194" s="17" t="s">
        <v>205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7" t="s">
        <v>85</v>
      </c>
      <c r="BK194" s="157">
        <f>ROUND(I194*H194,0)</f>
        <v>0</v>
      </c>
      <c r="BL194" s="17" t="s">
        <v>212</v>
      </c>
      <c r="BM194" s="156" t="s">
        <v>996</v>
      </c>
    </row>
    <row r="195" spans="2:51" s="13" customFormat="1" ht="10">
      <c r="B195" s="158"/>
      <c r="D195" s="159" t="s">
        <v>214</v>
      </c>
      <c r="E195" s="160" t="s">
        <v>1</v>
      </c>
      <c r="F195" s="161" t="s">
        <v>997</v>
      </c>
      <c r="H195" s="162">
        <v>2</v>
      </c>
      <c r="I195" s="163"/>
      <c r="L195" s="158"/>
      <c r="M195" s="164"/>
      <c r="N195" s="165"/>
      <c r="O195" s="165"/>
      <c r="P195" s="165"/>
      <c r="Q195" s="165"/>
      <c r="R195" s="165"/>
      <c r="S195" s="165"/>
      <c r="T195" s="166"/>
      <c r="AT195" s="160" t="s">
        <v>214</v>
      </c>
      <c r="AU195" s="160" t="s">
        <v>85</v>
      </c>
      <c r="AV195" s="13" t="s">
        <v>85</v>
      </c>
      <c r="AW195" s="13" t="s">
        <v>33</v>
      </c>
      <c r="AX195" s="13" t="s">
        <v>8</v>
      </c>
      <c r="AY195" s="160" t="s">
        <v>205</v>
      </c>
    </row>
    <row r="196" spans="1:65" s="2" customFormat="1" ht="24.15" customHeight="1">
      <c r="A196" s="32"/>
      <c r="B196" s="144"/>
      <c r="C196" s="145" t="s">
        <v>312</v>
      </c>
      <c r="D196" s="145" t="s">
        <v>207</v>
      </c>
      <c r="E196" s="146" t="s">
        <v>998</v>
      </c>
      <c r="F196" s="147" t="s">
        <v>999</v>
      </c>
      <c r="G196" s="148" t="s">
        <v>229</v>
      </c>
      <c r="H196" s="149">
        <v>0.034</v>
      </c>
      <c r="I196" s="150"/>
      <c r="J196" s="151">
        <f>ROUND(I196*H196,0)</f>
        <v>0</v>
      </c>
      <c r="K196" s="147" t="s">
        <v>211</v>
      </c>
      <c r="L196" s="33"/>
      <c r="M196" s="152" t="s">
        <v>1</v>
      </c>
      <c r="N196" s="153" t="s">
        <v>43</v>
      </c>
      <c r="O196" s="58"/>
      <c r="P196" s="154">
        <f>O196*H196</f>
        <v>0</v>
      </c>
      <c r="Q196" s="154">
        <v>1.0594</v>
      </c>
      <c r="R196" s="154">
        <f>Q196*H196</f>
        <v>0.0360196</v>
      </c>
      <c r="S196" s="154">
        <v>0</v>
      </c>
      <c r="T196" s="155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212</v>
      </c>
      <c r="AT196" s="156" t="s">
        <v>207</v>
      </c>
      <c r="AU196" s="156" t="s">
        <v>85</v>
      </c>
      <c r="AY196" s="17" t="s">
        <v>205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7" t="s">
        <v>85</v>
      </c>
      <c r="BK196" s="157">
        <f>ROUND(I196*H196,0)</f>
        <v>0</v>
      </c>
      <c r="BL196" s="17" t="s">
        <v>212</v>
      </c>
      <c r="BM196" s="156" t="s">
        <v>1000</v>
      </c>
    </row>
    <row r="197" spans="2:51" s="13" customFormat="1" ht="20">
      <c r="B197" s="158"/>
      <c r="D197" s="159" t="s">
        <v>214</v>
      </c>
      <c r="E197" s="160" t="s">
        <v>1</v>
      </c>
      <c r="F197" s="161" t="s">
        <v>1001</v>
      </c>
      <c r="H197" s="162">
        <v>0.034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214</v>
      </c>
      <c r="AU197" s="160" t="s">
        <v>85</v>
      </c>
      <c r="AV197" s="13" t="s">
        <v>85</v>
      </c>
      <c r="AW197" s="13" t="s">
        <v>33</v>
      </c>
      <c r="AX197" s="13" t="s">
        <v>8</v>
      </c>
      <c r="AY197" s="160" t="s">
        <v>205</v>
      </c>
    </row>
    <row r="198" spans="2:63" s="12" customFormat="1" ht="22.75" customHeight="1">
      <c r="B198" s="131"/>
      <c r="D198" s="132" t="s">
        <v>76</v>
      </c>
      <c r="E198" s="142" t="s">
        <v>217</v>
      </c>
      <c r="F198" s="142" t="s">
        <v>243</v>
      </c>
      <c r="I198" s="134"/>
      <c r="J198" s="143">
        <f>BK198</f>
        <v>0</v>
      </c>
      <c r="L198" s="131"/>
      <c r="M198" s="136"/>
      <c r="N198" s="137"/>
      <c r="O198" s="137"/>
      <c r="P198" s="138">
        <f>SUM(P199:P219)</f>
        <v>0</v>
      </c>
      <c r="Q198" s="137"/>
      <c r="R198" s="138">
        <f>SUM(R199:R219)</f>
        <v>4.473713043339001</v>
      </c>
      <c r="S198" s="137"/>
      <c r="T198" s="139">
        <f>SUM(T199:T219)</f>
        <v>0</v>
      </c>
      <c r="AR198" s="132" t="s">
        <v>8</v>
      </c>
      <c r="AT198" s="140" t="s">
        <v>76</v>
      </c>
      <c r="AU198" s="140" t="s">
        <v>8</v>
      </c>
      <c r="AY198" s="132" t="s">
        <v>205</v>
      </c>
      <c r="BK198" s="141">
        <f>SUM(BK199:BK219)</f>
        <v>0</v>
      </c>
    </row>
    <row r="199" spans="1:65" s="2" customFormat="1" ht="37.75" customHeight="1">
      <c r="A199" s="32"/>
      <c r="B199" s="144"/>
      <c r="C199" s="145" t="s">
        <v>316</v>
      </c>
      <c r="D199" s="145" t="s">
        <v>207</v>
      </c>
      <c r="E199" s="146" t="s">
        <v>244</v>
      </c>
      <c r="F199" s="147" t="s">
        <v>245</v>
      </c>
      <c r="G199" s="148" t="s">
        <v>246</v>
      </c>
      <c r="H199" s="149">
        <v>4</v>
      </c>
      <c r="I199" s="150"/>
      <c r="J199" s="151">
        <f>ROUND(I199*H199,0)</f>
        <v>0</v>
      </c>
      <c r="K199" s="147" t="s">
        <v>211</v>
      </c>
      <c r="L199" s="33"/>
      <c r="M199" s="152" t="s">
        <v>1</v>
      </c>
      <c r="N199" s="153" t="s">
        <v>43</v>
      </c>
      <c r="O199" s="58"/>
      <c r="P199" s="154">
        <f>O199*H199</f>
        <v>0</v>
      </c>
      <c r="Q199" s="154">
        <v>0.07367</v>
      </c>
      <c r="R199" s="154">
        <f>Q199*H199</f>
        <v>0.29468</v>
      </c>
      <c r="S199" s="154">
        <v>0</v>
      </c>
      <c r="T199" s="155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6" t="s">
        <v>212</v>
      </c>
      <c r="AT199" s="156" t="s">
        <v>207</v>
      </c>
      <c r="AU199" s="156" t="s">
        <v>85</v>
      </c>
      <c r="AY199" s="17" t="s">
        <v>205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7" t="s">
        <v>85</v>
      </c>
      <c r="BK199" s="157">
        <f>ROUND(I199*H199,0)</f>
        <v>0</v>
      </c>
      <c r="BL199" s="17" t="s">
        <v>212</v>
      </c>
      <c r="BM199" s="156" t="s">
        <v>1002</v>
      </c>
    </row>
    <row r="200" spans="2:51" s="13" customFormat="1" ht="10">
      <c r="B200" s="158"/>
      <c r="D200" s="159" t="s">
        <v>214</v>
      </c>
      <c r="E200" s="160" t="s">
        <v>1</v>
      </c>
      <c r="F200" s="161" t="s">
        <v>212</v>
      </c>
      <c r="H200" s="162">
        <v>4</v>
      </c>
      <c r="I200" s="163"/>
      <c r="L200" s="158"/>
      <c r="M200" s="164"/>
      <c r="N200" s="165"/>
      <c r="O200" s="165"/>
      <c r="P200" s="165"/>
      <c r="Q200" s="165"/>
      <c r="R200" s="165"/>
      <c r="S200" s="165"/>
      <c r="T200" s="166"/>
      <c r="AT200" s="160" t="s">
        <v>214</v>
      </c>
      <c r="AU200" s="160" t="s">
        <v>85</v>
      </c>
      <c r="AV200" s="13" t="s">
        <v>85</v>
      </c>
      <c r="AW200" s="13" t="s">
        <v>33</v>
      </c>
      <c r="AX200" s="13" t="s">
        <v>8</v>
      </c>
      <c r="AY200" s="160" t="s">
        <v>205</v>
      </c>
    </row>
    <row r="201" spans="1:65" s="2" customFormat="1" ht="24.15" customHeight="1">
      <c r="A201" s="32"/>
      <c r="B201" s="144"/>
      <c r="C201" s="145" t="s">
        <v>7</v>
      </c>
      <c r="D201" s="145" t="s">
        <v>207</v>
      </c>
      <c r="E201" s="146" t="s">
        <v>1003</v>
      </c>
      <c r="F201" s="147" t="s">
        <v>1004</v>
      </c>
      <c r="G201" s="148" t="s">
        <v>210</v>
      </c>
      <c r="H201" s="149">
        <v>1.013</v>
      </c>
      <c r="I201" s="150"/>
      <c r="J201" s="151">
        <f>ROUND(I201*H201,0)</f>
        <v>0</v>
      </c>
      <c r="K201" s="147" t="s">
        <v>211</v>
      </c>
      <c r="L201" s="33"/>
      <c r="M201" s="152" t="s">
        <v>1</v>
      </c>
      <c r="N201" s="153" t="s">
        <v>43</v>
      </c>
      <c r="O201" s="58"/>
      <c r="P201" s="154">
        <f>O201*H201</f>
        <v>0</v>
      </c>
      <c r="Q201" s="154">
        <v>1.8775</v>
      </c>
      <c r="R201" s="154">
        <f>Q201*H201</f>
        <v>1.9019074999999999</v>
      </c>
      <c r="S201" s="154">
        <v>0</v>
      </c>
      <c r="T201" s="155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6" t="s">
        <v>212</v>
      </c>
      <c r="AT201" s="156" t="s">
        <v>207</v>
      </c>
      <c r="AU201" s="156" t="s">
        <v>85</v>
      </c>
      <c r="AY201" s="17" t="s">
        <v>205</v>
      </c>
      <c r="BE201" s="157">
        <f>IF(N201="základní",J201,0)</f>
        <v>0</v>
      </c>
      <c r="BF201" s="157">
        <f>IF(N201="snížená",J201,0)</f>
        <v>0</v>
      </c>
      <c r="BG201" s="157">
        <f>IF(N201="zákl. přenesená",J201,0)</f>
        <v>0</v>
      </c>
      <c r="BH201" s="157">
        <f>IF(N201="sníž. přenesená",J201,0)</f>
        <v>0</v>
      </c>
      <c r="BI201" s="157">
        <f>IF(N201="nulová",J201,0)</f>
        <v>0</v>
      </c>
      <c r="BJ201" s="17" t="s">
        <v>85</v>
      </c>
      <c r="BK201" s="157">
        <f>ROUND(I201*H201,0)</f>
        <v>0</v>
      </c>
      <c r="BL201" s="17" t="s">
        <v>212</v>
      </c>
      <c r="BM201" s="156" t="s">
        <v>1005</v>
      </c>
    </row>
    <row r="202" spans="2:51" s="13" customFormat="1" ht="10">
      <c r="B202" s="158"/>
      <c r="D202" s="159" t="s">
        <v>214</v>
      </c>
      <c r="E202" s="160" t="s">
        <v>1</v>
      </c>
      <c r="F202" s="161" t="s">
        <v>1006</v>
      </c>
      <c r="H202" s="162">
        <v>1.013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214</v>
      </c>
      <c r="AU202" s="160" t="s">
        <v>85</v>
      </c>
      <c r="AV202" s="13" t="s">
        <v>85</v>
      </c>
      <c r="AW202" s="13" t="s">
        <v>33</v>
      </c>
      <c r="AX202" s="13" t="s">
        <v>8</v>
      </c>
      <c r="AY202" s="160" t="s">
        <v>205</v>
      </c>
    </row>
    <row r="203" spans="1:65" s="2" customFormat="1" ht="24.15" customHeight="1">
      <c r="A203" s="32"/>
      <c r="B203" s="144"/>
      <c r="C203" s="145" t="s">
        <v>328</v>
      </c>
      <c r="D203" s="145" t="s">
        <v>207</v>
      </c>
      <c r="E203" s="146" t="s">
        <v>1007</v>
      </c>
      <c r="F203" s="147" t="s">
        <v>1008</v>
      </c>
      <c r="G203" s="148" t="s">
        <v>256</v>
      </c>
      <c r="H203" s="149">
        <v>37.881</v>
      </c>
      <c r="I203" s="150"/>
      <c r="J203" s="151">
        <f>ROUND(I203*H203,0)</f>
        <v>0</v>
      </c>
      <c r="K203" s="147" t="s">
        <v>211</v>
      </c>
      <c r="L203" s="33"/>
      <c r="M203" s="152" t="s">
        <v>1</v>
      </c>
      <c r="N203" s="153" t="s">
        <v>43</v>
      </c>
      <c r="O203" s="58"/>
      <c r="P203" s="154">
        <f>O203*H203</f>
        <v>0</v>
      </c>
      <c r="Q203" s="154">
        <v>0.0525</v>
      </c>
      <c r="R203" s="154">
        <f>Q203*H203</f>
        <v>1.9887525</v>
      </c>
      <c r="S203" s="154">
        <v>0</v>
      </c>
      <c r="T203" s="155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6" t="s">
        <v>212</v>
      </c>
      <c r="AT203" s="156" t="s">
        <v>207</v>
      </c>
      <c r="AU203" s="156" t="s">
        <v>85</v>
      </c>
      <c r="AY203" s="17" t="s">
        <v>205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7" t="s">
        <v>85</v>
      </c>
      <c r="BK203" s="157">
        <f>ROUND(I203*H203,0)</f>
        <v>0</v>
      </c>
      <c r="BL203" s="17" t="s">
        <v>212</v>
      </c>
      <c r="BM203" s="156" t="s">
        <v>1009</v>
      </c>
    </row>
    <row r="204" spans="2:51" s="13" customFormat="1" ht="10">
      <c r="B204" s="158"/>
      <c r="D204" s="159" t="s">
        <v>214</v>
      </c>
      <c r="E204" s="160" t="s">
        <v>1</v>
      </c>
      <c r="F204" s="161" t="s">
        <v>1010</v>
      </c>
      <c r="H204" s="162">
        <v>17.889</v>
      </c>
      <c r="I204" s="163"/>
      <c r="L204" s="158"/>
      <c r="M204" s="164"/>
      <c r="N204" s="165"/>
      <c r="O204" s="165"/>
      <c r="P204" s="165"/>
      <c r="Q204" s="165"/>
      <c r="R204" s="165"/>
      <c r="S204" s="165"/>
      <c r="T204" s="166"/>
      <c r="AT204" s="160" t="s">
        <v>214</v>
      </c>
      <c r="AU204" s="160" t="s">
        <v>85</v>
      </c>
      <c r="AV204" s="13" t="s">
        <v>85</v>
      </c>
      <c r="AW204" s="13" t="s">
        <v>33</v>
      </c>
      <c r="AX204" s="13" t="s">
        <v>77</v>
      </c>
      <c r="AY204" s="160" t="s">
        <v>205</v>
      </c>
    </row>
    <row r="205" spans="2:51" s="13" customFormat="1" ht="10">
      <c r="B205" s="158"/>
      <c r="D205" s="159" t="s">
        <v>214</v>
      </c>
      <c r="E205" s="160" t="s">
        <v>1</v>
      </c>
      <c r="F205" s="161" t="s">
        <v>1011</v>
      </c>
      <c r="H205" s="162">
        <v>-1.6</v>
      </c>
      <c r="I205" s="163"/>
      <c r="L205" s="158"/>
      <c r="M205" s="164"/>
      <c r="N205" s="165"/>
      <c r="O205" s="165"/>
      <c r="P205" s="165"/>
      <c r="Q205" s="165"/>
      <c r="R205" s="165"/>
      <c r="S205" s="165"/>
      <c r="T205" s="166"/>
      <c r="AT205" s="160" t="s">
        <v>214</v>
      </c>
      <c r="AU205" s="160" t="s">
        <v>85</v>
      </c>
      <c r="AV205" s="13" t="s">
        <v>85</v>
      </c>
      <c r="AW205" s="13" t="s">
        <v>33</v>
      </c>
      <c r="AX205" s="13" t="s">
        <v>77</v>
      </c>
      <c r="AY205" s="160" t="s">
        <v>205</v>
      </c>
    </row>
    <row r="206" spans="2:51" s="13" customFormat="1" ht="10">
      <c r="B206" s="158"/>
      <c r="D206" s="159" t="s">
        <v>214</v>
      </c>
      <c r="E206" s="160" t="s">
        <v>1</v>
      </c>
      <c r="F206" s="161" t="s">
        <v>1012</v>
      </c>
      <c r="H206" s="162">
        <v>24.592</v>
      </c>
      <c r="I206" s="163"/>
      <c r="L206" s="158"/>
      <c r="M206" s="164"/>
      <c r="N206" s="165"/>
      <c r="O206" s="165"/>
      <c r="P206" s="165"/>
      <c r="Q206" s="165"/>
      <c r="R206" s="165"/>
      <c r="S206" s="165"/>
      <c r="T206" s="166"/>
      <c r="AT206" s="160" t="s">
        <v>214</v>
      </c>
      <c r="AU206" s="160" t="s">
        <v>85</v>
      </c>
      <c r="AV206" s="13" t="s">
        <v>85</v>
      </c>
      <c r="AW206" s="13" t="s">
        <v>33</v>
      </c>
      <c r="AX206" s="13" t="s">
        <v>77</v>
      </c>
      <c r="AY206" s="160" t="s">
        <v>205</v>
      </c>
    </row>
    <row r="207" spans="2:51" s="13" customFormat="1" ht="10">
      <c r="B207" s="158"/>
      <c r="D207" s="159" t="s">
        <v>214</v>
      </c>
      <c r="E207" s="160" t="s">
        <v>1</v>
      </c>
      <c r="F207" s="161" t="s">
        <v>1013</v>
      </c>
      <c r="H207" s="162">
        <v>-1.4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214</v>
      </c>
      <c r="AU207" s="160" t="s">
        <v>85</v>
      </c>
      <c r="AV207" s="13" t="s">
        <v>85</v>
      </c>
      <c r="AW207" s="13" t="s">
        <v>33</v>
      </c>
      <c r="AX207" s="13" t="s">
        <v>77</v>
      </c>
      <c r="AY207" s="160" t="s">
        <v>205</v>
      </c>
    </row>
    <row r="208" spans="2:51" s="13" customFormat="1" ht="10">
      <c r="B208" s="158"/>
      <c r="D208" s="159" t="s">
        <v>214</v>
      </c>
      <c r="E208" s="160" t="s">
        <v>1</v>
      </c>
      <c r="F208" s="161" t="s">
        <v>1011</v>
      </c>
      <c r="H208" s="162">
        <v>-1.6</v>
      </c>
      <c r="I208" s="163"/>
      <c r="L208" s="158"/>
      <c r="M208" s="164"/>
      <c r="N208" s="165"/>
      <c r="O208" s="165"/>
      <c r="P208" s="165"/>
      <c r="Q208" s="165"/>
      <c r="R208" s="165"/>
      <c r="S208" s="165"/>
      <c r="T208" s="166"/>
      <c r="AT208" s="160" t="s">
        <v>214</v>
      </c>
      <c r="AU208" s="160" t="s">
        <v>85</v>
      </c>
      <c r="AV208" s="13" t="s">
        <v>85</v>
      </c>
      <c r="AW208" s="13" t="s">
        <v>33</v>
      </c>
      <c r="AX208" s="13" t="s">
        <v>77</v>
      </c>
      <c r="AY208" s="160" t="s">
        <v>205</v>
      </c>
    </row>
    <row r="209" spans="2:51" s="14" customFormat="1" ht="10">
      <c r="B209" s="167"/>
      <c r="D209" s="159" t="s">
        <v>214</v>
      </c>
      <c r="E209" s="168" t="s">
        <v>879</v>
      </c>
      <c r="F209" s="169" t="s">
        <v>216</v>
      </c>
      <c r="H209" s="170">
        <v>37.881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8" t="s">
        <v>214</v>
      </c>
      <c r="AU209" s="168" t="s">
        <v>85</v>
      </c>
      <c r="AV209" s="14" t="s">
        <v>217</v>
      </c>
      <c r="AW209" s="14" t="s">
        <v>33</v>
      </c>
      <c r="AX209" s="14" t="s">
        <v>8</v>
      </c>
      <c r="AY209" s="168" t="s">
        <v>205</v>
      </c>
    </row>
    <row r="210" spans="1:65" s="2" customFormat="1" ht="24.15" customHeight="1">
      <c r="A210" s="32"/>
      <c r="B210" s="144"/>
      <c r="C210" s="145" t="s">
        <v>332</v>
      </c>
      <c r="D210" s="145" t="s">
        <v>207</v>
      </c>
      <c r="E210" s="146" t="s">
        <v>1014</v>
      </c>
      <c r="F210" s="147" t="s">
        <v>1015</v>
      </c>
      <c r="G210" s="148" t="s">
        <v>325</v>
      </c>
      <c r="H210" s="149">
        <v>15.635</v>
      </c>
      <c r="I210" s="150"/>
      <c r="J210" s="151">
        <f>ROUND(I210*H210,0)</f>
        <v>0</v>
      </c>
      <c r="K210" s="147" t="s">
        <v>211</v>
      </c>
      <c r="L210" s="33"/>
      <c r="M210" s="152" t="s">
        <v>1</v>
      </c>
      <c r="N210" s="153" t="s">
        <v>43</v>
      </c>
      <c r="O210" s="58"/>
      <c r="P210" s="154">
        <f>O210*H210</f>
        <v>0</v>
      </c>
      <c r="Q210" s="154">
        <v>8.02714E-05</v>
      </c>
      <c r="R210" s="154">
        <f>Q210*H210</f>
        <v>0.0012550433390000001</v>
      </c>
      <c r="S210" s="154">
        <v>0</v>
      </c>
      <c r="T210" s="155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6" t="s">
        <v>212</v>
      </c>
      <c r="AT210" s="156" t="s">
        <v>207</v>
      </c>
      <c r="AU210" s="156" t="s">
        <v>85</v>
      </c>
      <c r="AY210" s="17" t="s">
        <v>205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7" t="s">
        <v>85</v>
      </c>
      <c r="BK210" s="157">
        <f>ROUND(I210*H210,0)</f>
        <v>0</v>
      </c>
      <c r="BL210" s="17" t="s">
        <v>212</v>
      </c>
      <c r="BM210" s="156" t="s">
        <v>1016</v>
      </c>
    </row>
    <row r="211" spans="2:51" s="13" customFormat="1" ht="10">
      <c r="B211" s="158"/>
      <c r="D211" s="159" t="s">
        <v>214</v>
      </c>
      <c r="E211" s="160" t="s">
        <v>1</v>
      </c>
      <c r="F211" s="161" t="s">
        <v>1017</v>
      </c>
      <c r="H211" s="162">
        <v>6.725</v>
      </c>
      <c r="I211" s="163"/>
      <c r="L211" s="158"/>
      <c r="M211" s="164"/>
      <c r="N211" s="165"/>
      <c r="O211" s="165"/>
      <c r="P211" s="165"/>
      <c r="Q211" s="165"/>
      <c r="R211" s="165"/>
      <c r="S211" s="165"/>
      <c r="T211" s="166"/>
      <c r="AT211" s="160" t="s">
        <v>214</v>
      </c>
      <c r="AU211" s="160" t="s">
        <v>85</v>
      </c>
      <c r="AV211" s="13" t="s">
        <v>85</v>
      </c>
      <c r="AW211" s="13" t="s">
        <v>33</v>
      </c>
      <c r="AX211" s="13" t="s">
        <v>77</v>
      </c>
      <c r="AY211" s="160" t="s">
        <v>205</v>
      </c>
    </row>
    <row r="212" spans="2:51" s="13" customFormat="1" ht="10">
      <c r="B212" s="158"/>
      <c r="D212" s="159" t="s">
        <v>214</v>
      </c>
      <c r="E212" s="160" t="s">
        <v>1</v>
      </c>
      <c r="F212" s="161" t="s">
        <v>1018</v>
      </c>
      <c r="H212" s="162">
        <v>8.91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214</v>
      </c>
      <c r="AU212" s="160" t="s">
        <v>85</v>
      </c>
      <c r="AV212" s="13" t="s">
        <v>85</v>
      </c>
      <c r="AW212" s="13" t="s">
        <v>33</v>
      </c>
      <c r="AX212" s="13" t="s">
        <v>77</v>
      </c>
      <c r="AY212" s="160" t="s">
        <v>205</v>
      </c>
    </row>
    <row r="213" spans="2:51" s="14" customFormat="1" ht="10">
      <c r="B213" s="167"/>
      <c r="D213" s="159" t="s">
        <v>214</v>
      </c>
      <c r="E213" s="168" t="s">
        <v>1</v>
      </c>
      <c r="F213" s="169" t="s">
        <v>216</v>
      </c>
      <c r="H213" s="170">
        <v>15.635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214</v>
      </c>
      <c r="AU213" s="168" t="s">
        <v>85</v>
      </c>
      <c r="AV213" s="14" t="s">
        <v>217</v>
      </c>
      <c r="AW213" s="14" t="s">
        <v>33</v>
      </c>
      <c r="AX213" s="14" t="s">
        <v>8</v>
      </c>
      <c r="AY213" s="168" t="s">
        <v>205</v>
      </c>
    </row>
    <row r="214" spans="1:65" s="2" customFormat="1" ht="24.15" customHeight="1">
      <c r="A214" s="32"/>
      <c r="B214" s="144"/>
      <c r="C214" s="145" t="s">
        <v>337</v>
      </c>
      <c r="D214" s="145" t="s">
        <v>207</v>
      </c>
      <c r="E214" s="146" t="s">
        <v>1019</v>
      </c>
      <c r="F214" s="147" t="s">
        <v>1020</v>
      </c>
      <c r="G214" s="148" t="s">
        <v>256</v>
      </c>
      <c r="H214" s="149">
        <v>1.35</v>
      </c>
      <c r="I214" s="150"/>
      <c r="J214" s="151">
        <f>ROUND(I214*H214,0)</f>
        <v>0</v>
      </c>
      <c r="K214" s="147" t="s">
        <v>211</v>
      </c>
      <c r="L214" s="33"/>
      <c r="M214" s="152" t="s">
        <v>1</v>
      </c>
      <c r="N214" s="153" t="s">
        <v>43</v>
      </c>
      <c r="O214" s="58"/>
      <c r="P214" s="154">
        <f>O214*H214</f>
        <v>0</v>
      </c>
      <c r="Q214" s="154">
        <v>0.05252</v>
      </c>
      <c r="R214" s="154">
        <f>Q214*H214</f>
        <v>0.070902</v>
      </c>
      <c r="S214" s="154">
        <v>0</v>
      </c>
      <c r="T214" s="15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212</v>
      </c>
      <c r="AT214" s="156" t="s">
        <v>207</v>
      </c>
      <c r="AU214" s="156" t="s">
        <v>85</v>
      </c>
      <c r="AY214" s="17" t="s">
        <v>205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85</v>
      </c>
      <c r="BK214" s="157">
        <f>ROUND(I214*H214,0)</f>
        <v>0</v>
      </c>
      <c r="BL214" s="17" t="s">
        <v>212</v>
      </c>
      <c r="BM214" s="156" t="s">
        <v>1021</v>
      </c>
    </row>
    <row r="215" spans="2:51" s="13" customFormat="1" ht="10">
      <c r="B215" s="158"/>
      <c r="D215" s="159" t="s">
        <v>214</v>
      </c>
      <c r="E215" s="160" t="s">
        <v>1</v>
      </c>
      <c r="F215" s="161" t="s">
        <v>1022</v>
      </c>
      <c r="H215" s="162">
        <v>1.35</v>
      </c>
      <c r="I215" s="163"/>
      <c r="L215" s="158"/>
      <c r="M215" s="164"/>
      <c r="N215" s="165"/>
      <c r="O215" s="165"/>
      <c r="P215" s="165"/>
      <c r="Q215" s="165"/>
      <c r="R215" s="165"/>
      <c r="S215" s="165"/>
      <c r="T215" s="166"/>
      <c r="AT215" s="160" t="s">
        <v>214</v>
      </c>
      <c r="AU215" s="160" t="s">
        <v>85</v>
      </c>
      <c r="AV215" s="13" t="s">
        <v>85</v>
      </c>
      <c r="AW215" s="13" t="s">
        <v>33</v>
      </c>
      <c r="AX215" s="13" t="s">
        <v>8</v>
      </c>
      <c r="AY215" s="160" t="s">
        <v>205</v>
      </c>
    </row>
    <row r="216" spans="1:65" s="2" customFormat="1" ht="16.5" customHeight="1">
      <c r="A216" s="32"/>
      <c r="B216" s="144"/>
      <c r="C216" s="145" t="s">
        <v>341</v>
      </c>
      <c r="D216" s="145" t="s">
        <v>207</v>
      </c>
      <c r="E216" s="146" t="s">
        <v>1023</v>
      </c>
      <c r="F216" s="147" t="s">
        <v>1024</v>
      </c>
      <c r="G216" s="148" t="s">
        <v>256</v>
      </c>
      <c r="H216" s="149">
        <v>3.96</v>
      </c>
      <c r="I216" s="150"/>
      <c r="J216" s="151">
        <f>ROUND(I216*H216,0)</f>
        <v>0</v>
      </c>
      <c r="K216" s="147" t="s">
        <v>211</v>
      </c>
      <c r="L216" s="33"/>
      <c r="M216" s="152" t="s">
        <v>1</v>
      </c>
      <c r="N216" s="153" t="s">
        <v>43</v>
      </c>
      <c r="O216" s="58"/>
      <c r="P216" s="154">
        <f>O216*H216</f>
        <v>0</v>
      </c>
      <c r="Q216" s="154">
        <v>0.0546</v>
      </c>
      <c r="R216" s="154">
        <f>Q216*H216</f>
        <v>0.21621600000000002</v>
      </c>
      <c r="S216" s="154">
        <v>0</v>
      </c>
      <c r="T216" s="155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212</v>
      </c>
      <c r="AT216" s="156" t="s">
        <v>207</v>
      </c>
      <c r="AU216" s="156" t="s">
        <v>85</v>
      </c>
      <c r="AY216" s="17" t="s">
        <v>205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7" t="s">
        <v>85</v>
      </c>
      <c r="BK216" s="157">
        <f>ROUND(I216*H216,0)</f>
        <v>0</v>
      </c>
      <c r="BL216" s="17" t="s">
        <v>212</v>
      </c>
      <c r="BM216" s="156" t="s">
        <v>1025</v>
      </c>
    </row>
    <row r="217" spans="2:51" s="13" customFormat="1" ht="10">
      <c r="B217" s="158"/>
      <c r="D217" s="159" t="s">
        <v>214</v>
      </c>
      <c r="E217" s="160" t="s">
        <v>1</v>
      </c>
      <c r="F217" s="161" t="s">
        <v>1026</v>
      </c>
      <c r="H217" s="162">
        <v>2.07</v>
      </c>
      <c r="I217" s="163"/>
      <c r="L217" s="158"/>
      <c r="M217" s="164"/>
      <c r="N217" s="165"/>
      <c r="O217" s="165"/>
      <c r="P217" s="165"/>
      <c r="Q217" s="165"/>
      <c r="R217" s="165"/>
      <c r="S217" s="165"/>
      <c r="T217" s="166"/>
      <c r="AT217" s="160" t="s">
        <v>214</v>
      </c>
      <c r="AU217" s="160" t="s">
        <v>85</v>
      </c>
      <c r="AV217" s="13" t="s">
        <v>85</v>
      </c>
      <c r="AW217" s="13" t="s">
        <v>33</v>
      </c>
      <c r="AX217" s="13" t="s">
        <v>77</v>
      </c>
      <c r="AY217" s="160" t="s">
        <v>205</v>
      </c>
    </row>
    <row r="218" spans="2:51" s="13" customFormat="1" ht="10">
      <c r="B218" s="158"/>
      <c r="D218" s="159" t="s">
        <v>214</v>
      </c>
      <c r="E218" s="160" t="s">
        <v>1</v>
      </c>
      <c r="F218" s="161" t="s">
        <v>1027</v>
      </c>
      <c r="H218" s="162">
        <v>1.89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214</v>
      </c>
      <c r="AU218" s="160" t="s">
        <v>85</v>
      </c>
      <c r="AV218" s="13" t="s">
        <v>85</v>
      </c>
      <c r="AW218" s="13" t="s">
        <v>33</v>
      </c>
      <c r="AX218" s="13" t="s">
        <v>77</v>
      </c>
      <c r="AY218" s="160" t="s">
        <v>205</v>
      </c>
    </row>
    <row r="219" spans="2:51" s="14" customFormat="1" ht="10">
      <c r="B219" s="167"/>
      <c r="D219" s="159" t="s">
        <v>214</v>
      </c>
      <c r="E219" s="168" t="s">
        <v>882</v>
      </c>
      <c r="F219" s="169" t="s">
        <v>216</v>
      </c>
      <c r="H219" s="170">
        <v>3.96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8" t="s">
        <v>214</v>
      </c>
      <c r="AU219" s="168" t="s">
        <v>85</v>
      </c>
      <c r="AV219" s="14" t="s">
        <v>217</v>
      </c>
      <c r="AW219" s="14" t="s">
        <v>33</v>
      </c>
      <c r="AX219" s="14" t="s">
        <v>8</v>
      </c>
      <c r="AY219" s="168" t="s">
        <v>205</v>
      </c>
    </row>
    <row r="220" spans="2:63" s="12" customFormat="1" ht="22.75" customHeight="1">
      <c r="B220" s="131"/>
      <c r="D220" s="132" t="s">
        <v>76</v>
      </c>
      <c r="E220" s="142" t="s">
        <v>212</v>
      </c>
      <c r="F220" s="142" t="s">
        <v>261</v>
      </c>
      <c r="I220" s="134"/>
      <c r="J220" s="143">
        <f>BK220</f>
        <v>0</v>
      </c>
      <c r="L220" s="131"/>
      <c r="M220" s="136"/>
      <c r="N220" s="137"/>
      <c r="O220" s="137"/>
      <c r="P220" s="138">
        <f>SUM(P221:P229)</f>
        <v>0</v>
      </c>
      <c r="Q220" s="137"/>
      <c r="R220" s="138">
        <f>SUM(R221:R229)</f>
        <v>3.14948766</v>
      </c>
      <c r="S220" s="137"/>
      <c r="T220" s="139">
        <f>SUM(T221:T229)</f>
        <v>0</v>
      </c>
      <c r="AR220" s="132" t="s">
        <v>8</v>
      </c>
      <c r="AT220" s="140" t="s">
        <v>76</v>
      </c>
      <c r="AU220" s="140" t="s">
        <v>8</v>
      </c>
      <c r="AY220" s="132" t="s">
        <v>205</v>
      </c>
      <c r="BK220" s="141">
        <f>SUM(BK221:BK229)</f>
        <v>0</v>
      </c>
    </row>
    <row r="221" spans="1:65" s="2" customFormat="1" ht="24.15" customHeight="1">
      <c r="A221" s="32"/>
      <c r="B221" s="144"/>
      <c r="C221" s="145" t="s">
        <v>346</v>
      </c>
      <c r="D221" s="145" t="s">
        <v>207</v>
      </c>
      <c r="E221" s="146" t="s">
        <v>1028</v>
      </c>
      <c r="F221" s="147" t="s">
        <v>1029</v>
      </c>
      <c r="G221" s="148" t="s">
        <v>325</v>
      </c>
      <c r="H221" s="149">
        <v>7.2</v>
      </c>
      <c r="I221" s="150"/>
      <c r="J221" s="151">
        <f>ROUND(I221*H221,0)</f>
        <v>0</v>
      </c>
      <c r="K221" s="147" t="s">
        <v>211</v>
      </c>
      <c r="L221" s="33"/>
      <c r="M221" s="152" t="s">
        <v>1</v>
      </c>
      <c r="N221" s="153" t="s">
        <v>43</v>
      </c>
      <c r="O221" s="58"/>
      <c r="P221" s="154">
        <f>O221*H221</f>
        <v>0</v>
      </c>
      <c r="Q221" s="154">
        <v>0.11046105</v>
      </c>
      <c r="R221" s="154">
        <f>Q221*H221</f>
        <v>0.79531956</v>
      </c>
      <c r="S221" s="154">
        <v>0</v>
      </c>
      <c r="T221" s="155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212</v>
      </c>
      <c r="AT221" s="156" t="s">
        <v>207</v>
      </c>
      <c r="AU221" s="156" t="s">
        <v>85</v>
      </c>
      <c r="AY221" s="17" t="s">
        <v>205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7" t="s">
        <v>85</v>
      </c>
      <c r="BK221" s="157">
        <f>ROUND(I221*H221,0)</f>
        <v>0</v>
      </c>
      <c r="BL221" s="17" t="s">
        <v>212</v>
      </c>
      <c r="BM221" s="156" t="s">
        <v>1030</v>
      </c>
    </row>
    <row r="222" spans="2:51" s="13" customFormat="1" ht="10">
      <c r="B222" s="158"/>
      <c r="D222" s="159" t="s">
        <v>214</v>
      </c>
      <c r="E222" s="160" t="s">
        <v>1</v>
      </c>
      <c r="F222" s="161" t="s">
        <v>1031</v>
      </c>
      <c r="H222" s="162">
        <v>7.2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214</v>
      </c>
      <c r="AU222" s="160" t="s">
        <v>85</v>
      </c>
      <c r="AV222" s="13" t="s">
        <v>85</v>
      </c>
      <c r="AW222" s="13" t="s">
        <v>33</v>
      </c>
      <c r="AX222" s="13" t="s">
        <v>8</v>
      </c>
      <c r="AY222" s="160" t="s">
        <v>205</v>
      </c>
    </row>
    <row r="223" spans="1:65" s="2" customFormat="1" ht="16.5" customHeight="1">
      <c r="A223" s="32"/>
      <c r="B223" s="144"/>
      <c r="C223" s="145" t="s">
        <v>351</v>
      </c>
      <c r="D223" s="145" t="s">
        <v>207</v>
      </c>
      <c r="E223" s="146" t="s">
        <v>1032</v>
      </c>
      <c r="F223" s="147" t="s">
        <v>1033</v>
      </c>
      <c r="G223" s="148" t="s">
        <v>256</v>
      </c>
      <c r="H223" s="149">
        <v>3.6</v>
      </c>
      <c r="I223" s="150"/>
      <c r="J223" s="151">
        <f>ROUND(I223*H223,0)</f>
        <v>0</v>
      </c>
      <c r="K223" s="147" t="s">
        <v>211</v>
      </c>
      <c r="L223" s="33"/>
      <c r="M223" s="152" t="s">
        <v>1</v>
      </c>
      <c r="N223" s="153" t="s">
        <v>43</v>
      </c>
      <c r="O223" s="58"/>
      <c r="P223" s="154">
        <f>O223*H223</f>
        <v>0</v>
      </c>
      <c r="Q223" s="154">
        <v>0.0079225</v>
      </c>
      <c r="R223" s="154">
        <f>Q223*H223</f>
        <v>0.028521000000000005</v>
      </c>
      <c r="S223" s="154">
        <v>0</v>
      </c>
      <c r="T223" s="155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6" t="s">
        <v>212</v>
      </c>
      <c r="AT223" s="156" t="s">
        <v>207</v>
      </c>
      <c r="AU223" s="156" t="s">
        <v>85</v>
      </c>
      <c r="AY223" s="17" t="s">
        <v>205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17" t="s">
        <v>85</v>
      </c>
      <c r="BK223" s="157">
        <f>ROUND(I223*H223,0)</f>
        <v>0</v>
      </c>
      <c r="BL223" s="17" t="s">
        <v>212</v>
      </c>
      <c r="BM223" s="156" t="s">
        <v>1034</v>
      </c>
    </row>
    <row r="224" spans="2:51" s="13" customFormat="1" ht="10">
      <c r="B224" s="158"/>
      <c r="D224" s="159" t="s">
        <v>214</v>
      </c>
      <c r="E224" s="160" t="s">
        <v>1</v>
      </c>
      <c r="F224" s="161" t="s">
        <v>1035</v>
      </c>
      <c r="H224" s="162">
        <v>3.6</v>
      </c>
      <c r="I224" s="163"/>
      <c r="L224" s="158"/>
      <c r="M224" s="164"/>
      <c r="N224" s="165"/>
      <c r="O224" s="165"/>
      <c r="P224" s="165"/>
      <c r="Q224" s="165"/>
      <c r="R224" s="165"/>
      <c r="S224" s="165"/>
      <c r="T224" s="166"/>
      <c r="AT224" s="160" t="s">
        <v>214</v>
      </c>
      <c r="AU224" s="160" t="s">
        <v>85</v>
      </c>
      <c r="AV224" s="13" t="s">
        <v>85</v>
      </c>
      <c r="AW224" s="13" t="s">
        <v>33</v>
      </c>
      <c r="AX224" s="13" t="s">
        <v>8</v>
      </c>
      <c r="AY224" s="160" t="s">
        <v>205</v>
      </c>
    </row>
    <row r="225" spans="1:65" s="2" customFormat="1" ht="16.5" customHeight="1">
      <c r="A225" s="32"/>
      <c r="B225" s="144"/>
      <c r="C225" s="145" t="s">
        <v>356</v>
      </c>
      <c r="D225" s="145" t="s">
        <v>207</v>
      </c>
      <c r="E225" s="146" t="s">
        <v>1036</v>
      </c>
      <c r="F225" s="147" t="s">
        <v>1037</v>
      </c>
      <c r="G225" s="148" t="s">
        <v>256</v>
      </c>
      <c r="H225" s="149">
        <v>3.6</v>
      </c>
      <c r="I225" s="150"/>
      <c r="J225" s="151">
        <f>ROUND(I225*H225,0)</f>
        <v>0</v>
      </c>
      <c r="K225" s="147" t="s">
        <v>211</v>
      </c>
      <c r="L225" s="33"/>
      <c r="M225" s="152" t="s">
        <v>1</v>
      </c>
      <c r="N225" s="153" t="s">
        <v>43</v>
      </c>
      <c r="O225" s="58"/>
      <c r="P225" s="154">
        <f>O225*H225</f>
        <v>0</v>
      </c>
      <c r="Q225" s="154">
        <v>0</v>
      </c>
      <c r="R225" s="154">
        <f>Q225*H225</f>
        <v>0</v>
      </c>
      <c r="S225" s="154">
        <v>0</v>
      </c>
      <c r="T225" s="155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212</v>
      </c>
      <c r="AT225" s="156" t="s">
        <v>207</v>
      </c>
      <c r="AU225" s="156" t="s">
        <v>85</v>
      </c>
      <c r="AY225" s="17" t="s">
        <v>205</v>
      </c>
      <c r="BE225" s="157">
        <f>IF(N225="základní",J225,0)</f>
        <v>0</v>
      </c>
      <c r="BF225" s="157">
        <f>IF(N225="snížená",J225,0)</f>
        <v>0</v>
      </c>
      <c r="BG225" s="157">
        <f>IF(N225="zákl. přenesená",J225,0)</f>
        <v>0</v>
      </c>
      <c r="BH225" s="157">
        <f>IF(N225="sníž. přenesená",J225,0)</f>
        <v>0</v>
      </c>
      <c r="BI225" s="157">
        <f>IF(N225="nulová",J225,0)</f>
        <v>0</v>
      </c>
      <c r="BJ225" s="17" t="s">
        <v>85</v>
      </c>
      <c r="BK225" s="157">
        <f>ROUND(I225*H225,0)</f>
        <v>0</v>
      </c>
      <c r="BL225" s="17" t="s">
        <v>212</v>
      </c>
      <c r="BM225" s="156" t="s">
        <v>1038</v>
      </c>
    </row>
    <row r="226" spans="1:65" s="2" customFormat="1" ht="24.15" customHeight="1">
      <c r="A226" s="32"/>
      <c r="B226" s="144"/>
      <c r="C226" s="145" t="s">
        <v>361</v>
      </c>
      <c r="D226" s="145" t="s">
        <v>207</v>
      </c>
      <c r="E226" s="146" t="s">
        <v>263</v>
      </c>
      <c r="F226" s="147" t="s">
        <v>264</v>
      </c>
      <c r="G226" s="148" t="s">
        <v>210</v>
      </c>
      <c r="H226" s="149">
        <v>1.23</v>
      </c>
      <c r="I226" s="150"/>
      <c r="J226" s="151">
        <f>ROUND(I226*H226,0)</f>
        <v>0</v>
      </c>
      <c r="K226" s="147" t="s">
        <v>211</v>
      </c>
      <c r="L226" s="33"/>
      <c r="M226" s="152" t="s">
        <v>1</v>
      </c>
      <c r="N226" s="153" t="s">
        <v>43</v>
      </c>
      <c r="O226" s="58"/>
      <c r="P226" s="154">
        <f>O226*H226</f>
        <v>0</v>
      </c>
      <c r="Q226" s="154">
        <v>1.89077</v>
      </c>
      <c r="R226" s="154">
        <f>Q226*H226</f>
        <v>2.3256471</v>
      </c>
      <c r="S226" s="154">
        <v>0</v>
      </c>
      <c r="T226" s="155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212</v>
      </c>
      <c r="AT226" s="156" t="s">
        <v>207</v>
      </c>
      <c r="AU226" s="156" t="s">
        <v>85</v>
      </c>
      <c r="AY226" s="17" t="s">
        <v>205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7" t="s">
        <v>85</v>
      </c>
      <c r="BK226" s="157">
        <f>ROUND(I226*H226,0)</f>
        <v>0</v>
      </c>
      <c r="BL226" s="17" t="s">
        <v>212</v>
      </c>
      <c r="BM226" s="156" t="s">
        <v>1039</v>
      </c>
    </row>
    <row r="227" spans="2:51" s="13" customFormat="1" ht="10">
      <c r="B227" s="158"/>
      <c r="D227" s="159" t="s">
        <v>214</v>
      </c>
      <c r="E227" s="160" t="s">
        <v>1</v>
      </c>
      <c r="F227" s="161" t="s">
        <v>1040</v>
      </c>
      <c r="H227" s="162">
        <v>1.08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214</v>
      </c>
      <c r="AU227" s="160" t="s">
        <v>85</v>
      </c>
      <c r="AV227" s="13" t="s">
        <v>85</v>
      </c>
      <c r="AW227" s="13" t="s">
        <v>33</v>
      </c>
      <c r="AX227" s="13" t="s">
        <v>77</v>
      </c>
      <c r="AY227" s="160" t="s">
        <v>205</v>
      </c>
    </row>
    <row r="228" spans="2:51" s="13" customFormat="1" ht="10">
      <c r="B228" s="158"/>
      <c r="D228" s="159" t="s">
        <v>214</v>
      </c>
      <c r="E228" s="160" t="s">
        <v>1</v>
      </c>
      <c r="F228" s="161" t="s">
        <v>1041</v>
      </c>
      <c r="H228" s="162">
        <v>0.15</v>
      </c>
      <c r="I228" s="163"/>
      <c r="L228" s="158"/>
      <c r="M228" s="164"/>
      <c r="N228" s="165"/>
      <c r="O228" s="165"/>
      <c r="P228" s="165"/>
      <c r="Q228" s="165"/>
      <c r="R228" s="165"/>
      <c r="S228" s="165"/>
      <c r="T228" s="166"/>
      <c r="AT228" s="160" t="s">
        <v>214</v>
      </c>
      <c r="AU228" s="160" t="s">
        <v>85</v>
      </c>
      <c r="AV228" s="13" t="s">
        <v>85</v>
      </c>
      <c r="AW228" s="13" t="s">
        <v>33</v>
      </c>
      <c r="AX228" s="13" t="s">
        <v>77</v>
      </c>
      <c r="AY228" s="160" t="s">
        <v>205</v>
      </c>
    </row>
    <row r="229" spans="2:51" s="14" customFormat="1" ht="10">
      <c r="B229" s="167"/>
      <c r="D229" s="159" t="s">
        <v>214</v>
      </c>
      <c r="E229" s="168" t="s">
        <v>1</v>
      </c>
      <c r="F229" s="169" t="s">
        <v>216</v>
      </c>
      <c r="H229" s="170">
        <v>1.23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214</v>
      </c>
      <c r="AU229" s="168" t="s">
        <v>85</v>
      </c>
      <c r="AV229" s="14" t="s">
        <v>217</v>
      </c>
      <c r="AW229" s="14" t="s">
        <v>33</v>
      </c>
      <c r="AX229" s="14" t="s">
        <v>8</v>
      </c>
      <c r="AY229" s="168" t="s">
        <v>205</v>
      </c>
    </row>
    <row r="230" spans="2:63" s="12" customFormat="1" ht="22.75" customHeight="1">
      <c r="B230" s="131"/>
      <c r="D230" s="132" t="s">
        <v>76</v>
      </c>
      <c r="E230" s="142" t="s">
        <v>100</v>
      </c>
      <c r="F230" s="142" t="s">
        <v>1042</v>
      </c>
      <c r="I230" s="134"/>
      <c r="J230" s="143">
        <f>BK230</f>
        <v>0</v>
      </c>
      <c r="L230" s="131"/>
      <c r="M230" s="136"/>
      <c r="N230" s="137"/>
      <c r="O230" s="137"/>
      <c r="P230" s="138">
        <f>SUM(P231:P234)</f>
        <v>0</v>
      </c>
      <c r="Q230" s="137"/>
      <c r="R230" s="138">
        <f>SUM(R231:R234)</f>
        <v>0.66066</v>
      </c>
      <c r="S230" s="137"/>
      <c r="T230" s="139">
        <f>SUM(T231:T234)</f>
        <v>0</v>
      </c>
      <c r="AR230" s="132" t="s">
        <v>8</v>
      </c>
      <c r="AT230" s="140" t="s">
        <v>76</v>
      </c>
      <c r="AU230" s="140" t="s">
        <v>8</v>
      </c>
      <c r="AY230" s="132" t="s">
        <v>205</v>
      </c>
      <c r="BK230" s="141">
        <f>SUM(BK231:BK234)</f>
        <v>0</v>
      </c>
    </row>
    <row r="231" spans="1:65" s="2" customFormat="1" ht="24.15" customHeight="1">
      <c r="A231" s="32"/>
      <c r="B231" s="144"/>
      <c r="C231" s="145" t="s">
        <v>366</v>
      </c>
      <c r="D231" s="145" t="s">
        <v>207</v>
      </c>
      <c r="E231" s="146" t="s">
        <v>1043</v>
      </c>
      <c r="F231" s="147" t="s">
        <v>1044</v>
      </c>
      <c r="G231" s="148" t="s">
        <v>256</v>
      </c>
      <c r="H231" s="149">
        <v>3</v>
      </c>
      <c r="I231" s="150"/>
      <c r="J231" s="151">
        <f>ROUND(I231*H231,0)</f>
        <v>0</v>
      </c>
      <c r="K231" s="147" t="s">
        <v>211</v>
      </c>
      <c r="L231" s="33"/>
      <c r="M231" s="152" t="s">
        <v>1</v>
      </c>
      <c r="N231" s="153" t="s">
        <v>43</v>
      </c>
      <c r="O231" s="58"/>
      <c r="P231" s="154">
        <f>O231*H231</f>
        <v>0</v>
      </c>
      <c r="Q231" s="154">
        <v>0.08922</v>
      </c>
      <c r="R231" s="154">
        <f>Q231*H231</f>
        <v>0.26766</v>
      </c>
      <c r="S231" s="154">
        <v>0</v>
      </c>
      <c r="T231" s="155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212</v>
      </c>
      <c r="AT231" s="156" t="s">
        <v>207</v>
      </c>
      <c r="AU231" s="156" t="s">
        <v>85</v>
      </c>
      <c r="AY231" s="17" t="s">
        <v>205</v>
      </c>
      <c r="BE231" s="157">
        <f>IF(N231="základní",J231,0)</f>
        <v>0</v>
      </c>
      <c r="BF231" s="157">
        <f>IF(N231="snížená",J231,0)</f>
        <v>0</v>
      </c>
      <c r="BG231" s="157">
        <f>IF(N231="zákl. přenesená",J231,0)</f>
        <v>0</v>
      </c>
      <c r="BH231" s="157">
        <f>IF(N231="sníž. přenesená",J231,0)</f>
        <v>0</v>
      </c>
      <c r="BI231" s="157">
        <f>IF(N231="nulová",J231,0)</f>
        <v>0</v>
      </c>
      <c r="BJ231" s="17" t="s">
        <v>85</v>
      </c>
      <c r="BK231" s="157">
        <f>ROUND(I231*H231,0)</f>
        <v>0</v>
      </c>
      <c r="BL231" s="17" t="s">
        <v>212</v>
      </c>
      <c r="BM231" s="156" t="s">
        <v>1045</v>
      </c>
    </row>
    <row r="232" spans="2:51" s="13" customFormat="1" ht="10">
      <c r="B232" s="158"/>
      <c r="D232" s="159" t="s">
        <v>214</v>
      </c>
      <c r="E232" s="160" t="s">
        <v>1</v>
      </c>
      <c r="F232" s="161" t="s">
        <v>939</v>
      </c>
      <c r="H232" s="162">
        <v>3</v>
      </c>
      <c r="I232" s="163"/>
      <c r="L232" s="158"/>
      <c r="M232" s="164"/>
      <c r="N232" s="165"/>
      <c r="O232" s="165"/>
      <c r="P232" s="165"/>
      <c r="Q232" s="165"/>
      <c r="R232" s="165"/>
      <c r="S232" s="165"/>
      <c r="T232" s="166"/>
      <c r="AT232" s="160" t="s">
        <v>214</v>
      </c>
      <c r="AU232" s="160" t="s">
        <v>85</v>
      </c>
      <c r="AV232" s="13" t="s">
        <v>85</v>
      </c>
      <c r="AW232" s="13" t="s">
        <v>33</v>
      </c>
      <c r="AX232" s="13" t="s">
        <v>8</v>
      </c>
      <c r="AY232" s="160" t="s">
        <v>205</v>
      </c>
    </row>
    <row r="233" spans="1:65" s="2" customFormat="1" ht="24.15" customHeight="1">
      <c r="A233" s="32"/>
      <c r="B233" s="144"/>
      <c r="C233" s="175" t="s">
        <v>88</v>
      </c>
      <c r="D233" s="175" t="s">
        <v>237</v>
      </c>
      <c r="E233" s="176" t="s">
        <v>1046</v>
      </c>
      <c r="F233" s="177" t="s">
        <v>1047</v>
      </c>
      <c r="G233" s="178" t="s">
        <v>256</v>
      </c>
      <c r="H233" s="179">
        <v>3</v>
      </c>
      <c r="I233" s="180"/>
      <c r="J233" s="181">
        <f>ROUND(I233*H233,0)</f>
        <v>0</v>
      </c>
      <c r="K233" s="177" t="s">
        <v>1</v>
      </c>
      <c r="L233" s="182"/>
      <c r="M233" s="183" t="s">
        <v>1</v>
      </c>
      <c r="N233" s="184" t="s">
        <v>43</v>
      </c>
      <c r="O233" s="58"/>
      <c r="P233" s="154">
        <f>O233*H233</f>
        <v>0</v>
      </c>
      <c r="Q233" s="154">
        <v>0.131</v>
      </c>
      <c r="R233" s="154">
        <f>Q233*H233</f>
        <v>0.393</v>
      </c>
      <c r="S233" s="154">
        <v>0</v>
      </c>
      <c r="T233" s="155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6" t="s">
        <v>240</v>
      </c>
      <c r="AT233" s="156" t="s">
        <v>237</v>
      </c>
      <c r="AU233" s="156" t="s">
        <v>85</v>
      </c>
      <c r="AY233" s="17" t="s">
        <v>205</v>
      </c>
      <c r="BE233" s="157">
        <f>IF(N233="základní",J233,0)</f>
        <v>0</v>
      </c>
      <c r="BF233" s="157">
        <f>IF(N233="snížená",J233,0)</f>
        <v>0</v>
      </c>
      <c r="BG233" s="157">
        <f>IF(N233="zákl. přenesená",J233,0)</f>
        <v>0</v>
      </c>
      <c r="BH233" s="157">
        <f>IF(N233="sníž. přenesená",J233,0)</f>
        <v>0</v>
      </c>
      <c r="BI233" s="157">
        <f>IF(N233="nulová",J233,0)</f>
        <v>0</v>
      </c>
      <c r="BJ233" s="17" t="s">
        <v>85</v>
      </c>
      <c r="BK233" s="157">
        <f>ROUND(I233*H233,0)</f>
        <v>0</v>
      </c>
      <c r="BL233" s="17" t="s">
        <v>212</v>
      </c>
      <c r="BM233" s="156" t="s">
        <v>1048</v>
      </c>
    </row>
    <row r="234" spans="2:51" s="13" customFormat="1" ht="10">
      <c r="B234" s="158"/>
      <c r="D234" s="159" t="s">
        <v>214</v>
      </c>
      <c r="E234" s="160" t="s">
        <v>1</v>
      </c>
      <c r="F234" s="161" t="s">
        <v>939</v>
      </c>
      <c r="H234" s="162">
        <v>3</v>
      </c>
      <c r="I234" s="163"/>
      <c r="L234" s="158"/>
      <c r="M234" s="164"/>
      <c r="N234" s="165"/>
      <c r="O234" s="165"/>
      <c r="P234" s="165"/>
      <c r="Q234" s="165"/>
      <c r="R234" s="165"/>
      <c r="S234" s="165"/>
      <c r="T234" s="166"/>
      <c r="AT234" s="160" t="s">
        <v>214</v>
      </c>
      <c r="AU234" s="160" t="s">
        <v>85</v>
      </c>
      <c r="AV234" s="13" t="s">
        <v>85</v>
      </c>
      <c r="AW234" s="13" t="s">
        <v>33</v>
      </c>
      <c r="AX234" s="13" t="s">
        <v>8</v>
      </c>
      <c r="AY234" s="160" t="s">
        <v>205</v>
      </c>
    </row>
    <row r="235" spans="2:63" s="12" customFormat="1" ht="22.75" customHeight="1">
      <c r="B235" s="131"/>
      <c r="D235" s="132" t="s">
        <v>76</v>
      </c>
      <c r="E235" s="142" t="s">
        <v>232</v>
      </c>
      <c r="F235" s="142" t="s">
        <v>267</v>
      </c>
      <c r="I235" s="134"/>
      <c r="J235" s="143">
        <f>BK235</f>
        <v>0</v>
      </c>
      <c r="L235" s="131"/>
      <c r="M235" s="136"/>
      <c r="N235" s="137"/>
      <c r="O235" s="137"/>
      <c r="P235" s="138">
        <f>SUM(P236:P317)</f>
        <v>0</v>
      </c>
      <c r="Q235" s="137"/>
      <c r="R235" s="138">
        <f>SUM(R236:R317)</f>
        <v>20.943206487024202</v>
      </c>
      <c r="S235" s="137"/>
      <c r="T235" s="139">
        <f>SUM(T236:T317)</f>
        <v>0</v>
      </c>
      <c r="AR235" s="132" t="s">
        <v>8</v>
      </c>
      <c r="AT235" s="140" t="s">
        <v>76</v>
      </c>
      <c r="AU235" s="140" t="s">
        <v>8</v>
      </c>
      <c r="AY235" s="132" t="s">
        <v>205</v>
      </c>
      <c r="BK235" s="141">
        <f>SUM(BK236:BK317)</f>
        <v>0</v>
      </c>
    </row>
    <row r="236" spans="1:65" s="2" customFormat="1" ht="24.15" customHeight="1">
      <c r="A236" s="32"/>
      <c r="B236" s="144"/>
      <c r="C236" s="145" t="s">
        <v>91</v>
      </c>
      <c r="D236" s="145" t="s">
        <v>207</v>
      </c>
      <c r="E236" s="146" t="s">
        <v>1049</v>
      </c>
      <c r="F236" s="147" t="s">
        <v>1050</v>
      </c>
      <c r="G236" s="148" t="s">
        <v>256</v>
      </c>
      <c r="H236" s="149">
        <v>85.85</v>
      </c>
      <c r="I236" s="150"/>
      <c r="J236" s="151">
        <f>ROUND(I236*H236,0)</f>
        <v>0</v>
      </c>
      <c r="K236" s="147" t="s">
        <v>211</v>
      </c>
      <c r="L236" s="33"/>
      <c r="M236" s="152" t="s">
        <v>1</v>
      </c>
      <c r="N236" s="153" t="s">
        <v>43</v>
      </c>
      <c r="O236" s="58"/>
      <c r="P236" s="154">
        <f>O236*H236</f>
        <v>0</v>
      </c>
      <c r="Q236" s="154">
        <v>0.0057</v>
      </c>
      <c r="R236" s="154">
        <f>Q236*H236</f>
        <v>0.489345</v>
      </c>
      <c r="S236" s="154">
        <v>0</v>
      </c>
      <c r="T236" s="155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6" t="s">
        <v>212</v>
      </c>
      <c r="AT236" s="156" t="s">
        <v>207</v>
      </c>
      <c r="AU236" s="156" t="s">
        <v>85</v>
      </c>
      <c r="AY236" s="17" t="s">
        <v>205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7" t="s">
        <v>85</v>
      </c>
      <c r="BK236" s="157">
        <f>ROUND(I236*H236,0)</f>
        <v>0</v>
      </c>
      <c r="BL236" s="17" t="s">
        <v>212</v>
      </c>
      <c r="BM236" s="156" t="s">
        <v>1051</v>
      </c>
    </row>
    <row r="237" spans="2:51" s="13" customFormat="1" ht="10">
      <c r="B237" s="158"/>
      <c r="D237" s="159" t="s">
        <v>214</v>
      </c>
      <c r="E237" s="160" t="s">
        <v>1</v>
      </c>
      <c r="F237" s="161" t="s">
        <v>1052</v>
      </c>
      <c r="H237" s="162">
        <v>54.26</v>
      </c>
      <c r="I237" s="163"/>
      <c r="L237" s="158"/>
      <c r="M237" s="164"/>
      <c r="N237" s="165"/>
      <c r="O237" s="165"/>
      <c r="P237" s="165"/>
      <c r="Q237" s="165"/>
      <c r="R237" s="165"/>
      <c r="S237" s="165"/>
      <c r="T237" s="166"/>
      <c r="AT237" s="160" t="s">
        <v>214</v>
      </c>
      <c r="AU237" s="160" t="s">
        <v>85</v>
      </c>
      <c r="AV237" s="13" t="s">
        <v>85</v>
      </c>
      <c r="AW237" s="13" t="s">
        <v>33</v>
      </c>
      <c r="AX237" s="13" t="s">
        <v>77</v>
      </c>
      <c r="AY237" s="160" t="s">
        <v>205</v>
      </c>
    </row>
    <row r="238" spans="2:51" s="13" customFormat="1" ht="20">
      <c r="B238" s="158"/>
      <c r="D238" s="159" t="s">
        <v>214</v>
      </c>
      <c r="E238" s="160" t="s">
        <v>1</v>
      </c>
      <c r="F238" s="161" t="s">
        <v>1053</v>
      </c>
      <c r="H238" s="162">
        <v>31.59</v>
      </c>
      <c r="I238" s="163"/>
      <c r="L238" s="158"/>
      <c r="M238" s="164"/>
      <c r="N238" s="165"/>
      <c r="O238" s="165"/>
      <c r="P238" s="165"/>
      <c r="Q238" s="165"/>
      <c r="R238" s="165"/>
      <c r="S238" s="165"/>
      <c r="T238" s="166"/>
      <c r="AT238" s="160" t="s">
        <v>214</v>
      </c>
      <c r="AU238" s="160" t="s">
        <v>85</v>
      </c>
      <c r="AV238" s="13" t="s">
        <v>85</v>
      </c>
      <c r="AW238" s="13" t="s">
        <v>33</v>
      </c>
      <c r="AX238" s="13" t="s">
        <v>77</v>
      </c>
      <c r="AY238" s="160" t="s">
        <v>205</v>
      </c>
    </row>
    <row r="239" spans="2:51" s="14" customFormat="1" ht="10">
      <c r="B239" s="167"/>
      <c r="D239" s="159" t="s">
        <v>214</v>
      </c>
      <c r="E239" s="168" t="s">
        <v>148</v>
      </c>
      <c r="F239" s="169" t="s">
        <v>216</v>
      </c>
      <c r="H239" s="170">
        <v>85.85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8" t="s">
        <v>214</v>
      </c>
      <c r="AU239" s="168" t="s">
        <v>85</v>
      </c>
      <c r="AV239" s="14" t="s">
        <v>217</v>
      </c>
      <c r="AW239" s="14" t="s">
        <v>33</v>
      </c>
      <c r="AX239" s="14" t="s">
        <v>8</v>
      </c>
      <c r="AY239" s="168" t="s">
        <v>205</v>
      </c>
    </row>
    <row r="240" spans="1:65" s="2" customFormat="1" ht="24.15" customHeight="1">
      <c r="A240" s="32"/>
      <c r="B240" s="144"/>
      <c r="C240" s="145" t="s">
        <v>379</v>
      </c>
      <c r="D240" s="145" t="s">
        <v>207</v>
      </c>
      <c r="E240" s="146" t="s">
        <v>269</v>
      </c>
      <c r="F240" s="147" t="s">
        <v>270</v>
      </c>
      <c r="G240" s="148" t="s">
        <v>256</v>
      </c>
      <c r="H240" s="149">
        <v>243.202</v>
      </c>
      <c r="I240" s="150"/>
      <c r="J240" s="151">
        <f>ROUND(I240*H240,0)</f>
        <v>0</v>
      </c>
      <c r="K240" s="147" t="s">
        <v>211</v>
      </c>
      <c r="L240" s="33"/>
      <c r="M240" s="152" t="s">
        <v>1</v>
      </c>
      <c r="N240" s="153" t="s">
        <v>43</v>
      </c>
      <c r="O240" s="58"/>
      <c r="P240" s="154">
        <f>O240*H240</f>
        <v>0</v>
      </c>
      <c r="Q240" s="154">
        <v>0.00735</v>
      </c>
      <c r="R240" s="154">
        <f>Q240*H240</f>
        <v>1.7875347</v>
      </c>
      <c r="S240" s="154">
        <v>0</v>
      </c>
      <c r="T240" s="155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6" t="s">
        <v>212</v>
      </c>
      <c r="AT240" s="156" t="s">
        <v>207</v>
      </c>
      <c r="AU240" s="156" t="s">
        <v>85</v>
      </c>
      <c r="AY240" s="17" t="s">
        <v>205</v>
      </c>
      <c r="BE240" s="157">
        <f>IF(N240="základní",J240,0)</f>
        <v>0</v>
      </c>
      <c r="BF240" s="157">
        <f>IF(N240="snížená",J240,0)</f>
        <v>0</v>
      </c>
      <c r="BG240" s="157">
        <f>IF(N240="zákl. přenesená",J240,0)</f>
        <v>0</v>
      </c>
      <c r="BH240" s="157">
        <f>IF(N240="sníž. přenesená",J240,0)</f>
        <v>0</v>
      </c>
      <c r="BI240" s="157">
        <f>IF(N240="nulová",J240,0)</f>
        <v>0</v>
      </c>
      <c r="BJ240" s="17" t="s">
        <v>85</v>
      </c>
      <c r="BK240" s="157">
        <f>ROUND(I240*H240,0)</f>
        <v>0</v>
      </c>
      <c r="BL240" s="17" t="s">
        <v>212</v>
      </c>
      <c r="BM240" s="156" t="s">
        <v>1054</v>
      </c>
    </row>
    <row r="241" spans="2:51" s="13" customFormat="1" ht="10">
      <c r="B241" s="158"/>
      <c r="D241" s="159" t="s">
        <v>214</v>
      </c>
      <c r="E241" s="160" t="s">
        <v>1</v>
      </c>
      <c r="F241" s="161" t="s">
        <v>1055</v>
      </c>
      <c r="H241" s="162">
        <v>55.425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214</v>
      </c>
      <c r="AU241" s="160" t="s">
        <v>85</v>
      </c>
      <c r="AV241" s="13" t="s">
        <v>85</v>
      </c>
      <c r="AW241" s="13" t="s">
        <v>33</v>
      </c>
      <c r="AX241" s="13" t="s">
        <v>77</v>
      </c>
      <c r="AY241" s="160" t="s">
        <v>205</v>
      </c>
    </row>
    <row r="242" spans="2:51" s="13" customFormat="1" ht="10">
      <c r="B242" s="158"/>
      <c r="D242" s="159" t="s">
        <v>214</v>
      </c>
      <c r="E242" s="160" t="s">
        <v>1</v>
      </c>
      <c r="F242" s="161" t="s">
        <v>1056</v>
      </c>
      <c r="H242" s="162">
        <v>-5.76</v>
      </c>
      <c r="I242" s="163"/>
      <c r="L242" s="158"/>
      <c r="M242" s="164"/>
      <c r="N242" s="165"/>
      <c r="O242" s="165"/>
      <c r="P242" s="165"/>
      <c r="Q242" s="165"/>
      <c r="R242" s="165"/>
      <c r="S242" s="165"/>
      <c r="T242" s="166"/>
      <c r="AT242" s="160" t="s">
        <v>214</v>
      </c>
      <c r="AU242" s="160" t="s">
        <v>85</v>
      </c>
      <c r="AV242" s="13" t="s">
        <v>85</v>
      </c>
      <c r="AW242" s="13" t="s">
        <v>33</v>
      </c>
      <c r="AX242" s="13" t="s">
        <v>77</v>
      </c>
      <c r="AY242" s="160" t="s">
        <v>205</v>
      </c>
    </row>
    <row r="243" spans="2:51" s="13" customFormat="1" ht="10">
      <c r="B243" s="158"/>
      <c r="D243" s="159" t="s">
        <v>214</v>
      </c>
      <c r="E243" s="160" t="s">
        <v>1</v>
      </c>
      <c r="F243" s="161" t="s">
        <v>1057</v>
      </c>
      <c r="H243" s="162">
        <v>-3.6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214</v>
      </c>
      <c r="AU243" s="160" t="s">
        <v>85</v>
      </c>
      <c r="AV243" s="13" t="s">
        <v>85</v>
      </c>
      <c r="AW243" s="13" t="s">
        <v>33</v>
      </c>
      <c r="AX243" s="13" t="s">
        <v>77</v>
      </c>
      <c r="AY243" s="160" t="s">
        <v>205</v>
      </c>
    </row>
    <row r="244" spans="2:51" s="13" customFormat="1" ht="10">
      <c r="B244" s="158"/>
      <c r="D244" s="159" t="s">
        <v>214</v>
      </c>
      <c r="E244" s="160" t="s">
        <v>1</v>
      </c>
      <c r="F244" s="161" t="s">
        <v>1058</v>
      </c>
      <c r="H244" s="162">
        <v>64.28</v>
      </c>
      <c r="I244" s="163"/>
      <c r="L244" s="158"/>
      <c r="M244" s="164"/>
      <c r="N244" s="165"/>
      <c r="O244" s="165"/>
      <c r="P244" s="165"/>
      <c r="Q244" s="165"/>
      <c r="R244" s="165"/>
      <c r="S244" s="165"/>
      <c r="T244" s="166"/>
      <c r="AT244" s="160" t="s">
        <v>214</v>
      </c>
      <c r="AU244" s="160" t="s">
        <v>85</v>
      </c>
      <c r="AV244" s="13" t="s">
        <v>85</v>
      </c>
      <c r="AW244" s="13" t="s">
        <v>33</v>
      </c>
      <c r="AX244" s="13" t="s">
        <v>77</v>
      </c>
      <c r="AY244" s="160" t="s">
        <v>205</v>
      </c>
    </row>
    <row r="245" spans="2:51" s="13" customFormat="1" ht="10">
      <c r="B245" s="158"/>
      <c r="D245" s="159" t="s">
        <v>214</v>
      </c>
      <c r="E245" s="160" t="s">
        <v>1</v>
      </c>
      <c r="F245" s="161" t="s">
        <v>1059</v>
      </c>
      <c r="H245" s="162">
        <v>-2.4</v>
      </c>
      <c r="I245" s="163"/>
      <c r="L245" s="158"/>
      <c r="M245" s="164"/>
      <c r="N245" s="165"/>
      <c r="O245" s="165"/>
      <c r="P245" s="165"/>
      <c r="Q245" s="165"/>
      <c r="R245" s="165"/>
      <c r="S245" s="165"/>
      <c r="T245" s="166"/>
      <c r="AT245" s="160" t="s">
        <v>214</v>
      </c>
      <c r="AU245" s="160" t="s">
        <v>85</v>
      </c>
      <c r="AV245" s="13" t="s">
        <v>85</v>
      </c>
      <c r="AW245" s="13" t="s">
        <v>33</v>
      </c>
      <c r="AX245" s="13" t="s">
        <v>77</v>
      </c>
      <c r="AY245" s="160" t="s">
        <v>205</v>
      </c>
    </row>
    <row r="246" spans="2:51" s="13" customFormat="1" ht="10">
      <c r="B246" s="158"/>
      <c r="D246" s="159" t="s">
        <v>214</v>
      </c>
      <c r="E246" s="160" t="s">
        <v>1</v>
      </c>
      <c r="F246" s="161" t="s">
        <v>1060</v>
      </c>
      <c r="H246" s="162">
        <v>-1.8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214</v>
      </c>
      <c r="AU246" s="160" t="s">
        <v>85</v>
      </c>
      <c r="AV246" s="13" t="s">
        <v>85</v>
      </c>
      <c r="AW246" s="13" t="s">
        <v>33</v>
      </c>
      <c r="AX246" s="13" t="s">
        <v>77</v>
      </c>
      <c r="AY246" s="160" t="s">
        <v>205</v>
      </c>
    </row>
    <row r="247" spans="2:51" s="13" customFormat="1" ht="10">
      <c r="B247" s="158"/>
      <c r="D247" s="159" t="s">
        <v>214</v>
      </c>
      <c r="E247" s="160" t="s">
        <v>1</v>
      </c>
      <c r="F247" s="161" t="s">
        <v>1061</v>
      </c>
      <c r="H247" s="162">
        <v>62.85</v>
      </c>
      <c r="I247" s="163"/>
      <c r="L247" s="158"/>
      <c r="M247" s="164"/>
      <c r="N247" s="165"/>
      <c r="O247" s="165"/>
      <c r="P247" s="165"/>
      <c r="Q247" s="165"/>
      <c r="R247" s="165"/>
      <c r="S247" s="165"/>
      <c r="T247" s="166"/>
      <c r="AT247" s="160" t="s">
        <v>214</v>
      </c>
      <c r="AU247" s="160" t="s">
        <v>85</v>
      </c>
      <c r="AV247" s="13" t="s">
        <v>85</v>
      </c>
      <c r="AW247" s="13" t="s">
        <v>33</v>
      </c>
      <c r="AX247" s="13" t="s">
        <v>77</v>
      </c>
      <c r="AY247" s="160" t="s">
        <v>205</v>
      </c>
    </row>
    <row r="248" spans="2:51" s="13" customFormat="1" ht="10">
      <c r="B248" s="158"/>
      <c r="D248" s="159" t="s">
        <v>214</v>
      </c>
      <c r="E248" s="160" t="s">
        <v>1</v>
      </c>
      <c r="F248" s="161" t="s">
        <v>1062</v>
      </c>
      <c r="H248" s="162">
        <v>-1.92</v>
      </c>
      <c r="I248" s="163"/>
      <c r="L248" s="158"/>
      <c r="M248" s="164"/>
      <c r="N248" s="165"/>
      <c r="O248" s="165"/>
      <c r="P248" s="165"/>
      <c r="Q248" s="165"/>
      <c r="R248" s="165"/>
      <c r="S248" s="165"/>
      <c r="T248" s="166"/>
      <c r="AT248" s="160" t="s">
        <v>214</v>
      </c>
      <c r="AU248" s="160" t="s">
        <v>85</v>
      </c>
      <c r="AV248" s="13" t="s">
        <v>85</v>
      </c>
      <c r="AW248" s="13" t="s">
        <v>33</v>
      </c>
      <c r="AX248" s="13" t="s">
        <v>77</v>
      </c>
      <c r="AY248" s="160" t="s">
        <v>205</v>
      </c>
    </row>
    <row r="249" spans="2:51" s="13" customFormat="1" ht="10">
      <c r="B249" s="158"/>
      <c r="D249" s="159" t="s">
        <v>214</v>
      </c>
      <c r="E249" s="160" t="s">
        <v>1</v>
      </c>
      <c r="F249" s="161" t="s">
        <v>1063</v>
      </c>
      <c r="H249" s="162">
        <v>-2.31</v>
      </c>
      <c r="I249" s="163"/>
      <c r="L249" s="158"/>
      <c r="M249" s="164"/>
      <c r="N249" s="165"/>
      <c r="O249" s="165"/>
      <c r="P249" s="165"/>
      <c r="Q249" s="165"/>
      <c r="R249" s="165"/>
      <c r="S249" s="165"/>
      <c r="T249" s="166"/>
      <c r="AT249" s="160" t="s">
        <v>214</v>
      </c>
      <c r="AU249" s="160" t="s">
        <v>85</v>
      </c>
      <c r="AV249" s="13" t="s">
        <v>85</v>
      </c>
      <c r="AW249" s="13" t="s">
        <v>33</v>
      </c>
      <c r="AX249" s="13" t="s">
        <v>77</v>
      </c>
      <c r="AY249" s="160" t="s">
        <v>205</v>
      </c>
    </row>
    <row r="250" spans="2:51" s="13" customFormat="1" ht="10">
      <c r="B250" s="158"/>
      <c r="D250" s="159" t="s">
        <v>214</v>
      </c>
      <c r="E250" s="160" t="s">
        <v>1</v>
      </c>
      <c r="F250" s="161" t="s">
        <v>1064</v>
      </c>
      <c r="H250" s="162">
        <v>-7.6</v>
      </c>
      <c r="I250" s="163"/>
      <c r="L250" s="158"/>
      <c r="M250" s="164"/>
      <c r="N250" s="165"/>
      <c r="O250" s="165"/>
      <c r="P250" s="165"/>
      <c r="Q250" s="165"/>
      <c r="R250" s="165"/>
      <c r="S250" s="165"/>
      <c r="T250" s="166"/>
      <c r="AT250" s="160" t="s">
        <v>214</v>
      </c>
      <c r="AU250" s="160" t="s">
        <v>85</v>
      </c>
      <c r="AV250" s="13" t="s">
        <v>85</v>
      </c>
      <c r="AW250" s="13" t="s">
        <v>33</v>
      </c>
      <c r="AX250" s="13" t="s">
        <v>77</v>
      </c>
      <c r="AY250" s="160" t="s">
        <v>205</v>
      </c>
    </row>
    <row r="251" spans="2:51" s="13" customFormat="1" ht="10">
      <c r="B251" s="158"/>
      <c r="D251" s="159" t="s">
        <v>214</v>
      </c>
      <c r="E251" s="160" t="s">
        <v>1</v>
      </c>
      <c r="F251" s="161" t="s">
        <v>1065</v>
      </c>
      <c r="H251" s="162">
        <v>29.125</v>
      </c>
      <c r="I251" s="163"/>
      <c r="L251" s="158"/>
      <c r="M251" s="164"/>
      <c r="N251" s="165"/>
      <c r="O251" s="165"/>
      <c r="P251" s="165"/>
      <c r="Q251" s="165"/>
      <c r="R251" s="165"/>
      <c r="S251" s="165"/>
      <c r="T251" s="166"/>
      <c r="AT251" s="160" t="s">
        <v>214</v>
      </c>
      <c r="AU251" s="160" t="s">
        <v>85</v>
      </c>
      <c r="AV251" s="13" t="s">
        <v>85</v>
      </c>
      <c r="AW251" s="13" t="s">
        <v>33</v>
      </c>
      <c r="AX251" s="13" t="s">
        <v>77</v>
      </c>
      <c r="AY251" s="160" t="s">
        <v>205</v>
      </c>
    </row>
    <row r="252" spans="2:51" s="13" customFormat="1" ht="10">
      <c r="B252" s="158"/>
      <c r="D252" s="159" t="s">
        <v>214</v>
      </c>
      <c r="E252" s="160" t="s">
        <v>1</v>
      </c>
      <c r="F252" s="161" t="s">
        <v>1066</v>
      </c>
      <c r="H252" s="162">
        <v>-22.81</v>
      </c>
      <c r="I252" s="163"/>
      <c r="L252" s="158"/>
      <c r="M252" s="164"/>
      <c r="N252" s="165"/>
      <c r="O252" s="165"/>
      <c r="P252" s="165"/>
      <c r="Q252" s="165"/>
      <c r="R252" s="165"/>
      <c r="S252" s="165"/>
      <c r="T252" s="166"/>
      <c r="AT252" s="160" t="s">
        <v>214</v>
      </c>
      <c r="AU252" s="160" t="s">
        <v>85</v>
      </c>
      <c r="AV252" s="13" t="s">
        <v>85</v>
      </c>
      <c r="AW252" s="13" t="s">
        <v>33</v>
      </c>
      <c r="AX252" s="13" t="s">
        <v>77</v>
      </c>
      <c r="AY252" s="160" t="s">
        <v>205</v>
      </c>
    </row>
    <row r="253" spans="2:51" s="14" customFormat="1" ht="10">
      <c r="B253" s="167"/>
      <c r="D253" s="159" t="s">
        <v>214</v>
      </c>
      <c r="E253" s="168" t="s">
        <v>1</v>
      </c>
      <c r="F253" s="169" t="s">
        <v>216</v>
      </c>
      <c r="H253" s="170">
        <v>163.48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214</v>
      </c>
      <c r="AU253" s="168" t="s">
        <v>85</v>
      </c>
      <c r="AV253" s="14" t="s">
        <v>217</v>
      </c>
      <c r="AW253" s="14" t="s">
        <v>33</v>
      </c>
      <c r="AX253" s="14" t="s">
        <v>77</v>
      </c>
      <c r="AY253" s="168" t="s">
        <v>205</v>
      </c>
    </row>
    <row r="254" spans="2:51" s="13" customFormat="1" ht="10">
      <c r="B254" s="158"/>
      <c r="D254" s="159" t="s">
        <v>214</v>
      </c>
      <c r="E254" s="160" t="s">
        <v>1</v>
      </c>
      <c r="F254" s="161" t="s">
        <v>1067</v>
      </c>
      <c r="H254" s="162">
        <v>75.762</v>
      </c>
      <c r="I254" s="163"/>
      <c r="L254" s="158"/>
      <c r="M254" s="164"/>
      <c r="N254" s="165"/>
      <c r="O254" s="165"/>
      <c r="P254" s="165"/>
      <c r="Q254" s="165"/>
      <c r="R254" s="165"/>
      <c r="S254" s="165"/>
      <c r="T254" s="166"/>
      <c r="AT254" s="160" t="s">
        <v>214</v>
      </c>
      <c r="AU254" s="160" t="s">
        <v>85</v>
      </c>
      <c r="AV254" s="13" t="s">
        <v>85</v>
      </c>
      <c r="AW254" s="13" t="s">
        <v>33</v>
      </c>
      <c r="AX254" s="13" t="s">
        <v>77</v>
      </c>
      <c r="AY254" s="160" t="s">
        <v>205</v>
      </c>
    </row>
    <row r="255" spans="2:51" s="13" customFormat="1" ht="10">
      <c r="B255" s="158"/>
      <c r="D255" s="159" t="s">
        <v>214</v>
      </c>
      <c r="E255" s="160" t="s">
        <v>1</v>
      </c>
      <c r="F255" s="161" t="s">
        <v>1068</v>
      </c>
      <c r="H255" s="162">
        <v>3.96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214</v>
      </c>
      <c r="AU255" s="160" t="s">
        <v>85</v>
      </c>
      <c r="AV255" s="13" t="s">
        <v>85</v>
      </c>
      <c r="AW255" s="13" t="s">
        <v>33</v>
      </c>
      <c r="AX255" s="13" t="s">
        <v>77</v>
      </c>
      <c r="AY255" s="160" t="s">
        <v>205</v>
      </c>
    </row>
    <row r="256" spans="2:51" s="14" customFormat="1" ht="10">
      <c r="B256" s="167"/>
      <c r="D256" s="159" t="s">
        <v>214</v>
      </c>
      <c r="E256" s="168" t="s">
        <v>1</v>
      </c>
      <c r="F256" s="169" t="s">
        <v>216</v>
      </c>
      <c r="H256" s="170">
        <v>79.722</v>
      </c>
      <c r="I256" s="171"/>
      <c r="L256" s="167"/>
      <c r="M256" s="172"/>
      <c r="N256" s="173"/>
      <c r="O256" s="173"/>
      <c r="P256" s="173"/>
      <c r="Q256" s="173"/>
      <c r="R256" s="173"/>
      <c r="S256" s="173"/>
      <c r="T256" s="174"/>
      <c r="AT256" s="168" t="s">
        <v>214</v>
      </c>
      <c r="AU256" s="168" t="s">
        <v>85</v>
      </c>
      <c r="AV256" s="14" t="s">
        <v>217</v>
      </c>
      <c r="AW256" s="14" t="s">
        <v>33</v>
      </c>
      <c r="AX256" s="14" t="s">
        <v>77</v>
      </c>
      <c r="AY256" s="168" t="s">
        <v>205</v>
      </c>
    </row>
    <row r="257" spans="2:51" s="15" customFormat="1" ht="10">
      <c r="B257" s="185"/>
      <c r="D257" s="159" t="s">
        <v>214</v>
      </c>
      <c r="E257" s="186" t="s">
        <v>151</v>
      </c>
      <c r="F257" s="187" t="s">
        <v>282</v>
      </c>
      <c r="H257" s="188">
        <v>243.202</v>
      </c>
      <c r="I257" s="189"/>
      <c r="L257" s="185"/>
      <c r="M257" s="190"/>
      <c r="N257" s="191"/>
      <c r="O257" s="191"/>
      <c r="P257" s="191"/>
      <c r="Q257" s="191"/>
      <c r="R257" s="191"/>
      <c r="S257" s="191"/>
      <c r="T257" s="192"/>
      <c r="AT257" s="186" t="s">
        <v>214</v>
      </c>
      <c r="AU257" s="186" t="s">
        <v>85</v>
      </c>
      <c r="AV257" s="15" t="s">
        <v>212</v>
      </c>
      <c r="AW257" s="15" t="s">
        <v>33</v>
      </c>
      <c r="AX257" s="15" t="s">
        <v>8</v>
      </c>
      <c r="AY257" s="186" t="s">
        <v>205</v>
      </c>
    </row>
    <row r="258" spans="1:65" s="2" customFormat="1" ht="24.15" customHeight="1">
      <c r="A258" s="32"/>
      <c r="B258" s="144"/>
      <c r="C258" s="145" t="s">
        <v>384</v>
      </c>
      <c r="D258" s="145" t="s">
        <v>207</v>
      </c>
      <c r="E258" s="146" t="s">
        <v>1069</v>
      </c>
      <c r="F258" s="147" t="s">
        <v>1070</v>
      </c>
      <c r="G258" s="148" t="s">
        <v>256</v>
      </c>
      <c r="H258" s="149">
        <v>22.81</v>
      </c>
      <c r="I258" s="150"/>
      <c r="J258" s="151">
        <f>ROUND(I258*H258,0)</f>
        <v>0</v>
      </c>
      <c r="K258" s="147" t="s">
        <v>211</v>
      </c>
      <c r="L258" s="33"/>
      <c r="M258" s="152" t="s">
        <v>1</v>
      </c>
      <c r="N258" s="153" t="s">
        <v>43</v>
      </c>
      <c r="O258" s="58"/>
      <c r="P258" s="154">
        <f>O258*H258</f>
        <v>0</v>
      </c>
      <c r="Q258" s="154">
        <v>0.008</v>
      </c>
      <c r="R258" s="154">
        <f>Q258*H258</f>
        <v>0.18248</v>
      </c>
      <c r="S258" s="154">
        <v>0</v>
      </c>
      <c r="T258" s="155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6" t="s">
        <v>212</v>
      </c>
      <c r="AT258" s="156" t="s">
        <v>207</v>
      </c>
      <c r="AU258" s="156" t="s">
        <v>85</v>
      </c>
      <c r="AY258" s="17" t="s">
        <v>205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7" t="s">
        <v>85</v>
      </c>
      <c r="BK258" s="157">
        <f>ROUND(I258*H258,0)</f>
        <v>0</v>
      </c>
      <c r="BL258" s="17" t="s">
        <v>212</v>
      </c>
      <c r="BM258" s="156" t="s">
        <v>1071</v>
      </c>
    </row>
    <row r="259" spans="2:51" s="13" customFormat="1" ht="10">
      <c r="B259" s="158"/>
      <c r="D259" s="159" t="s">
        <v>214</v>
      </c>
      <c r="E259" s="160" t="s">
        <v>1</v>
      </c>
      <c r="F259" s="161" t="s">
        <v>1072</v>
      </c>
      <c r="H259" s="162">
        <v>24.31</v>
      </c>
      <c r="I259" s="163"/>
      <c r="L259" s="158"/>
      <c r="M259" s="164"/>
      <c r="N259" s="165"/>
      <c r="O259" s="165"/>
      <c r="P259" s="165"/>
      <c r="Q259" s="165"/>
      <c r="R259" s="165"/>
      <c r="S259" s="165"/>
      <c r="T259" s="166"/>
      <c r="AT259" s="160" t="s">
        <v>214</v>
      </c>
      <c r="AU259" s="160" t="s">
        <v>85</v>
      </c>
      <c r="AV259" s="13" t="s">
        <v>85</v>
      </c>
      <c r="AW259" s="13" t="s">
        <v>33</v>
      </c>
      <c r="AX259" s="13" t="s">
        <v>77</v>
      </c>
      <c r="AY259" s="160" t="s">
        <v>205</v>
      </c>
    </row>
    <row r="260" spans="2:51" s="13" customFormat="1" ht="10">
      <c r="B260" s="158"/>
      <c r="D260" s="159" t="s">
        <v>214</v>
      </c>
      <c r="E260" s="160" t="s">
        <v>1</v>
      </c>
      <c r="F260" s="161" t="s">
        <v>1073</v>
      </c>
      <c r="H260" s="162">
        <v>-1.5</v>
      </c>
      <c r="I260" s="163"/>
      <c r="L260" s="158"/>
      <c r="M260" s="164"/>
      <c r="N260" s="165"/>
      <c r="O260" s="165"/>
      <c r="P260" s="165"/>
      <c r="Q260" s="165"/>
      <c r="R260" s="165"/>
      <c r="S260" s="165"/>
      <c r="T260" s="166"/>
      <c r="AT260" s="160" t="s">
        <v>214</v>
      </c>
      <c r="AU260" s="160" t="s">
        <v>85</v>
      </c>
      <c r="AV260" s="13" t="s">
        <v>85</v>
      </c>
      <c r="AW260" s="13" t="s">
        <v>33</v>
      </c>
      <c r="AX260" s="13" t="s">
        <v>77</v>
      </c>
      <c r="AY260" s="160" t="s">
        <v>205</v>
      </c>
    </row>
    <row r="261" spans="2:51" s="14" customFormat="1" ht="10">
      <c r="B261" s="167"/>
      <c r="D261" s="159" t="s">
        <v>214</v>
      </c>
      <c r="E261" s="168" t="s">
        <v>899</v>
      </c>
      <c r="F261" s="169" t="s">
        <v>216</v>
      </c>
      <c r="H261" s="170">
        <v>22.81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8" t="s">
        <v>214</v>
      </c>
      <c r="AU261" s="168" t="s">
        <v>85</v>
      </c>
      <c r="AV261" s="14" t="s">
        <v>217</v>
      </c>
      <c r="AW261" s="14" t="s">
        <v>33</v>
      </c>
      <c r="AX261" s="14" t="s">
        <v>8</v>
      </c>
      <c r="AY261" s="168" t="s">
        <v>205</v>
      </c>
    </row>
    <row r="262" spans="1:65" s="2" customFormat="1" ht="21.75" customHeight="1">
      <c r="A262" s="32"/>
      <c r="B262" s="144"/>
      <c r="C262" s="145" t="s">
        <v>388</v>
      </c>
      <c r="D262" s="145" t="s">
        <v>207</v>
      </c>
      <c r="E262" s="146" t="s">
        <v>284</v>
      </c>
      <c r="F262" s="147" t="s">
        <v>285</v>
      </c>
      <c r="G262" s="148" t="s">
        <v>256</v>
      </c>
      <c r="H262" s="149">
        <v>30</v>
      </c>
      <c r="I262" s="150"/>
      <c r="J262" s="151">
        <f>ROUND(I262*H262,0)</f>
        <v>0</v>
      </c>
      <c r="K262" s="147" t="s">
        <v>211</v>
      </c>
      <c r="L262" s="33"/>
      <c r="M262" s="152" t="s">
        <v>1</v>
      </c>
      <c r="N262" s="153" t="s">
        <v>43</v>
      </c>
      <c r="O262" s="58"/>
      <c r="P262" s="154">
        <f>O262*H262</f>
        <v>0</v>
      </c>
      <c r="Q262" s="154">
        <v>0.056</v>
      </c>
      <c r="R262" s="154">
        <f>Q262*H262</f>
        <v>1.68</v>
      </c>
      <c r="S262" s="154">
        <v>0</v>
      </c>
      <c r="T262" s="155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6" t="s">
        <v>212</v>
      </c>
      <c r="AT262" s="156" t="s">
        <v>207</v>
      </c>
      <c r="AU262" s="156" t="s">
        <v>85</v>
      </c>
      <c r="AY262" s="17" t="s">
        <v>205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7" t="s">
        <v>85</v>
      </c>
      <c r="BK262" s="157">
        <f>ROUND(I262*H262,0)</f>
        <v>0</v>
      </c>
      <c r="BL262" s="17" t="s">
        <v>212</v>
      </c>
      <c r="BM262" s="156" t="s">
        <v>1074</v>
      </c>
    </row>
    <row r="263" spans="2:51" s="13" customFormat="1" ht="10">
      <c r="B263" s="158"/>
      <c r="D263" s="159" t="s">
        <v>214</v>
      </c>
      <c r="E263" s="160" t="s">
        <v>1</v>
      </c>
      <c r="F263" s="161" t="s">
        <v>1075</v>
      </c>
      <c r="H263" s="162">
        <v>5</v>
      </c>
      <c r="I263" s="163"/>
      <c r="L263" s="158"/>
      <c r="M263" s="164"/>
      <c r="N263" s="165"/>
      <c r="O263" s="165"/>
      <c r="P263" s="165"/>
      <c r="Q263" s="165"/>
      <c r="R263" s="165"/>
      <c r="S263" s="165"/>
      <c r="T263" s="166"/>
      <c r="AT263" s="160" t="s">
        <v>214</v>
      </c>
      <c r="AU263" s="160" t="s">
        <v>85</v>
      </c>
      <c r="AV263" s="13" t="s">
        <v>85</v>
      </c>
      <c r="AW263" s="13" t="s">
        <v>33</v>
      </c>
      <c r="AX263" s="13" t="s">
        <v>77</v>
      </c>
      <c r="AY263" s="160" t="s">
        <v>205</v>
      </c>
    </row>
    <row r="264" spans="2:51" s="13" customFormat="1" ht="10">
      <c r="B264" s="158"/>
      <c r="D264" s="159" t="s">
        <v>214</v>
      </c>
      <c r="E264" s="160" t="s">
        <v>1</v>
      </c>
      <c r="F264" s="161" t="s">
        <v>1076</v>
      </c>
      <c r="H264" s="162">
        <v>10</v>
      </c>
      <c r="I264" s="163"/>
      <c r="L264" s="158"/>
      <c r="M264" s="164"/>
      <c r="N264" s="165"/>
      <c r="O264" s="165"/>
      <c r="P264" s="165"/>
      <c r="Q264" s="165"/>
      <c r="R264" s="165"/>
      <c r="S264" s="165"/>
      <c r="T264" s="166"/>
      <c r="AT264" s="160" t="s">
        <v>214</v>
      </c>
      <c r="AU264" s="160" t="s">
        <v>85</v>
      </c>
      <c r="AV264" s="13" t="s">
        <v>85</v>
      </c>
      <c r="AW264" s="13" t="s">
        <v>33</v>
      </c>
      <c r="AX264" s="13" t="s">
        <v>77</v>
      </c>
      <c r="AY264" s="160" t="s">
        <v>205</v>
      </c>
    </row>
    <row r="265" spans="2:51" s="13" customFormat="1" ht="10">
      <c r="B265" s="158"/>
      <c r="D265" s="159" t="s">
        <v>214</v>
      </c>
      <c r="E265" s="160" t="s">
        <v>1</v>
      </c>
      <c r="F265" s="161" t="s">
        <v>1077</v>
      </c>
      <c r="H265" s="162">
        <v>15</v>
      </c>
      <c r="I265" s="163"/>
      <c r="L265" s="158"/>
      <c r="M265" s="164"/>
      <c r="N265" s="165"/>
      <c r="O265" s="165"/>
      <c r="P265" s="165"/>
      <c r="Q265" s="165"/>
      <c r="R265" s="165"/>
      <c r="S265" s="165"/>
      <c r="T265" s="166"/>
      <c r="AT265" s="160" t="s">
        <v>214</v>
      </c>
      <c r="AU265" s="160" t="s">
        <v>85</v>
      </c>
      <c r="AV265" s="13" t="s">
        <v>85</v>
      </c>
      <c r="AW265" s="13" t="s">
        <v>33</v>
      </c>
      <c r="AX265" s="13" t="s">
        <v>77</v>
      </c>
      <c r="AY265" s="160" t="s">
        <v>205</v>
      </c>
    </row>
    <row r="266" spans="2:51" s="14" customFormat="1" ht="10">
      <c r="B266" s="167"/>
      <c r="D266" s="159" t="s">
        <v>214</v>
      </c>
      <c r="E266" s="168" t="s">
        <v>1</v>
      </c>
      <c r="F266" s="169" t="s">
        <v>216</v>
      </c>
      <c r="H266" s="170">
        <v>30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8" t="s">
        <v>214</v>
      </c>
      <c r="AU266" s="168" t="s">
        <v>85</v>
      </c>
      <c r="AV266" s="14" t="s">
        <v>217</v>
      </c>
      <c r="AW266" s="14" t="s">
        <v>33</v>
      </c>
      <c r="AX266" s="14" t="s">
        <v>8</v>
      </c>
      <c r="AY266" s="168" t="s">
        <v>205</v>
      </c>
    </row>
    <row r="267" spans="1:65" s="2" customFormat="1" ht="24.15" customHeight="1">
      <c r="A267" s="32"/>
      <c r="B267" s="144"/>
      <c r="C267" s="145" t="s">
        <v>393</v>
      </c>
      <c r="D267" s="145" t="s">
        <v>207</v>
      </c>
      <c r="E267" s="146" t="s">
        <v>1078</v>
      </c>
      <c r="F267" s="147" t="s">
        <v>1079</v>
      </c>
      <c r="G267" s="148" t="s">
        <v>256</v>
      </c>
      <c r="H267" s="149">
        <v>54.072</v>
      </c>
      <c r="I267" s="150"/>
      <c r="J267" s="151">
        <f>ROUND(I267*H267,0)</f>
        <v>0</v>
      </c>
      <c r="K267" s="147" t="s">
        <v>211</v>
      </c>
      <c r="L267" s="33"/>
      <c r="M267" s="152" t="s">
        <v>1</v>
      </c>
      <c r="N267" s="153" t="s">
        <v>43</v>
      </c>
      <c r="O267" s="58"/>
      <c r="P267" s="154">
        <f>O267*H267</f>
        <v>0</v>
      </c>
      <c r="Q267" s="154">
        <v>0.0154</v>
      </c>
      <c r="R267" s="154">
        <f>Q267*H267</f>
        <v>0.8327088</v>
      </c>
      <c r="S267" s="154">
        <v>0</v>
      </c>
      <c r="T267" s="155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6" t="s">
        <v>212</v>
      </c>
      <c r="AT267" s="156" t="s">
        <v>207</v>
      </c>
      <c r="AU267" s="156" t="s">
        <v>85</v>
      </c>
      <c r="AY267" s="17" t="s">
        <v>205</v>
      </c>
      <c r="BE267" s="157">
        <f>IF(N267="základní",J267,0)</f>
        <v>0</v>
      </c>
      <c r="BF267" s="157">
        <f>IF(N267="snížená",J267,0)</f>
        <v>0</v>
      </c>
      <c r="BG267" s="157">
        <f>IF(N267="zákl. přenesená",J267,0)</f>
        <v>0</v>
      </c>
      <c r="BH267" s="157">
        <f>IF(N267="sníž. přenesená",J267,0)</f>
        <v>0</v>
      </c>
      <c r="BI267" s="157">
        <f>IF(N267="nulová",J267,0)</f>
        <v>0</v>
      </c>
      <c r="BJ267" s="17" t="s">
        <v>85</v>
      </c>
      <c r="BK267" s="157">
        <f>ROUND(I267*H267,0)</f>
        <v>0</v>
      </c>
      <c r="BL267" s="17" t="s">
        <v>212</v>
      </c>
      <c r="BM267" s="156" t="s">
        <v>1080</v>
      </c>
    </row>
    <row r="268" spans="2:51" s="13" customFormat="1" ht="10">
      <c r="B268" s="158"/>
      <c r="D268" s="159" t="s">
        <v>214</v>
      </c>
      <c r="E268" s="160" t="s">
        <v>1</v>
      </c>
      <c r="F268" s="161" t="s">
        <v>1081</v>
      </c>
      <c r="H268" s="162">
        <v>20.544</v>
      </c>
      <c r="I268" s="163"/>
      <c r="L268" s="158"/>
      <c r="M268" s="164"/>
      <c r="N268" s="165"/>
      <c r="O268" s="165"/>
      <c r="P268" s="165"/>
      <c r="Q268" s="165"/>
      <c r="R268" s="165"/>
      <c r="S268" s="165"/>
      <c r="T268" s="166"/>
      <c r="AT268" s="160" t="s">
        <v>214</v>
      </c>
      <c r="AU268" s="160" t="s">
        <v>85</v>
      </c>
      <c r="AV268" s="13" t="s">
        <v>85</v>
      </c>
      <c r="AW268" s="13" t="s">
        <v>33</v>
      </c>
      <c r="AX268" s="13" t="s">
        <v>77</v>
      </c>
      <c r="AY268" s="160" t="s">
        <v>205</v>
      </c>
    </row>
    <row r="269" spans="2:51" s="13" customFormat="1" ht="10">
      <c r="B269" s="158"/>
      <c r="D269" s="159" t="s">
        <v>214</v>
      </c>
      <c r="E269" s="160" t="s">
        <v>1</v>
      </c>
      <c r="F269" s="161" t="s">
        <v>1082</v>
      </c>
      <c r="H269" s="162">
        <v>10</v>
      </c>
      <c r="I269" s="163"/>
      <c r="L269" s="158"/>
      <c r="M269" s="164"/>
      <c r="N269" s="165"/>
      <c r="O269" s="165"/>
      <c r="P269" s="165"/>
      <c r="Q269" s="165"/>
      <c r="R269" s="165"/>
      <c r="S269" s="165"/>
      <c r="T269" s="166"/>
      <c r="AT269" s="160" t="s">
        <v>214</v>
      </c>
      <c r="AU269" s="160" t="s">
        <v>85</v>
      </c>
      <c r="AV269" s="13" t="s">
        <v>85</v>
      </c>
      <c r="AW269" s="13" t="s">
        <v>33</v>
      </c>
      <c r="AX269" s="13" t="s">
        <v>77</v>
      </c>
      <c r="AY269" s="160" t="s">
        <v>205</v>
      </c>
    </row>
    <row r="270" spans="2:51" s="13" customFormat="1" ht="10">
      <c r="B270" s="158"/>
      <c r="D270" s="159" t="s">
        <v>214</v>
      </c>
      <c r="E270" s="160" t="s">
        <v>1</v>
      </c>
      <c r="F270" s="161" t="s">
        <v>1083</v>
      </c>
      <c r="H270" s="162">
        <v>23.528</v>
      </c>
      <c r="I270" s="163"/>
      <c r="L270" s="158"/>
      <c r="M270" s="164"/>
      <c r="N270" s="165"/>
      <c r="O270" s="165"/>
      <c r="P270" s="165"/>
      <c r="Q270" s="165"/>
      <c r="R270" s="165"/>
      <c r="S270" s="165"/>
      <c r="T270" s="166"/>
      <c r="AT270" s="160" t="s">
        <v>214</v>
      </c>
      <c r="AU270" s="160" t="s">
        <v>85</v>
      </c>
      <c r="AV270" s="13" t="s">
        <v>85</v>
      </c>
      <c r="AW270" s="13" t="s">
        <v>33</v>
      </c>
      <c r="AX270" s="13" t="s">
        <v>77</v>
      </c>
      <c r="AY270" s="160" t="s">
        <v>205</v>
      </c>
    </row>
    <row r="271" spans="2:51" s="14" customFormat="1" ht="10">
      <c r="B271" s="167"/>
      <c r="D271" s="159" t="s">
        <v>214</v>
      </c>
      <c r="E271" s="168" t="s">
        <v>887</v>
      </c>
      <c r="F271" s="169" t="s">
        <v>216</v>
      </c>
      <c r="H271" s="170">
        <v>54.072</v>
      </c>
      <c r="I271" s="171"/>
      <c r="L271" s="167"/>
      <c r="M271" s="172"/>
      <c r="N271" s="173"/>
      <c r="O271" s="173"/>
      <c r="P271" s="173"/>
      <c r="Q271" s="173"/>
      <c r="R271" s="173"/>
      <c r="S271" s="173"/>
      <c r="T271" s="174"/>
      <c r="AT271" s="168" t="s">
        <v>214</v>
      </c>
      <c r="AU271" s="168" t="s">
        <v>85</v>
      </c>
      <c r="AV271" s="14" t="s">
        <v>217</v>
      </c>
      <c r="AW271" s="14" t="s">
        <v>33</v>
      </c>
      <c r="AX271" s="14" t="s">
        <v>8</v>
      </c>
      <c r="AY271" s="168" t="s">
        <v>205</v>
      </c>
    </row>
    <row r="272" spans="1:65" s="2" customFormat="1" ht="24.15" customHeight="1">
      <c r="A272" s="32"/>
      <c r="B272" s="144"/>
      <c r="C272" s="145" t="s">
        <v>398</v>
      </c>
      <c r="D272" s="145" t="s">
        <v>207</v>
      </c>
      <c r="E272" s="146" t="s">
        <v>291</v>
      </c>
      <c r="F272" s="147" t="s">
        <v>292</v>
      </c>
      <c r="G272" s="148" t="s">
        <v>256</v>
      </c>
      <c r="H272" s="149">
        <v>189.13</v>
      </c>
      <c r="I272" s="150"/>
      <c r="J272" s="151">
        <f>ROUND(I272*H272,0)</f>
        <v>0</v>
      </c>
      <c r="K272" s="147" t="s">
        <v>211</v>
      </c>
      <c r="L272" s="33"/>
      <c r="M272" s="152" t="s">
        <v>1</v>
      </c>
      <c r="N272" s="153" t="s">
        <v>43</v>
      </c>
      <c r="O272" s="58"/>
      <c r="P272" s="154">
        <f>O272*H272</f>
        <v>0</v>
      </c>
      <c r="Q272" s="154">
        <v>0.01838</v>
      </c>
      <c r="R272" s="154">
        <f>Q272*H272</f>
        <v>3.4762094</v>
      </c>
      <c r="S272" s="154">
        <v>0</v>
      </c>
      <c r="T272" s="155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6" t="s">
        <v>212</v>
      </c>
      <c r="AT272" s="156" t="s">
        <v>207</v>
      </c>
      <c r="AU272" s="156" t="s">
        <v>85</v>
      </c>
      <c r="AY272" s="17" t="s">
        <v>205</v>
      </c>
      <c r="BE272" s="157">
        <f>IF(N272="základní",J272,0)</f>
        <v>0</v>
      </c>
      <c r="BF272" s="157">
        <f>IF(N272="snížená",J272,0)</f>
        <v>0</v>
      </c>
      <c r="BG272" s="157">
        <f>IF(N272="zákl. přenesená",J272,0)</f>
        <v>0</v>
      </c>
      <c r="BH272" s="157">
        <f>IF(N272="sníž. přenesená",J272,0)</f>
        <v>0</v>
      </c>
      <c r="BI272" s="157">
        <f>IF(N272="nulová",J272,0)</f>
        <v>0</v>
      </c>
      <c r="BJ272" s="17" t="s">
        <v>85</v>
      </c>
      <c r="BK272" s="157">
        <f>ROUND(I272*H272,0)</f>
        <v>0</v>
      </c>
      <c r="BL272" s="17" t="s">
        <v>212</v>
      </c>
      <c r="BM272" s="156" t="s">
        <v>1084</v>
      </c>
    </row>
    <row r="273" spans="2:51" s="13" customFormat="1" ht="10">
      <c r="B273" s="158"/>
      <c r="D273" s="159" t="s">
        <v>214</v>
      </c>
      <c r="E273" s="160" t="s">
        <v>1</v>
      </c>
      <c r="F273" s="161" t="s">
        <v>151</v>
      </c>
      <c r="H273" s="162">
        <v>243.202</v>
      </c>
      <c r="I273" s="163"/>
      <c r="L273" s="158"/>
      <c r="M273" s="164"/>
      <c r="N273" s="165"/>
      <c r="O273" s="165"/>
      <c r="P273" s="165"/>
      <c r="Q273" s="165"/>
      <c r="R273" s="165"/>
      <c r="S273" s="165"/>
      <c r="T273" s="166"/>
      <c r="AT273" s="160" t="s">
        <v>214</v>
      </c>
      <c r="AU273" s="160" t="s">
        <v>85</v>
      </c>
      <c r="AV273" s="13" t="s">
        <v>85</v>
      </c>
      <c r="AW273" s="13" t="s">
        <v>33</v>
      </c>
      <c r="AX273" s="13" t="s">
        <v>77</v>
      </c>
      <c r="AY273" s="160" t="s">
        <v>205</v>
      </c>
    </row>
    <row r="274" spans="2:51" s="13" customFormat="1" ht="10">
      <c r="B274" s="158"/>
      <c r="D274" s="159" t="s">
        <v>214</v>
      </c>
      <c r="E274" s="160" t="s">
        <v>1</v>
      </c>
      <c r="F274" s="161" t="s">
        <v>1085</v>
      </c>
      <c r="H274" s="162">
        <v>-54.072</v>
      </c>
      <c r="I274" s="163"/>
      <c r="L274" s="158"/>
      <c r="M274" s="164"/>
      <c r="N274" s="165"/>
      <c r="O274" s="165"/>
      <c r="P274" s="165"/>
      <c r="Q274" s="165"/>
      <c r="R274" s="165"/>
      <c r="S274" s="165"/>
      <c r="T274" s="166"/>
      <c r="AT274" s="160" t="s">
        <v>214</v>
      </c>
      <c r="AU274" s="160" t="s">
        <v>85</v>
      </c>
      <c r="AV274" s="13" t="s">
        <v>85</v>
      </c>
      <c r="AW274" s="13" t="s">
        <v>33</v>
      </c>
      <c r="AX274" s="13" t="s">
        <v>77</v>
      </c>
      <c r="AY274" s="160" t="s">
        <v>205</v>
      </c>
    </row>
    <row r="275" spans="2:51" s="14" customFormat="1" ht="10">
      <c r="B275" s="167"/>
      <c r="D275" s="159" t="s">
        <v>214</v>
      </c>
      <c r="E275" s="168" t="s">
        <v>890</v>
      </c>
      <c r="F275" s="169" t="s">
        <v>216</v>
      </c>
      <c r="H275" s="170">
        <v>189.13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8" t="s">
        <v>214</v>
      </c>
      <c r="AU275" s="168" t="s">
        <v>85</v>
      </c>
      <c r="AV275" s="14" t="s">
        <v>217</v>
      </c>
      <c r="AW275" s="14" t="s">
        <v>33</v>
      </c>
      <c r="AX275" s="14" t="s">
        <v>8</v>
      </c>
      <c r="AY275" s="168" t="s">
        <v>205</v>
      </c>
    </row>
    <row r="276" spans="1:65" s="2" customFormat="1" ht="24.15" customHeight="1">
      <c r="A276" s="32"/>
      <c r="B276" s="144"/>
      <c r="C276" s="145" t="s">
        <v>403</v>
      </c>
      <c r="D276" s="145" t="s">
        <v>207</v>
      </c>
      <c r="E276" s="146" t="s">
        <v>294</v>
      </c>
      <c r="F276" s="147" t="s">
        <v>295</v>
      </c>
      <c r="G276" s="148" t="s">
        <v>256</v>
      </c>
      <c r="H276" s="149">
        <v>243.202</v>
      </c>
      <c r="I276" s="150"/>
      <c r="J276" s="151">
        <f>ROUND(I276*H276,0)</f>
        <v>0</v>
      </c>
      <c r="K276" s="147" t="s">
        <v>211</v>
      </c>
      <c r="L276" s="33"/>
      <c r="M276" s="152" t="s">
        <v>1</v>
      </c>
      <c r="N276" s="153" t="s">
        <v>43</v>
      </c>
      <c r="O276" s="58"/>
      <c r="P276" s="154">
        <f>O276*H276</f>
        <v>0</v>
      </c>
      <c r="Q276" s="154">
        <v>0.0079</v>
      </c>
      <c r="R276" s="154">
        <f>Q276*H276</f>
        <v>1.9212958000000002</v>
      </c>
      <c r="S276" s="154">
        <v>0</v>
      </c>
      <c r="T276" s="155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6" t="s">
        <v>212</v>
      </c>
      <c r="AT276" s="156" t="s">
        <v>207</v>
      </c>
      <c r="AU276" s="156" t="s">
        <v>85</v>
      </c>
      <c r="AY276" s="17" t="s">
        <v>205</v>
      </c>
      <c r="BE276" s="157">
        <f>IF(N276="základní",J276,0)</f>
        <v>0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7" t="s">
        <v>85</v>
      </c>
      <c r="BK276" s="157">
        <f>ROUND(I276*H276,0)</f>
        <v>0</v>
      </c>
      <c r="BL276" s="17" t="s">
        <v>212</v>
      </c>
      <c r="BM276" s="156" t="s">
        <v>1086</v>
      </c>
    </row>
    <row r="277" spans="2:51" s="13" customFormat="1" ht="10">
      <c r="B277" s="158"/>
      <c r="D277" s="159" t="s">
        <v>214</v>
      </c>
      <c r="E277" s="160" t="s">
        <v>1</v>
      </c>
      <c r="F277" s="161" t="s">
        <v>887</v>
      </c>
      <c r="H277" s="162">
        <v>54.072</v>
      </c>
      <c r="I277" s="163"/>
      <c r="L277" s="158"/>
      <c r="M277" s="164"/>
      <c r="N277" s="165"/>
      <c r="O277" s="165"/>
      <c r="P277" s="165"/>
      <c r="Q277" s="165"/>
      <c r="R277" s="165"/>
      <c r="S277" s="165"/>
      <c r="T277" s="166"/>
      <c r="AT277" s="160" t="s">
        <v>214</v>
      </c>
      <c r="AU277" s="160" t="s">
        <v>85</v>
      </c>
      <c r="AV277" s="13" t="s">
        <v>85</v>
      </c>
      <c r="AW277" s="13" t="s">
        <v>33</v>
      </c>
      <c r="AX277" s="13" t="s">
        <v>77</v>
      </c>
      <c r="AY277" s="160" t="s">
        <v>205</v>
      </c>
    </row>
    <row r="278" spans="2:51" s="13" customFormat="1" ht="10">
      <c r="B278" s="158"/>
      <c r="D278" s="159" t="s">
        <v>214</v>
      </c>
      <c r="E278" s="160" t="s">
        <v>1</v>
      </c>
      <c r="F278" s="161" t="s">
        <v>890</v>
      </c>
      <c r="H278" s="162">
        <v>189.13</v>
      </c>
      <c r="I278" s="163"/>
      <c r="L278" s="158"/>
      <c r="M278" s="164"/>
      <c r="N278" s="165"/>
      <c r="O278" s="165"/>
      <c r="P278" s="165"/>
      <c r="Q278" s="165"/>
      <c r="R278" s="165"/>
      <c r="S278" s="165"/>
      <c r="T278" s="166"/>
      <c r="AT278" s="160" t="s">
        <v>214</v>
      </c>
      <c r="AU278" s="160" t="s">
        <v>85</v>
      </c>
      <c r="AV278" s="13" t="s">
        <v>85</v>
      </c>
      <c r="AW278" s="13" t="s">
        <v>33</v>
      </c>
      <c r="AX278" s="13" t="s">
        <v>77</v>
      </c>
      <c r="AY278" s="160" t="s">
        <v>205</v>
      </c>
    </row>
    <row r="279" spans="2:51" s="14" customFormat="1" ht="10">
      <c r="B279" s="167"/>
      <c r="D279" s="159" t="s">
        <v>214</v>
      </c>
      <c r="E279" s="168" t="s">
        <v>1</v>
      </c>
      <c r="F279" s="169" t="s">
        <v>216</v>
      </c>
      <c r="H279" s="170">
        <v>243.202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214</v>
      </c>
      <c r="AU279" s="168" t="s">
        <v>85</v>
      </c>
      <c r="AV279" s="14" t="s">
        <v>217</v>
      </c>
      <c r="AW279" s="14" t="s">
        <v>33</v>
      </c>
      <c r="AX279" s="14" t="s">
        <v>8</v>
      </c>
      <c r="AY279" s="168" t="s">
        <v>205</v>
      </c>
    </row>
    <row r="280" spans="1:65" s="2" customFormat="1" ht="21.75" customHeight="1">
      <c r="A280" s="32"/>
      <c r="B280" s="144"/>
      <c r="C280" s="145" t="s">
        <v>408</v>
      </c>
      <c r="D280" s="145" t="s">
        <v>207</v>
      </c>
      <c r="E280" s="146" t="s">
        <v>1087</v>
      </c>
      <c r="F280" s="147" t="s">
        <v>1088</v>
      </c>
      <c r="G280" s="148" t="s">
        <v>256</v>
      </c>
      <c r="H280" s="149">
        <v>22.81</v>
      </c>
      <c r="I280" s="150"/>
      <c r="J280" s="151">
        <f>ROUND(I280*H280,0)</f>
        <v>0</v>
      </c>
      <c r="K280" s="147" t="s">
        <v>211</v>
      </c>
      <c r="L280" s="33"/>
      <c r="M280" s="152" t="s">
        <v>1</v>
      </c>
      <c r="N280" s="153" t="s">
        <v>43</v>
      </c>
      <c r="O280" s="58"/>
      <c r="P280" s="154">
        <f>O280*H280</f>
        <v>0</v>
      </c>
      <c r="Q280" s="154">
        <v>0.0162</v>
      </c>
      <c r="R280" s="154">
        <f>Q280*H280</f>
        <v>0.36952199999999996</v>
      </c>
      <c r="S280" s="154">
        <v>0</v>
      </c>
      <c r="T280" s="155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6" t="s">
        <v>212</v>
      </c>
      <c r="AT280" s="156" t="s">
        <v>207</v>
      </c>
      <c r="AU280" s="156" t="s">
        <v>85</v>
      </c>
      <c r="AY280" s="17" t="s">
        <v>205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7" t="s">
        <v>85</v>
      </c>
      <c r="BK280" s="157">
        <f>ROUND(I280*H280,0)</f>
        <v>0</v>
      </c>
      <c r="BL280" s="17" t="s">
        <v>212</v>
      </c>
      <c r="BM280" s="156" t="s">
        <v>1089</v>
      </c>
    </row>
    <row r="281" spans="2:51" s="13" customFormat="1" ht="10">
      <c r="B281" s="158"/>
      <c r="D281" s="159" t="s">
        <v>214</v>
      </c>
      <c r="E281" s="160" t="s">
        <v>1</v>
      </c>
      <c r="F281" s="161" t="s">
        <v>899</v>
      </c>
      <c r="H281" s="162">
        <v>22.81</v>
      </c>
      <c r="I281" s="163"/>
      <c r="L281" s="158"/>
      <c r="M281" s="164"/>
      <c r="N281" s="165"/>
      <c r="O281" s="165"/>
      <c r="P281" s="165"/>
      <c r="Q281" s="165"/>
      <c r="R281" s="165"/>
      <c r="S281" s="165"/>
      <c r="T281" s="166"/>
      <c r="AT281" s="160" t="s">
        <v>214</v>
      </c>
      <c r="AU281" s="160" t="s">
        <v>85</v>
      </c>
      <c r="AV281" s="13" t="s">
        <v>85</v>
      </c>
      <c r="AW281" s="13" t="s">
        <v>33</v>
      </c>
      <c r="AX281" s="13" t="s">
        <v>8</v>
      </c>
      <c r="AY281" s="160" t="s">
        <v>205</v>
      </c>
    </row>
    <row r="282" spans="1:65" s="2" customFormat="1" ht="33" customHeight="1">
      <c r="A282" s="32"/>
      <c r="B282" s="144"/>
      <c r="C282" s="145" t="s">
        <v>413</v>
      </c>
      <c r="D282" s="145" t="s">
        <v>207</v>
      </c>
      <c r="E282" s="146" t="s">
        <v>1090</v>
      </c>
      <c r="F282" s="147" t="s">
        <v>1091</v>
      </c>
      <c r="G282" s="148" t="s">
        <v>256</v>
      </c>
      <c r="H282" s="149">
        <v>22.81</v>
      </c>
      <c r="I282" s="150"/>
      <c r="J282" s="151">
        <f>ROUND(I282*H282,0)</f>
        <v>0</v>
      </c>
      <c r="K282" s="147" t="s">
        <v>211</v>
      </c>
      <c r="L282" s="33"/>
      <c r="M282" s="152" t="s">
        <v>1</v>
      </c>
      <c r="N282" s="153" t="s">
        <v>43</v>
      </c>
      <c r="O282" s="58"/>
      <c r="P282" s="154">
        <f>O282*H282</f>
        <v>0</v>
      </c>
      <c r="Q282" s="154">
        <v>0.0054</v>
      </c>
      <c r="R282" s="154">
        <f>Q282*H282</f>
        <v>0.123174</v>
      </c>
      <c r="S282" s="154">
        <v>0</v>
      </c>
      <c r="T282" s="155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6" t="s">
        <v>212</v>
      </c>
      <c r="AT282" s="156" t="s">
        <v>207</v>
      </c>
      <c r="AU282" s="156" t="s">
        <v>85</v>
      </c>
      <c r="AY282" s="17" t="s">
        <v>205</v>
      </c>
      <c r="BE282" s="157">
        <f>IF(N282="základní",J282,0)</f>
        <v>0</v>
      </c>
      <c r="BF282" s="157">
        <f>IF(N282="snížená",J282,0)</f>
        <v>0</v>
      </c>
      <c r="BG282" s="157">
        <f>IF(N282="zákl. přenesená",J282,0)</f>
        <v>0</v>
      </c>
      <c r="BH282" s="157">
        <f>IF(N282="sníž. přenesená",J282,0)</f>
        <v>0</v>
      </c>
      <c r="BI282" s="157">
        <f>IF(N282="nulová",J282,0)</f>
        <v>0</v>
      </c>
      <c r="BJ282" s="17" t="s">
        <v>85</v>
      </c>
      <c r="BK282" s="157">
        <f>ROUND(I282*H282,0)</f>
        <v>0</v>
      </c>
      <c r="BL282" s="17" t="s">
        <v>212</v>
      </c>
      <c r="BM282" s="156" t="s">
        <v>1092</v>
      </c>
    </row>
    <row r="283" spans="2:51" s="13" customFormat="1" ht="10">
      <c r="B283" s="158"/>
      <c r="D283" s="159" t="s">
        <v>214</v>
      </c>
      <c r="E283" s="160" t="s">
        <v>1</v>
      </c>
      <c r="F283" s="161" t="s">
        <v>899</v>
      </c>
      <c r="H283" s="162">
        <v>22.81</v>
      </c>
      <c r="I283" s="163"/>
      <c r="L283" s="158"/>
      <c r="M283" s="164"/>
      <c r="N283" s="165"/>
      <c r="O283" s="165"/>
      <c r="P283" s="165"/>
      <c r="Q283" s="165"/>
      <c r="R283" s="165"/>
      <c r="S283" s="165"/>
      <c r="T283" s="166"/>
      <c r="AT283" s="160" t="s">
        <v>214</v>
      </c>
      <c r="AU283" s="160" t="s">
        <v>85</v>
      </c>
      <c r="AV283" s="13" t="s">
        <v>85</v>
      </c>
      <c r="AW283" s="13" t="s">
        <v>33</v>
      </c>
      <c r="AX283" s="13" t="s">
        <v>8</v>
      </c>
      <c r="AY283" s="160" t="s">
        <v>205</v>
      </c>
    </row>
    <row r="284" spans="1:65" s="2" customFormat="1" ht="24.15" customHeight="1">
      <c r="A284" s="32"/>
      <c r="B284" s="144"/>
      <c r="C284" s="145" t="s">
        <v>94</v>
      </c>
      <c r="D284" s="145" t="s">
        <v>207</v>
      </c>
      <c r="E284" s="146" t="s">
        <v>1093</v>
      </c>
      <c r="F284" s="147" t="s">
        <v>1094</v>
      </c>
      <c r="G284" s="148" t="s">
        <v>256</v>
      </c>
      <c r="H284" s="149">
        <v>22.81</v>
      </c>
      <c r="I284" s="150"/>
      <c r="J284" s="151">
        <f>ROUND(I284*H284,0)</f>
        <v>0</v>
      </c>
      <c r="K284" s="147" t="s">
        <v>211</v>
      </c>
      <c r="L284" s="33"/>
      <c r="M284" s="152" t="s">
        <v>1</v>
      </c>
      <c r="N284" s="153" t="s">
        <v>43</v>
      </c>
      <c r="O284" s="58"/>
      <c r="P284" s="154">
        <f>O284*H284</f>
        <v>0</v>
      </c>
      <c r="Q284" s="154">
        <v>0.004</v>
      </c>
      <c r="R284" s="154">
        <f>Q284*H284</f>
        <v>0.09124</v>
      </c>
      <c r="S284" s="154">
        <v>0</v>
      </c>
      <c r="T284" s="155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6" t="s">
        <v>212</v>
      </c>
      <c r="AT284" s="156" t="s">
        <v>207</v>
      </c>
      <c r="AU284" s="156" t="s">
        <v>85</v>
      </c>
      <c r="AY284" s="17" t="s">
        <v>205</v>
      </c>
      <c r="BE284" s="157">
        <f>IF(N284="základní",J284,0)</f>
        <v>0</v>
      </c>
      <c r="BF284" s="157">
        <f>IF(N284="snížená",J284,0)</f>
        <v>0</v>
      </c>
      <c r="BG284" s="157">
        <f>IF(N284="zákl. přenesená",J284,0)</f>
        <v>0</v>
      </c>
      <c r="BH284" s="157">
        <f>IF(N284="sníž. přenesená",J284,0)</f>
        <v>0</v>
      </c>
      <c r="BI284" s="157">
        <f>IF(N284="nulová",J284,0)</f>
        <v>0</v>
      </c>
      <c r="BJ284" s="17" t="s">
        <v>85</v>
      </c>
      <c r="BK284" s="157">
        <f>ROUND(I284*H284,0)</f>
        <v>0</v>
      </c>
      <c r="BL284" s="17" t="s">
        <v>212</v>
      </c>
      <c r="BM284" s="156" t="s">
        <v>1095</v>
      </c>
    </row>
    <row r="285" spans="2:51" s="13" customFormat="1" ht="10">
      <c r="B285" s="158"/>
      <c r="D285" s="159" t="s">
        <v>214</v>
      </c>
      <c r="E285" s="160" t="s">
        <v>1</v>
      </c>
      <c r="F285" s="161" t="s">
        <v>899</v>
      </c>
      <c r="H285" s="162">
        <v>22.81</v>
      </c>
      <c r="I285" s="163"/>
      <c r="L285" s="158"/>
      <c r="M285" s="164"/>
      <c r="N285" s="165"/>
      <c r="O285" s="165"/>
      <c r="P285" s="165"/>
      <c r="Q285" s="165"/>
      <c r="R285" s="165"/>
      <c r="S285" s="165"/>
      <c r="T285" s="166"/>
      <c r="AT285" s="160" t="s">
        <v>214</v>
      </c>
      <c r="AU285" s="160" t="s">
        <v>85</v>
      </c>
      <c r="AV285" s="13" t="s">
        <v>85</v>
      </c>
      <c r="AW285" s="13" t="s">
        <v>33</v>
      </c>
      <c r="AX285" s="13" t="s">
        <v>8</v>
      </c>
      <c r="AY285" s="160" t="s">
        <v>205</v>
      </c>
    </row>
    <row r="286" spans="1:65" s="2" customFormat="1" ht="24.15" customHeight="1">
      <c r="A286" s="32"/>
      <c r="B286" s="144"/>
      <c r="C286" s="145" t="s">
        <v>97</v>
      </c>
      <c r="D286" s="145" t="s">
        <v>207</v>
      </c>
      <c r="E286" s="146" t="s">
        <v>1096</v>
      </c>
      <c r="F286" s="147" t="s">
        <v>1097</v>
      </c>
      <c r="G286" s="148" t="s">
        <v>256</v>
      </c>
      <c r="H286" s="149">
        <v>2.25</v>
      </c>
      <c r="I286" s="150"/>
      <c r="J286" s="151">
        <f>ROUND(I286*H286,0)</f>
        <v>0</v>
      </c>
      <c r="K286" s="147" t="s">
        <v>211</v>
      </c>
      <c r="L286" s="33"/>
      <c r="M286" s="152" t="s">
        <v>1</v>
      </c>
      <c r="N286" s="153" t="s">
        <v>43</v>
      </c>
      <c r="O286" s="58"/>
      <c r="P286" s="154">
        <f>O286*H286</f>
        <v>0</v>
      </c>
      <c r="Q286" s="154">
        <v>0.0002</v>
      </c>
      <c r="R286" s="154">
        <f>Q286*H286</f>
        <v>0.00045000000000000004</v>
      </c>
      <c r="S286" s="154">
        <v>0</v>
      </c>
      <c r="T286" s="155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6" t="s">
        <v>212</v>
      </c>
      <c r="AT286" s="156" t="s">
        <v>207</v>
      </c>
      <c r="AU286" s="156" t="s">
        <v>85</v>
      </c>
      <c r="AY286" s="17" t="s">
        <v>205</v>
      </c>
      <c r="BE286" s="157">
        <f>IF(N286="základní",J286,0)</f>
        <v>0</v>
      </c>
      <c r="BF286" s="157">
        <f>IF(N286="snížená",J286,0)</f>
        <v>0</v>
      </c>
      <c r="BG286" s="157">
        <f>IF(N286="zákl. přenesená",J286,0)</f>
        <v>0</v>
      </c>
      <c r="BH286" s="157">
        <f>IF(N286="sníž. přenesená",J286,0)</f>
        <v>0</v>
      </c>
      <c r="BI286" s="157">
        <f>IF(N286="nulová",J286,0)</f>
        <v>0</v>
      </c>
      <c r="BJ286" s="17" t="s">
        <v>85</v>
      </c>
      <c r="BK286" s="157">
        <f>ROUND(I286*H286,0)</f>
        <v>0</v>
      </c>
      <c r="BL286" s="17" t="s">
        <v>212</v>
      </c>
      <c r="BM286" s="156" t="s">
        <v>1098</v>
      </c>
    </row>
    <row r="287" spans="2:51" s="13" customFormat="1" ht="10">
      <c r="B287" s="158"/>
      <c r="D287" s="159" t="s">
        <v>214</v>
      </c>
      <c r="E287" s="160" t="s">
        <v>1</v>
      </c>
      <c r="F287" s="161" t="s">
        <v>1099</v>
      </c>
      <c r="H287" s="162">
        <v>2.25</v>
      </c>
      <c r="I287" s="163"/>
      <c r="L287" s="158"/>
      <c r="M287" s="164"/>
      <c r="N287" s="165"/>
      <c r="O287" s="165"/>
      <c r="P287" s="165"/>
      <c r="Q287" s="165"/>
      <c r="R287" s="165"/>
      <c r="S287" s="165"/>
      <c r="T287" s="166"/>
      <c r="AT287" s="160" t="s">
        <v>214</v>
      </c>
      <c r="AU287" s="160" t="s">
        <v>85</v>
      </c>
      <c r="AV287" s="13" t="s">
        <v>85</v>
      </c>
      <c r="AW287" s="13" t="s">
        <v>33</v>
      </c>
      <c r="AX287" s="13" t="s">
        <v>8</v>
      </c>
      <c r="AY287" s="160" t="s">
        <v>205</v>
      </c>
    </row>
    <row r="288" spans="1:65" s="2" customFormat="1" ht="44.25" customHeight="1">
      <c r="A288" s="32"/>
      <c r="B288" s="144"/>
      <c r="C288" s="145" t="s">
        <v>425</v>
      </c>
      <c r="D288" s="145" t="s">
        <v>207</v>
      </c>
      <c r="E288" s="146" t="s">
        <v>1100</v>
      </c>
      <c r="F288" s="147" t="s">
        <v>1101</v>
      </c>
      <c r="G288" s="148" t="s">
        <v>256</v>
      </c>
      <c r="H288" s="149">
        <v>2.25</v>
      </c>
      <c r="I288" s="150"/>
      <c r="J288" s="151">
        <f>ROUND(I288*H288,0)</f>
        <v>0</v>
      </c>
      <c r="K288" s="147" t="s">
        <v>211</v>
      </c>
      <c r="L288" s="33"/>
      <c r="M288" s="152" t="s">
        <v>1</v>
      </c>
      <c r="N288" s="153" t="s">
        <v>43</v>
      </c>
      <c r="O288" s="58"/>
      <c r="P288" s="154">
        <f>O288*H288</f>
        <v>0</v>
      </c>
      <c r="Q288" s="154">
        <v>0.00859616</v>
      </c>
      <c r="R288" s="154">
        <f>Q288*H288</f>
        <v>0.019341360000000002</v>
      </c>
      <c r="S288" s="154">
        <v>0</v>
      </c>
      <c r="T288" s="155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6" t="s">
        <v>212</v>
      </c>
      <c r="AT288" s="156" t="s">
        <v>207</v>
      </c>
      <c r="AU288" s="156" t="s">
        <v>85</v>
      </c>
      <c r="AY288" s="17" t="s">
        <v>205</v>
      </c>
      <c r="BE288" s="157">
        <f>IF(N288="základní",J288,0)</f>
        <v>0</v>
      </c>
      <c r="BF288" s="157">
        <f>IF(N288="snížená",J288,0)</f>
        <v>0</v>
      </c>
      <c r="BG288" s="157">
        <f>IF(N288="zákl. přenesená",J288,0)</f>
        <v>0</v>
      </c>
      <c r="BH288" s="157">
        <f>IF(N288="sníž. přenesená",J288,0)</f>
        <v>0</v>
      </c>
      <c r="BI288" s="157">
        <f>IF(N288="nulová",J288,0)</f>
        <v>0</v>
      </c>
      <c r="BJ288" s="17" t="s">
        <v>85</v>
      </c>
      <c r="BK288" s="157">
        <f>ROUND(I288*H288,0)</f>
        <v>0</v>
      </c>
      <c r="BL288" s="17" t="s">
        <v>212</v>
      </c>
      <c r="BM288" s="156" t="s">
        <v>1102</v>
      </c>
    </row>
    <row r="289" spans="2:51" s="13" customFormat="1" ht="10">
      <c r="B289" s="158"/>
      <c r="D289" s="159" t="s">
        <v>214</v>
      </c>
      <c r="E289" s="160" t="s">
        <v>1</v>
      </c>
      <c r="F289" s="161" t="s">
        <v>1099</v>
      </c>
      <c r="H289" s="162">
        <v>2.25</v>
      </c>
      <c r="I289" s="163"/>
      <c r="L289" s="158"/>
      <c r="M289" s="164"/>
      <c r="N289" s="165"/>
      <c r="O289" s="165"/>
      <c r="P289" s="165"/>
      <c r="Q289" s="165"/>
      <c r="R289" s="165"/>
      <c r="S289" s="165"/>
      <c r="T289" s="166"/>
      <c r="AT289" s="160" t="s">
        <v>214</v>
      </c>
      <c r="AU289" s="160" t="s">
        <v>85</v>
      </c>
      <c r="AV289" s="13" t="s">
        <v>85</v>
      </c>
      <c r="AW289" s="13" t="s">
        <v>33</v>
      </c>
      <c r="AX289" s="13" t="s">
        <v>8</v>
      </c>
      <c r="AY289" s="160" t="s">
        <v>205</v>
      </c>
    </row>
    <row r="290" spans="1:65" s="2" customFormat="1" ht="16.5" customHeight="1">
      <c r="A290" s="32"/>
      <c r="B290" s="144"/>
      <c r="C290" s="175" t="s">
        <v>429</v>
      </c>
      <c r="D290" s="175" t="s">
        <v>237</v>
      </c>
      <c r="E290" s="176" t="s">
        <v>1103</v>
      </c>
      <c r="F290" s="177" t="s">
        <v>1104</v>
      </c>
      <c r="G290" s="178" t="s">
        <v>256</v>
      </c>
      <c r="H290" s="179">
        <v>2.363</v>
      </c>
      <c r="I290" s="180"/>
      <c r="J290" s="181">
        <f>ROUND(I290*H290,0)</f>
        <v>0</v>
      </c>
      <c r="K290" s="177" t="s">
        <v>211</v>
      </c>
      <c r="L290" s="182"/>
      <c r="M290" s="183" t="s">
        <v>1</v>
      </c>
      <c r="N290" s="184" t="s">
        <v>43</v>
      </c>
      <c r="O290" s="58"/>
      <c r="P290" s="154">
        <f>O290*H290</f>
        <v>0</v>
      </c>
      <c r="Q290" s="154">
        <v>0.00345</v>
      </c>
      <c r="R290" s="154">
        <f>Q290*H290</f>
        <v>0.00815235</v>
      </c>
      <c r="S290" s="154">
        <v>0</v>
      </c>
      <c r="T290" s="155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6" t="s">
        <v>240</v>
      </c>
      <c r="AT290" s="156" t="s">
        <v>237</v>
      </c>
      <c r="AU290" s="156" t="s">
        <v>85</v>
      </c>
      <c r="AY290" s="17" t="s">
        <v>205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7" t="s">
        <v>85</v>
      </c>
      <c r="BK290" s="157">
        <f>ROUND(I290*H290,0)</f>
        <v>0</v>
      </c>
      <c r="BL290" s="17" t="s">
        <v>212</v>
      </c>
      <c r="BM290" s="156" t="s">
        <v>1105</v>
      </c>
    </row>
    <row r="291" spans="2:51" s="13" customFormat="1" ht="10">
      <c r="B291" s="158"/>
      <c r="D291" s="159" t="s">
        <v>214</v>
      </c>
      <c r="E291" s="160" t="s">
        <v>1</v>
      </c>
      <c r="F291" s="161" t="s">
        <v>1106</v>
      </c>
      <c r="H291" s="162">
        <v>2.363</v>
      </c>
      <c r="I291" s="163"/>
      <c r="L291" s="158"/>
      <c r="M291" s="164"/>
      <c r="N291" s="165"/>
      <c r="O291" s="165"/>
      <c r="P291" s="165"/>
      <c r="Q291" s="165"/>
      <c r="R291" s="165"/>
      <c r="S291" s="165"/>
      <c r="T291" s="166"/>
      <c r="AT291" s="160" t="s">
        <v>214</v>
      </c>
      <c r="AU291" s="160" t="s">
        <v>85</v>
      </c>
      <c r="AV291" s="13" t="s">
        <v>85</v>
      </c>
      <c r="AW291" s="13" t="s">
        <v>33</v>
      </c>
      <c r="AX291" s="13" t="s">
        <v>8</v>
      </c>
      <c r="AY291" s="160" t="s">
        <v>205</v>
      </c>
    </row>
    <row r="292" spans="1:65" s="2" customFormat="1" ht="24.15" customHeight="1">
      <c r="A292" s="32"/>
      <c r="B292" s="144"/>
      <c r="C292" s="145" t="s">
        <v>434</v>
      </c>
      <c r="D292" s="145" t="s">
        <v>207</v>
      </c>
      <c r="E292" s="146" t="s">
        <v>1107</v>
      </c>
      <c r="F292" s="147" t="s">
        <v>1108</v>
      </c>
      <c r="G292" s="148" t="s">
        <v>256</v>
      </c>
      <c r="H292" s="149">
        <v>2.25</v>
      </c>
      <c r="I292" s="150"/>
      <c r="J292" s="151">
        <f>ROUND(I292*H292,0)</f>
        <v>0</v>
      </c>
      <c r="K292" s="147" t="s">
        <v>211</v>
      </c>
      <c r="L292" s="33"/>
      <c r="M292" s="152" t="s">
        <v>1</v>
      </c>
      <c r="N292" s="153" t="s">
        <v>43</v>
      </c>
      <c r="O292" s="58"/>
      <c r="P292" s="154">
        <f>O292*H292</f>
        <v>0</v>
      </c>
      <c r="Q292" s="154">
        <v>0.0027</v>
      </c>
      <c r="R292" s="154">
        <f>Q292*H292</f>
        <v>0.0060750000000000005</v>
      </c>
      <c r="S292" s="154">
        <v>0</v>
      </c>
      <c r="T292" s="155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6" t="s">
        <v>212</v>
      </c>
      <c r="AT292" s="156" t="s">
        <v>207</v>
      </c>
      <c r="AU292" s="156" t="s">
        <v>85</v>
      </c>
      <c r="AY292" s="17" t="s">
        <v>205</v>
      </c>
      <c r="BE292" s="157">
        <f>IF(N292="základní",J292,0)</f>
        <v>0</v>
      </c>
      <c r="BF292" s="157">
        <f>IF(N292="snížená",J292,0)</f>
        <v>0</v>
      </c>
      <c r="BG292" s="157">
        <f>IF(N292="zákl. přenesená",J292,0)</f>
        <v>0</v>
      </c>
      <c r="BH292" s="157">
        <f>IF(N292="sníž. přenesená",J292,0)</f>
        <v>0</v>
      </c>
      <c r="BI292" s="157">
        <f>IF(N292="nulová",J292,0)</f>
        <v>0</v>
      </c>
      <c r="BJ292" s="17" t="s">
        <v>85</v>
      </c>
      <c r="BK292" s="157">
        <f>ROUND(I292*H292,0)</f>
        <v>0</v>
      </c>
      <c r="BL292" s="17" t="s">
        <v>212</v>
      </c>
      <c r="BM292" s="156" t="s">
        <v>1109</v>
      </c>
    </row>
    <row r="293" spans="2:51" s="13" customFormat="1" ht="10">
      <c r="B293" s="158"/>
      <c r="D293" s="159" t="s">
        <v>214</v>
      </c>
      <c r="E293" s="160" t="s">
        <v>1</v>
      </c>
      <c r="F293" s="161" t="s">
        <v>1099</v>
      </c>
      <c r="H293" s="162">
        <v>2.25</v>
      </c>
      <c r="I293" s="163"/>
      <c r="L293" s="158"/>
      <c r="M293" s="164"/>
      <c r="N293" s="165"/>
      <c r="O293" s="165"/>
      <c r="P293" s="165"/>
      <c r="Q293" s="165"/>
      <c r="R293" s="165"/>
      <c r="S293" s="165"/>
      <c r="T293" s="166"/>
      <c r="AT293" s="160" t="s">
        <v>214</v>
      </c>
      <c r="AU293" s="160" t="s">
        <v>85</v>
      </c>
      <c r="AV293" s="13" t="s">
        <v>85</v>
      </c>
      <c r="AW293" s="13" t="s">
        <v>33</v>
      </c>
      <c r="AX293" s="13" t="s">
        <v>8</v>
      </c>
      <c r="AY293" s="160" t="s">
        <v>205</v>
      </c>
    </row>
    <row r="294" spans="1:65" s="2" customFormat="1" ht="33" customHeight="1">
      <c r="A294" s="32"/>
      <c r="B294" s="144"/>
      <c r="C294" s="145" t="s">
        <v>441</v>
      </c>
      <c r="D294" s="145" t="s">
        <v>207</v>
      </c>
      <c r="E294" s="146" t="s">
        <v>1110</v>
      </c>
      <c r="F294" s="147" t="s">
        <v>1111</v>
      </c>
      <c r="G294" s="148" t="s">
        <v>210</v>
      </c>
      <c r="H294" s="149">
        <v>3.782</v>
      </c>
      <c r="I294" s="150"/>
      <c r="J294" s="151">
        <f>ROUND(I294*H294,0)</f>
        <v>0</v>
      </c>
      <c r="K294" s="147" t="s">
        <v>211</v>
      </c>
      <c r="L294" s="33"/>
      <c r="M294" s="152" t="s">
        <v>1</v>
      </c>
      <c r="N294" s="153" t="s">
        <v>43</v>
      </c>
      <c r="O294" s="58"/>
      <c r="P294" s="154">
        <f>O294*H294</f>
        <v>0</v>
      </c>
      <c r="Q294" s="154">
        <v>2.50187</v>
      </c>
      <c r="R294" s="154">
        <f>Q294*H294</f>
        <v>9.462072339999999</v>
      </c>
      <c r="S294" s="154">
        <v>0</v>
      </c>
      <c r="T294" s="155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6" t="s">
        <v>212</v>
      </c>
      <c r="AT294" s="156" t="s">
        <v>207</v>
      </c>
      <c r="AU294" s="156" t="s">
        <v>85</v>
      </c>
      <c r="AY294" s="17" t="s">
        <v>205</v>
      </c>
      <c r="BE294" s="157">
        <f>IF(N294="základní",J294,0)</f>
        <v>0</v>
      </c>
      <c r="BF294" s="157">
        <f>IF(N294="snížená",J294,0)</f>
        <v>0</v>
      </c>
      <c r="BG294" s="157">
        <f>IF(N294="zákl. přenesená",J294,0)</f>
        <v>0</v>
      </c>
      <c r="BH294" s="157">
        <f>IF(N294="sníž. přenesená",J294,0)</f>
        <v>0</v>
      </c>
      <c r="BI294" s="157">
        <f>IF(N294="nulová",J294,0)</f>
        <v>0</v>
      </c>
      <c r="BJ294" s="17" t="s">
        <v>85</v>
      </c>
      <c r="BK294" s="157">
        <f>ROUND(I294*H294,0)</f>
        <v>0</v>
      </c>
      <c r="BL294" s="17" t="s">
        <v>212</v>
      </c>
      <c r="BM294" s="156" t="s">
        <v>1112</v>
      </c>
    </row>
    <row r="295" spans="2:51" s="13" customFormat="1" ht="10">
      <c r="B295" s="158"/>
      <c r="D295" s="159" t="s">
        <v>214</v>
      </c>
      <c r="E295" s="160" t="s">
        <v>1</v>
      </c>
      <c r="F295" s="161" t="s">
        <v>1113</v>
      </c>
      <c r="H295" s="162">
        <v>4.94</v>
      </c>
      <c r="I295" s="163"/>
      <c r="L295" s="158"/>
      <c r="M295" s="164"/>
      <c r="N295" s="165"/>
      <c r="O295" s="165"/>
      <c r="P295" s="165"/>
      <c r="Q295" s="165"/>
      <c r="R295" s="165"/>
      <c r="S295" s="165"/>
      <c r="T295" s="166"/>
      <c r="AT295" s="160" t="s">
        <v>214</v>
      </c>
      <c r="AU295" s="160" t="s">
        <v>85</v>
      </c>
      <c r="AV295" s="13" t="s">
        <v>85</v>
      </c>
      <c r="AW295" s="13" t="s">
        <v>33</v>
      </c>
      <c r="AX295" s="13" t="s">
        <v>77</v>
      </c>
      <c r="AY295" s="160" t="s">
        <v>205</v>
      </c>
    </row>
    <row r="296" spans="2:51" s="13" customFormat="1" ht="10">
      <c r="B296" s="158"/>
      <c r="D296" s="159" t="s">
        <v>214</v>
      </c>
      <c r="E296" s="160" t="s">
        <v>1</v>
      </c>
      <c r="F296" s="161" t="s">
        <v>1114</v>
      </c>
      <c r="H296" s="162">
        <v>2.25</v>
      </c>
      <c r="I296" s="163"/>
      <c r="L296" s="158"/>
      <c r="M296" s="164"/>
      <c r="N296" s="165"/>
      <c r="O296" s="165"/>
      <c r="P296" s="165"/>
      <c r="Q296" s="165"/>
      <c r="R296" s="165"/>
      <c r="S296" s="165"/>
      <c r="T296" s="166"/>
      <c r="AT296" s="160" t="s">
        <v>214</v>
      </c>
      <c r="AU296" s="160" t="s">
        <v>85</v>
      </c>
      <c r="AV296" s="13" t="s">
        <v>85</v>
      </c>
      <c r="AW296" s="13" t="s">
        <v>33</v>
      </c>
      <c r="AX296" s="13" t="s">
        <v>77</v>
      </c>
      <c r="AY296" s="160" t="s">
        <v>205</v>
      </c>
    </row>
    <row r="297" spans="2:51" s="13" customFormat="1" ht="10">
      <c r="B297" s="158"/>
      <c r="D297" s="159" t="s">
        <v>214</v>
      </c>
      <c r="E297" s="160" t="s">
        <v>1</v>
      </c>
      <c r="F297" s="161" t="s">
        <v>1115</v>
      </c>
      <c r="H297" s="162">
        <v>11.69</v>
      </c>
      <c r="I297" s="163"/>
      <c r="L297" s="158"/>
      <c r="M297" s="164"/>
      <c r="N297" s="165"/>
      <c r="O297" s="165"/>
      <c r="P297" s="165"/>
      <c r="Q297" s="165"/>
      <c r="R297" s="165"/>
      <c r="S297" s="165"/>
      <c r="T297" s="166"/>
      <c r="AT297" s="160" t="s">
        <v>214</v>
      </c>
      <c r="AU297" s="160" t="s">
        <v>85</v>
      </c>
      <c r="AV297" s="13" t="s">
        <v>85</v>
      </c>
      <c r="AW297" s="13" t="s">
        <v>33</v>
      </c>
      <c r="AX297" s="13" t="s">
        <v>77</v>
      </c>
      <c r="AY297" s="160" t="s">
        <v>205</v>
      </c>
    </row>
    <row r="298" spans="2:51" s="13" customFormat="1" ht="10">
      <c r="B298" s="158"/>
      <c r="D298" s="159" t="s">
        <v>214</v>
      </c>
      <c r="E298" s="160" t="s">
        <v>1</v>
      </c>
      <c r="F298" s="161" t="s">
        <v>1116</v>
      </c>
      <c r="H298" s="162">
        <v>28.4</v>
      </c>
      <c r="I298" s="163"/>
      <c r="L298" s="158"/>
      <c r="M298" s="164"/>
      <c r="N298" s="165"/>
      <c r="O298" s="165"/>
      <c r="P298" s="165"/>
      <c r="Q298" s="165"/>
      <c r="R298" s="165"/>
      <c r="S298" s="165"/>
      <c r="T298" s="166"/>
      <c r="AT298" s="160" t="s">
        <v>214</v>
      </c>
      <c r="AU298" s="160" t="s">
        <v>85</v>
      </c>
      <c r="AV298" s="13" t="s">
        <v>85</v>
      </c>
      <c r="AW298" s="13" t="s">
        <v>33</v>
      </c>
      <c r="AX298" s="13" t="s">
        <v>77</v>
      </c>
      <c r="AY298" s="160" t="s">
        <v>205</v>
      </c>
    </row>
    <row r="299" spans="2:51" s="14" customFormat="1" ht="10">
      <c r="B299" s="167"/>
      <c r="D299" s="159" t="s">
        <v>214</v>
      </c>
      <c r="E299" s="168" t="s">
        <v>896</v>
      </c>
      <c r="F299" s="169" t="s">
        <v>216</v>
      </c>
      <c r="H299" s="170">
        <v>47.28</v>
      </c>
      <c r="I299" s="171"/>
      <c r="L299" s="167"/>
      <c r="M299" s="172"/>
      <c r="N299" s="173"/>
      <c r="O299" s="173"/>
      <c r="P299" s="173"/>
      <c r="Q299" s="173"/>
      <c r="R299" s="173"/>
      <c r="S299" s="173"/>
      <c r="T299" s="174"/>
      <c r="AT299" s="168" t="s">
        <v>214</v>
      </c>
      <c r="AU299" s="168" t="s">
        <v>85</v>
      </c>
      <c r="AV299" s="14" t="s">
        <v>217</v>
      </c>
      <c r="AW299" s="14" t="s">
        <v>33</v>
      </c>
      <c r="AX299" s="14" t="s">
        <v>77</v>
      </c>
      <c r="AY299" s="168" t="s">
        <v>205</v>
      </c>
    </row>
    <row r="300" spans="2:51" s="13" customFormat="1" ht="10">
      <c r="B300" s="158"/>
      <c r="D300" s="159" t="s">
        <v>214</v>
      </c>
      <c r="E300" s="160" t="s">
        <v>1</v>
      </c>
      <c r="F300" s="161" t="s">
        <v>1117</v>
      </c>
      <c r="H300" s="162">
        <v>3.782</v>
      </c>
      <c r="I300" s="163"/>
      <c r="L300" s="158"/>
      <c r="M300" s="164"/>
      <c r="N300" s="165"/>
      <c r="O300" s="165"/>
      <c r="P300" s="165"/>
      <c r="Q300" s="165"/>
      <c r="R300" s="165"/>
      <c r="S300" s="165"/>
      <c r="T300" s="166"/>
      <c r="AT300" s="160" t="s">
        <v>214</v>
      </c>
      <c r="AU300" s="160" t="s">
        <v>85</v>
      </c>
      <c r="AV300" s="13" t="s">
        <v>85</v>
      </c>
      <c r="AW300" s="13" t="s">
        <v>33</v>
      </c>
      <c r="AX300" s="13" t="s">
        <v>8</v>
      </c>
      <c r="AY300" s="160" t="s">
        <v>205</v>
      </c>
    </row>
    <row r="301" spans="1:65" s="2" customFormat="1" ht="24.15" customHeight="1">
      <c r="A301" s="32"/>
      <c r="B301" s="144"/>
      <c r="C301" s="145" t="s">
        <v>448</v>
      </c>
      <c r="D301" s="145" t="s">
        <v>207</v>
      </c>
      <c r="E301" s="146" t="s">
        <v>1118</v>
      </c>
      <c r="F301" s="147" t="s">
        <v>1119</v>
      </c>
      <c r="G301" s="148" t="s">
        <v>210</v>
      </c>
      <c r="H301" s="149">
        <v>3.782</v>
      </c>
      <c r="I301" s="150"/>
      <c r="J301" s="151">
        <f>ROUND(I301*H301,0)</f>
        <v>0</v>
      </c>
      <c r="K301" s="147" t="s">
        <v>211</v>
      </c>
      <c r="L301" s="33"/>
      <c r="M301" s="152" t="s">
        <v>1</v>
      </c>
      <c r="N301" s="153" t="s">
        <v>43</v>
      </c>
      <c r="O301" s="58"/>
      <c r="P301" s="154">
        <f>O301*H301</f>
        <v>0</v>
      </c>
      <c r="Q301" s="154">
        <v>0</v>
      </c>
      <c r="R301" s="154">
        <f>Q301*H301</f>
        <v>0</v>
      </c>
      <c r="S301" s="154">
        <v>0</v>
      </c>
      <c r="T301" s="155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6" t="s">
        <v>212</v>
      </c>
      <c r="AT301" s="156" t="s">
        <v>207</v>
      </c>
      <c r="AU301" s="156" t="s">
        <v>85</v>
      </c>
      <c r="AY301" s="17" t="s">
        <v>205</v>
      </c>
      <c r="BE301" s="157">
        <f>IF(N301="základní",J301,0)</f>
        <v>0</v>
      </c>
      <c r="BF301" s="157">
        <f>IF(N301="snížená",J301,0)</f>
        <v>0</v>
      </c>
      <c r="BG301" s="157">
        <f>IF(N301="zákl. přenesená",J301,0)</f>
        <v>0</v>
      </c>
      <c r="BH301" s="157">
        <f>IF(N301="sníž. přenesená",J301,0)</f>
        <v>0</v>
      </c>
      <c r="BI301" s="157">
        <f>IF(N301="nulová",J301,0)</f>
        <v>0</v>
      </c>
      <c r="BJ301" s="17" t="s">
        <v>85</v>
      </c>
      <c r="BK301" s="157">
        <f>ROUND(I301*H301,0)</f>
        <v>0</v>
      </c>
      <c r="BL301" s="17" t="s">
        <v>212</v>
      </c>
      <c r="BM301" s="156" t="s">
        <v>1120</v>
      </c>
    </row>
    <row r="302" spans="2:51" s="13" customFormat="1" ht="10">
      <c r="B302" s="158"/>
      <c r="D302" s="159" t="s">
        <v>214</v>
      </c>
      <c r="E302" s="160" t="s">
        <v>1</v>
      </c>
      <c r="F302" s="161" t="s">
        <v>1117</v>
      </c>
      <c r="H302" s="162">
        <v>3.782</v>
      </c>
      <c r="I302" s="163"/>
      <c r="L302" s="158"/>
      <c r="M302" s="164"/>
      <c r="N302" s="165"/>
      <c r="O302" s="165"/>
      <c r="P302" s="165"/>
      <c r="Q302" s="165"/>
      <c r="R302" s="165"/>
      <c r="S302" s="165"/>
      <c r="T302" s="166"/>
      <c r="AT302" s="160" t="s">
        <v>214</v>
      </c>
      <c r="AU302" s="160" t="s">
        <v>85</v>
      </c>
      <c r="AV302" s="13" t="s">
        <v>85</v>
      </c>
      <c r="AW302" s="13" t="s">
        <v>33</v>
      </c>
      <c r="AX302" s="13" t="s">
        <v>8</v>
      </c>
      <c r="AY302" s="160" t="s">
        <v>205</v>
      </c>
    </row>
    <row r="303" spans="1:65" s="2" customFormat="1" ht="33" customHeight="1">
      <c r="A303" s="32"/>
      <c r="B303" s="144"/>
      <c r="C303" s="145" t="s">
        <v>452</v>
      </c>
      <c r="D303" s="145" t="s">
        <v>207</v>
      </c>
      <c r="E303" s="146" t="s">
        <v>1121</v>
      </c>
      <c r="F303" s="147" t="s">
        <v>1122</v>
      </c>
      <c r="G303" s="148" t="s">
        <v>210</v>
      </c>
      <c r="H303" s="149">
        <v>3.782</v>
      </c>
      <c r="I303" s="150"/>
      <c r="J303" s="151">
        <f>ROUND(I303*H303,0)</f>
        <v>0</v>
      </c>
      <c r="K303" s="147" t="s">
        <v>211</v>
      </c>
      <c r="L303" s="33"/>
      <c r="M303" s="152" t="s">
        <v>1</v>
      </c>
      <c r="N303" s="153" t="s">
        <v>43</v>
      </c>
      <c r="O303" s="58"/>
      <c r="P303" s="154">
        <f>O303*H303</f>
        <v>0</v>
      </c>
      <c r="Q303" s="154">
        <v>0</v>
      </c>
      <c r="R303" s="154">
        <f>Q303*H303</f>
        <v>0</v>
      </c>
      <c r="S303" s="154">
        <v>0</v>
      </c>
      <c r="T303" s="155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6" t="s">
        <v>212</v>
      </c>
      <c r="AT303" s="156" t="s">
        <v>207</v>
      </c>
      <c r="AU303" s="156" t="s">
        <v>85</v>
      </c>
      <c r="AY303" s="17" t="s">
        <v>205</v>
      </c>
      <c r="BE303" s="157">
        <f>IF(N303="základní",J303,0)</f>
        <v>0</v>
      </c>
      <c r="BF303" s="157">
        <f>IF(N303="snížená",J303,0)</f>
        <v>0</v>
      </c>
      <c r="BG303" s="157">
        <f>IF(N303="zákl. přenesená",J303,0)</f>
        <v>0</v>
      </c>
      <c r="BH303" s="157">
        <f>IF(N303="sníž. přenesená",J303,0)</f>
        <v>0</v>
      </c>
      <c r="BI303" s="157">
        <f>IF(N303="nulová",J303,0)</f>
        <v>0</v>
      </c>
      <c r="BJ303" s="17" t="s">
        <v>85</v>
      </c>
      <c r="BK303" s="157">
        <f>ROUND(I303*H303,0)</f>
        <v>0</v>
      </c>
      <c r="BL303" s="17" t="s">
        <v>212</v>
      </c>
      <c r="BM303" s="156" t="s">
        <v>1123</v>
      </c>
    </row>
    <row r="304" spans="2:51" s="13" customFormat="1" ht="10">
      <c r="B304" s="158"/>
      <c r="D304" s="159" t="s">
        <v>214</v>
      </c>
      <c r="E304" s="160" t="s">
        <v>1</v>
      </c>
      <c r="F304" s="161" t="s">
        <v>1117</v>
      </c>
      <c r="H304" s="162">
        <v>3.782</v>
      </c>
      <c r="I304" s="163"/>
      <c r="L304" s="158"/>
      <c r="M304" s="164"/>
      <c r="N304" s="165"/>
      <c r="O304" s="165"/>
      <c r="P304" s="165"/>
      <c r="Q304" s="165"/>
      <c r="R304" s="165"/>
      <c r="S304" s="165"/>
      <c r="T304" s="166"/>
      <c r="AT304" s="160" t="s">
        <v>214</v>
      </c>
      <c r="AU304" s="160" t="s">
        <v>85</v>
      </c>
      <c r="AV304" s="13" t="s">
        <v>85</v>
      </c>
      <c r="AW304" s="13" t="s">
        <v>33</v>
      </c>
      <c r="AX304" s="13" t="s">
        <v>8</v>
      </c>
      <c r="AY304" s="160" t="s">
        <v>205</v>
      </c>
    </row>
    <row r="305" spans="1:65" s="2" customFormat="1" ht="16.5" customHeight="1">
      <c r="A305" s="32"/>
      <c r="B305" s="144"/>
      <c r="C305" s="145" t="s">
        <v>456</v>
      </c>
      <c r="D305" s="145" t="s">
        <v>207</v>
      </c>
      <c r="E305" s="146" t="s">
        <v>1124</v>
      </c>
      <c r="F305" s="147" t="s">
        <v>1125</v>
      </c>
      <c r="G305" s="148" t="s">
        <v>229</v>
      </c>
      <c r="H305" s="149">
        <v>0.186</v>
      </c>
      <c r="I305" s="150"/>
      <c r="J305" s="151">
        <f>ROUND(I305*H305,0)</f>
        <v>0</v>
      </c>
      <c r="K305" s="147" t="s">
        <v>211</v>
      </c>
      <c r="L305" s="33"/>
      <c r="M305" s="152" t="s">
        <v>1</v>
      </c>
      <c r="N305" s="153" t="s">
        <v>43</v>
      </c>
      <c r="O305" s="58"/>
      <c r="P305" s="154">
        <f>O305*H305</f>
        <v>0</v>
      </c>
      <c r="Q305" s="154">
        <v>1.0627727797</v>
      </c>
      <c r="R305" s="154">
        <f>Q305*H305</f>
        <v>0.1976757370242</v>
      </c>
      <c r="S305" s="154">
        <v>0</v>
      </c>
      <c r="T305" s="155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6" t="s">
        <v>212</v>
      </c>
      <c r="AT305" s="156" t="s">
        <v>207</v>
      </c>
      <c r="AU305" s="156" t="s">
        <v>85</v>
      </c>
      <c r="AY305" s="17" t="s">
        <v>205</v>
      </c>
      <c r="BE305" s="157">
        <f>IF(N305="základní",J305,0)</f>
        <v>0</v>
      </c>
      <c r="BF305" s="157">
        <f>IF(N305="snížená",J305,0)</f>
        <v>0</v>
      </c>
      <c r="BG305" s="157">
        <f>IF(N305="zákl. přenesená",J305,0)</f>
        <v>0</v>
      </c>
      <c r="BH305" s="157">
        <f>IF(N305="sníž. přenesená",J305,0)</f>
        <v>0</v>
      </c>
      <c r="BI305" s="157">
        <f>IF(N305="nulová",J305,0)</f>
        <v>0</v>
      </c>
      <c r="BJ305" s="17" t="s">
        <v>85</v>
      </c>
      <c r="BK305" s="157">
        <f>ROUND(I305*H305,0)</f>
        <v>0</v>
      </c>
      <c r="BL305" s="17" t="s">
        <v>212</v>
      </c>
      <c r="BM305" s="156" t="s">
        <v>1126</v>
      </c>
    </row>
    <row r="306" spans="2:51" s="13" customFormat="1" ht="10">
      <c r="B306" s="158"/>
      <c r="D306" s="159" t="s">
        <v>214</v>
      </c>
      <c r="E306" s="160" t="s">
        <v>1</v>
      </c>
      <c r="F306" s="161" t="s">
        <v>1127</v>
      </c>
      <c r="H306" s="162">
        <v>0.186</v>
      </c>
      <c r="I306" s="163"/>
      <c r="L306" s="158"/>
      <c r="M306" s="164"/>
      <c r="N306" s="165"/>
      <c r="O306" s="165"/>
      <c r="P306" s="165"/>
      <c r="Q306" s="165"/>
      <c r="R306" s="165"/>
      <c r="S306" s="165"/>
      <c r="T306" s="166"/>
      <c r="AT306" s="160" t="s">
        <v>214</v>
      </c>
      <c r="AU306" s="160" t="s">
        <v>85</v>
      </c>
      <c r="AV306" s="13" t="s">
        <v>85</v>
      </c>
      <c r="AW306" s="13" t="s">
        <v>33</v>
      </c>
      <c r="AX306" s="13" t="s">
        <v>8</v>
      </c>
      <c r="AY306" s="160" t="s">
        <v>205</v>
      </c>
    </row>
    <row r="307" spans="1:65" s="2" customFormat="1" ht="21.75" customHeight="1">
      <c r="A307" s="32"/>
      <c r="B307" s="144"/>
      <c r="C307" s="145" t="s">
        <v>461</v>
      </c>
      <c r="D307" s="145" t="s">
        <v>207</v>
      </c>
      <c r="E307" s="146" t="s">
        <v>303</v>
      </c>
      <c r="F307" s="147" t="s">
        <v>304</v>
      </c>
      <c r="G307" s="148" t="s">
        <v>246</v>
      </c>
      <c r="H307" s="149">
        <v>5</v>
      </c>
      <c r="I307" s="150"/>
      <c r="J307" s="151">
        <f>ROUND(I307*H307,0)</f>
        <v>0</v>
      </c>
      <c r="K307" s="147" t="s">
        <v>211</v>
      </c>
      <c r="L307" s="33"/>
      <c r="M307" s="152" t="s">
        <v>1</v>
      </c>
      <c r="N307" s="153" t="s">
        <v>43</v>
      </c>
      <c r="O307" s="58"/>
      <c r="P307" s="154">
        <f>O307*H307</f>
        <v>0</v>
      </c>
      <c r="Q307" s="154">
        <v>0.04684</v>
      </c>
      <c r="R307" s="154">
        <f>Q307*H307</f>
        <v>0.2342</v>
      </c>
      <c r="S307" s="154">
        <v>0</v>
      </c>
      <c r="T307" s="155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6" t="s">
        <v>212</v>
      </c>
      <c r="AT307" s="156" t="s">
        <v>207</v>
      </c>
      <c r="AU307" s="156" t="s">
        <v>85</v>
      </c>
      <c r="AY307" s="17" t="s">
        <v>205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7" t="s">
        <v>85</v>
      </c>
      <c r="BK307" s="157">
        <f>ROUND(I307*H307,0)</f>
        <v>0</v>
      </c>
      <c r="BL307" s="17" t="s">
        <v>212</v>
      </c>
      <c r="BM307" s="156" t="s">
        <v>1128</v>
      </c>
    </row>
    <row r="308" spans="2:51" s="13" customFormat="1" ht="10">
      <c r="B308" s="158"/>
      <c r="D308" s="159" t="s">
        <v>214</v>
      </c>
      <c r="E308" s="160" t="s">
        <v>1</v>
      </c>
      <c r="F308" s="161" t="s">
        <v>1129</v>
      </c>
      <c r="H308" s="162">
        <v>1</v>
      </c>
      <c r="I308" s="163"/>
      <c r="L308" s="158"/>
      <c r="M308" s="164"/>
      <c r="N308" s="165"/>
      <c r="O308" s="165"/>
      <c r="P308" s="165"/>
      <c r="Q308" s="165"/>
      <c r="R308" s="165"/>
      <c r="S308" s="165"/>
      <c r="T308" s="166"/>
      <c r="AT308" s="160" t="s">
        <v>214</v>
      </c>
      <c r="AU308" s="160" t="s">
        <v>85</v>
      </c>
      <c r="AV308" s="13" t="s">
        <v>85</v>
      </c>
      <c r="AW308" s="13" t="s">
        <v>33</v>
      </c>
      <c r="AX308" s="13" t="s">
        <v>77</v>
      </c>
      <c r="AY308" s="160" t="s">
        <v>205</v>
      </c>
    </row>
    <row r="309" spans="2:51" s="13" customFormat="1" ht="10">
      <c r="B309" s="158"/>
      <c r="D309" s="159" t="s">
        <v>214</v>
      </c>
      <c r="E309" s="160" t="s">
        <v>1</v>
      </c>
      <c r="F309" s="161" t="s">
        <v>1130</v>
      </c>
      <c r="H309" s="162">
        <v>2</v>
      </c>
      <c r="I309" s="163"/>
      <c r="L309" s="158"/>
      <c r="M309" s="164"/>
      <c r="N309" s="165"/>
      <c r="O309" s="165"/>
      <c r="P309" s="165"/>
      <c r="Q309" s="165"/>
      <c r="R309" s="165"/>
      <c r="S309" s="165"/>
      <c r="T309" s="166"/>
      <c r="AT309" s="160" t="s">
        <v>214</v>
      </c>
      <c r="AU309" s="160" t="s">
        <v>85</v>
      </c>
      <c r="AV309" s="13" t="s">
        <v>85</v>
      </c>
      <c r="AW309" s="13" t="s">
        <v>33</v>
      </c>
      <c r="AX309" s="13" t="s">
        <v>77</v>
      </c>
      <c r="AY309" s="160" t="s">
        <v>205</v>
      </c>
    </row>
    <row r="310" spans="2:51" s="13" customFormat="1" ht="10">
      <c r="B310" s="158"/>
      <c r="D310" s="159" t="s">
        <v>214</v>
      </c>
      <c r="E310" s="160" t="s">
        <v>1</v>
      </c>
      <c r="F310" s="161" t="s">
        <v>1131</v>
      </c>
      <c r="H310" s="162">
        <v>2</v>
      </c>
      <c r="I310" s="163"/>
      <c r="L310" s="158"/>
      <c r="M310" s="164"/>
      <c r="N310" s="165"/>
      <c r="O310" s="165"/>
      <c r="P310" s="165"/>
      <c r="Q310" s="165"/>
      <c r="R310" s="165"/>
      <c r="S310" s="165"/>
      <c r="T310" s="166"/>
      <c r="AT310" s="160" t="s">
        <v>214</v>
      </c>
      <c r="AU310" s="160" t="s">
        <v>85</v>
      </c>
      <c r="AV310" s="13" t="s">
        <v>85</v>
      </c>
      <c r="AW310" s="13" t="s">
        <v>33</v>
      </c>
      <c r="AX310" s="13" t="s">
        <v>77</v>
      </c>
      <c r="AY310" s="160" t="s">
        <v>205</v>
      </c>
    </row>
    <row r="311" spans="2:51" s="14" customFormat="1" ht="10">
      <c r="B311" s="167"/>
      <c r="D311" s="159" t="s">
        <v>214</v>
      </c>
      <c r="E311" s="168" t="s">
        <v>1</v>
      </c>
      <c r="F311" s="169" t="s">
        <v>216</v>
      </c>
      <c r="H311" s="170">
        <v>5</v>
      </c>
      <c r="I311" s="171"/>
      <c r="L311" s="167"/>
      <c r="M311" s="172"/>
      <c r="N311" s="173"/>
      <c r="O311" s="173"/>
      <c r="P311" s="173"/>
      <c r="Q311" s="173"/>
      <c r="R311" s="173"/>
      <c r="S311" s="173"/>
      <c r="T311" s="174"/>
      <c r="AT311" s="168" t="s">
        <v>214</v>
      </c>
      <c r="AU311" s="168" t="s">
        <v>85</v>
      </c>
      <c r="AV311" s="14" t="s">
        <v>217</v>
      </c>
      <c r="AW311" s="14" t="s">
        <v>33</v>
      </c>
      <c r="AX311" s="14" t="s">
        <v>8</v>
      </c>
      <c r="AY311" s="168" t="s">
        <v>205</v>
      </c>
    </row>
    <row r="312" spans="1:65" s="2" customFormat="1" ht="24.15" customHeight="1">
      <c r="A312" s="32"/>
      <c r="B312" s="144"/>
      <c r="C312" s="175" t="s">
        <v>465</v>
      </c>
      <c r="D312" s="175" t="s">
        <v>237</v>
      </c>
      <c r="E312" s="176" t="s">
        <v>1132</v>
      </c>
      <c r="F312" s="177" t="s">
        <v>1133</v>
      </c>
      <c r="G312" s="178" t="s">
        <v>246</v>
      </c>
      <c r="H312" s="179">
        <v>1</v>
      </c>
      <c r="I312" s="180"/>
      <c r="J312" s="181">
        <f>ROUND(I312*H312,0)</f>
        <v>0</v>
      </c>
      <c r="K312" s="177" t="s">
        <v>211</v>
      </c>
      <c r="L312" s="182"/>
      <c r="M312" s="183" t="s">
        <v>1</v>
      </c>
      <c r="N312" s="184" t="s">
        <v>43</v>
      </c>
      <c r="O312" s="58"/>
      <c r="P312" s="154">
        <f>O312*H312</f>
        <v>0</v>
      </c>
      <c r="Q312" s="154">
        <v>0.01225</v>
      </c>
      <c r="R312" s="154">
        <f>Q312*H312</f>
        <v>0.01225</v>
      </c>
      <c r="S312" s="154">
        <v>0</v>
      </c>
      <c r="T312" s="155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6" t="s">
        <v>240</v>
      </c>
      <c r="AT312" s="156" t="s">
        <v>237</v>
      </c>
      <c r="AU312" s="156" t="s">
        <v>85</v>
      </c>
      <c r="AY312" s="17" t="s">
        <v>205</v>
      </c>
      <c r="BE312" s="157">
        <f>IF(N312="základní",J312,0)</f>
        <v>0</v>
      </c>
      <c r="BF312" s="157">
        <f>IF(N312="snížená",J312,0)</f>
        <v>0</v>
      </c>
      <c r="BG312" s="157">
        <f>IF(N312="zákl. přenesená",J312,0)</f>
        <v>0</v>
      </c>
      <c r="BH312" s="157">
        <f>IF(N312="sníž. přenesená",J312,0)</f>
        <v>0</v>
      </c>
      <c r="BI312" s="157">
        <f>IF(N312="nulová",J312,0)</f>
        <v>0</v>
      </c>
      <c r="BJ312" s="17" t="s">
        <v>85</v>
      </c>
      <c r="BK312" s="157">
        <f>ROUND(I312*H312,0)</f>
        <v>0</v>
      </c>
      <c r="BL312" s="17" t="s">
        <v>212</v>
      </c>
      <c r="BM312" s="156" t="s">
        <v>1134</v>
      </c>
    </row>
    <row r="313" spans="2:51" s="13" customFormat="1" ht="10">
      <c r="B313" s="158"/>
      <c r="D313" s="159" t="s">
        <v>214</v>
      </c>
      <c r="E313" s="160" t="s">
        <v>1</v>
      </c>
      <c r="F313" s="161" t="s">
        <v>1129</v>
      </c>
      <c r="H313" s="162">
        <v>1</v>
      </c>
      <c r="I313" s="163"/>
      <c r="L313" s="158"/>
      <c r="M313" s="164"/>
      <c r="N313" s="165"/>
      <c r="O313" s="165"/>
      <c r="P313" s="165"/>
      <c r="Q313" s="165"/>
      <c r="R313" s="165"/>
      <c r="S313" s="165"/>
      <c r="T313" s="166"/>
      <c r="AT313" s="160" t="s">
        <v>214</v>
      </c>
      <c r="AU313" s="160" t="s">
        <v>85</v>
      </c>
      <c r="AV313" s="13" t="s">
        <v>85</v>
      </c>
      <c r="AW313" s="13" t="s">
        <v>33</v>
      </c>
      <c r="AX313" s="13" t="s">
        <v>8</v>
      </c>
      <c r="AY313" s="160" t="s">
        <v>205</v>
      </c>
    </row>
    <row r="314" spans="1:65" s="2" customFormat="1" ht="24.15" customHeight="1">
      <c r="A314" s="32"/>
      <c r="B314" s="144"/>
      <c r="C314" s="175" t="s">
        <v>471</v>
      </c>
      <c r="D314" s="175" t="s">
        <v>237</v>
      </c>
      <c r="E314" s="176" t="s">
        <v>1135</v>
      </c>
      <c r="F314" s="177" t="s">
        <v>1136</v>
      </c>
      <c r="G314" s="178" t="s">
        <v>246</v>
      </c>
      <c r="H314" s="179">
        <v>2</v>
      </c>
      <c r="I314" s="180"/>
      <c r="J314" s="181">
        <f>ROUND(I314*H314,0)</f>
        <v>0</v>
      </c>
      <c r="K314" s="177" t="s">
        <v>211</v>
      </c>
      <c r="L314" s="182"/>
      <c r="M314" s="183" t="s">
        <v>1</v>
      </c>
      <c r="N314" s="184" t="s">
        <v>43</v>
      </c>
      <c r="O314" s="58"/>
      <c r="P314" s="154">
        <f>O314*H314</f>
        <v>0</v>
      </c>
      <c r="Q314" s="154">
        <v>0.01249</v>
      </c>
      <c r="R314" s="154">
        <f>Q314*H314</f>
        <v>0.02498</v>
      </c>
      <c r="S314" s="154">
        <v>0</v>
      </c>
      <c r="T314" s="155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6" t="s">
        <v>240</v>
      </c>
      <c r="AT314" s="156" t="s">
        <v>237</v>
      </c>
      <c r="AU314" s="156" t="s">
        <v>85</v>
      </c>
      <c r="AY314" s="17" t="s">
        <v>205</v>
      </c>
      <c r="BE314" s="157">
        <f>IF(N314="základní",J314,0)</f>
        <v>0</v>
      </c>
      <c r="BF314" s="157">
        <f>IF(N314="snížená",J314,0)</f>
        <v>0</v>
      </c>
      <c r="BG314" s="157">
        <f>IF(N314="zákl. přenesená",J314,0)</f>
        <v>0</v>
      </c>
      <c r="BH314" s="157">
        <f>IF(N314="sníž. přenesená",J314,0)</f>
        <v>0</v>
      </c>
      <c r="BI314" s="157">
        <f>IF(N314="nulová",J314,0)</f>
        <v>0</v>
      </c>
      <c r="BJ314" s="17" t="s">
        <v>85</v>
      </c>
      <c r="BK314" s="157">
        <f>ROUND(I314*H314,0)</f>
        <v>0</v>
      </c>
      <c r="BL314" s="17" t="s">
        <v>212</v>
      </c>
      <c r="BM314" s="156" t="s">
        <v>1137</v>
      </c>
    </row>
    <row r="315" spans="2:51" s="13" customFormat="1" ht="10">
      <c r="B315" s="158"/>
      <c r="D315" s="159" t="s">
        <v>214</v>
      </c>
      <c r="E315" s="160" t="s">
        <v>1</v>
      </c>
      <c r="F315" s="161" t="s">
        <v>1130</v>
      </c>
      <c r="H315" s="162">
        <v>2</v>
      </c>
      <c r="I315" s="163"/>
      <c r="L315" s="158"/>
      <c r="M315" s="164"/>
      <c r="N315" s="165"/>
      <c r="O315" s="165"/>
      <c r="P315" s="165"/>
      <c r="Q315" s="165"/>
      <c r="R315" s="165"/>
      <c r="S315" s="165"/>
      <c r="T315" s="166"/>
      <c r="AT315" s="160" t="s">
        <v>214</v>
      </c>
      <c r="AU315" s="160" t="s">
        <v>85</v>
      </c>
      <c r="AV315" s="13" t="s">
        <v>85</v>
      </c>
      <c r="AW315" s="13" t="s">
        <v>33</v>
      </c>
      <c r="AX315" s="13" t="s">
        <v>8</v>
      </c>
      <c r="AY315" s="160" t="s">
        <v>205</v>
      </c>
    </row>
    <row r="316" spans="1:65" s="2" customFormat="1" ht="37.75" customHeight="1">
      <c r="A316" s="32"/>
      <c r="B316" s="144"/>
      <c r="C316" s="175" t="s">
        <v>479</v>
      </c>
      <c r="D316" s="175" t="s">
        <v>237</v>
      </c>
      <c r="E316" s="176" t="s">
        <v>1138</v>
      </c>
      <c r="F316" s="177" t="s">
        <v>1139</v>
      </c>
      <c r="G316" s="178" t="s">
        <v>246</v>
      </c>
      <c r="H316" s="179">
        <v>2</v>
      </c>
      <c r="I316" s="180"/>
      <c r="J316" s="181">
        <f>ROUND(I316*H316,0)</f>
        <v>0</v>
      </c>
      <c r="K316" s="177" t="s">
        <v>211</v>
      </c>
      <c r="L316" s="182"/>
      <c r="M316" s="183" t="s">
        <v>1</v>
      </c>
      <c r="N316" s="184" t="s">
        <v>43</v>
      </c>
      <c r="O316" s="58"/>
      <c r="P316" s="154">
        <f>O316*H316</f>
        <v>0</v>
      </c>
      <c r="Q316" s="154">
        <v>0.01225</v>
      </c>
      <c r="R316" s="154">
        <f>Q316*H316</f>
        <v>0.0245</v>
      </c>
      <c r="S316" s="154">
        <v>0</v>
      </c>
      <c r="T316" s="155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6" t="s">
        <v>240</v>
      </c>
      <c r="AT316" s="156" t="s">
        <v>237</v>
      </c>
      <c r="AU316" s="156" t="s">
        <v>85</v>
      </c>
      <c r="AY316" s="17" t="s">
        <v>205</v>
      </c>
      <c r="BE316" s="157">
        <f>IF(N316="základní",J316,0)</f>
        <v>0</v>
      </c>
      <c r="BF316" s="157">
        <f>IF(N316="snížená",J316,0)</f>
        <v>0</v>
      </c>
      <c r="BG316" s="157">
        <f>IF(N316="zákl. přenesená",J316,0)</f>
        <v>0</v>
      </c>
      <c r="BH316" s="157">
        <f>IF(N316="sníž. přenesená",J316,0)</f>
        <v>0</v>
      </c>
      <c r="BI316" s="157">
        <f>IF(N316="nulová",J316,0)</f>
        <v>0</v>
      </c>
      <c r="BJ316" s="17" t="s">
        <v>85</v>
      </c>
      <c r="BK316" s="157">
        <f>ROUND(I316*H316,0)</f>
        <v>0</v>
      </c>
      <c r="BL316" s="17" t="s">
        <v>212</v>
      </c>
      <c r="BM316" s="156" t="s">
        <v>1140</v>
      </c>
    </row>
    <row r="317" spans="2:51" s="13" customFormat="1" ht="10">
      <c r="B317" s="158"/>
      <c r="D317" s="159" t="s">
        <v>214</v>
      </c>
      <c r="E317" s="160" t="s">
        <v>1</v>
      </c>
      <c r="F317" s="161" t="s">
        <v>1131</v>
      </c>
      <c r="H317" s="162">
        <v>2</v>
      </c>
      <c r="I317" s="163"/>
      <c r="L317" s="158"/>
      <c r="M317" s="164"/>
      <c r="N317" s="165"/>
      <c r="O317" s="165"/>
      <c r="P317" s="165"/>
      <c r="Q317" s="165"/>
      <c r="R317" s="165"/>
      <c r="S317" s="165"/>
      <c r="T317" s="166"/>
      <c r="AT317" s="160" t="s">
        <v>214</v>
      </c>
      <c r="AU317" s="160" t="s">
        <v>85</v>
      </c>
      <c r="AV317" s="13" t="s">
        <v>85</v>
      </c>
      <c r="AW317" s="13" t="s">
        <v>33</v>
      </c>
      <c r="AX317" s="13" t="s">
        <v>8</v>
      </c>
      <c r="AY317" s="160" t="s">
        <v>205</v>
      </c>
    </row>
    <row r="318" spans="2:63" s="12" customFormat="1" ht="22.75" customHeight="1">
      <c r="B318" s="131"/>
      <c r="D318" s="132" t="s">
        <v>76</v>
      </c>
      <c r="E318" s="142" t="s">
        <v>145</v>
      </c>
      <c r="F318" s="142" t="s">
        <v>311</v>
      </c>
      <c r="I318" s="134"/>
      <c r="J318" s="143">
        <f>BK318</f>
        <v>0</v>
      </c>
      <c r="L318" s="131"/>
      <c r="M318" s="136"/>
      <c r="N318" s="137"/>
      <c r="O318" s="137"/>
      <c r="P318" s="138">
        <f>SUM(P319:P393)</f>
        <v>0</v>
      </c>
      <c r="Q318" s="137"/>
      <c r="R318" s="138">
        <f>SUM(R319:R393)</f>
        <v>0.05378739999999999</v>
      </c>
      <c r="S318" s="137"/>
      <c r="T318" s="139">
        <f>SUM(T319:T393)</f>
        <v>47.77542200000001</v>
      </c>
      <c r="AR318" s="132" t="s">
        <v>8</v>
      </c>
      <c r="AT318" s="140" t="s">
        <v>76</v>
      </c>
      <c r="AU318" s="140" t="s">
        <v>8</v>
      </c>
      <c r="AY318" s="132" t="s">
        <v>205</v>
      </c>
      <c r="BK318" s="141">
        <f>SUM(BK319:BK393)</f>
        <v>0</v>
      </c>
    </row>
    <row r="319" spans="1:65" s="2" customFormat="1" ht="33" customHeight="1">
      <c r="A319" s="32"/>
      <c r="B319" s="144"/>
      <c r="C319" s="145" t="s">
        <v>484</v>
      </c>
      <c r="D319" s="145" t="s">
        <v>207</v>
      </c>
      <c r="E319" s="146" t="s">
        <v>313</v>
      </c>
      <c r="F319" s="147" t="s">
        <v>314</v>
      </c>
      <c r="G319" s="148" t="s">
        <v>256</v>
      </c>
      <c r="H319" s="149">
        <v>103.21</v>
      </c>
      <c r="I319" s="150"/>
      <c r="J319" s="151">
        <f>ROUND(I319*H319,0)</f>
        <v>0</v>
      </c>
      <c r="K319" s="147" t="s">
        <v>211</v>
      </c>
      <c r="L319" s="33"/>
      <c r="M319" s="152" t="s">
        <v>1</v>
      </c>
      <c r="N319" s="153" t="s">
        <v>43</v>
      </c>
      <c r="O319" s="58"/>
      <c r="P319" s="154">
        <f>O319*H319</f>
        <v>0</v>
      </c>
      <c r="Q319" s="154">
        <v>0.00013</v>
      </c>
      <c r="R319" s="154">
        <f>Q319*H319</f>
        <v>0.013417299999999998</v>
      </c>
      <c r="S319" s="154">
        <v>0</v>
      </c>
      <c r="T319" s="155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6" t="s">
        <v>212</v>
      </c>
      <c r="AT319" s="156" t="s">
        <v>207</v>
      </c>
      <c r="AU319" s="156" t="s">
        <v>85</v>
      </c>
      <c r="AY319" s="17" t="s">
        <v>205</v>
      </c>
      <c r="BE319" s="157">
        <f>IF(N319="základní",J319,0)</f>
        <v>0</v>
      </c>
      <c r="BF319" s="157">
        <f>IF(N319="snížená",J319,0)</f>
        <v>0</v>
      </c>
      <c r="BG319" s="157">
        <f>IF(N319="zákl. přenesená",J319,0)</f>
        <v>0</v>
      </c>
      <c r="BH319" s="157">
        <f>IF(N319="sníž. přenesená",J319,0)</f>
        <v>0</v>
      </c>
      <c r="BI319" s="157">
        <f>IF(N319="nulová",J319,0)</f>
        <v>0</v>
      </c>
      <c r="BJ319" s="17" t="s">
        <v>85</v>
      </c>
      <c r="BK319" s="157">
        <f>ROUND(I319*H319,0)</f>
        <v>0</v>
      </c>
      <c r="BL319" s="17" t="s">
        <v>212</v>
      </c>
      <c r="BM319" s="156" t="s">
        <v>1141</v>
      </c>
    </row>
    <row r="320" spans="2:51" s="13" customFormat="1" ht="20">
      <c r="B320" s="158"/>
      <c r="D320" s="159" t="s">
        <v>214</v>
      </c>
      <c r="E320" s="160" t="s">
        <v>1</v>
      </c>
      <c r="F320" s="161" t="s">
        <v>1142</v>
      </c>
      <c r="H320" s="162">
        <v>103.21</v>
      </c>
      <c r="I320" s="163"/>
      <c r="L320" s="158"/>
      <c r="M320" s="164"/>
      <c r="N320" s="165"/>
      <c r="O320" s="165"/>
      <c r="P320" s="165"/>
      <c r="Q320" s="165"/>
      <c r="R320" s="165"/>
      <c r="S320" s="165"/>
      <c r="T320" s="166"/>
      <c r="AT320" s="160" t="s">
        <v>214</v>
      </c>
      <c r="AU320" s="160" t="s">
        <v>85</v>
      </c>
      <c r="AV320" s="13" t="s">
        <v>85</v>
      </c>
      <c r="AW320" s="13" t="s">
        <v>33</v>
      </c>
      <c r="AX320" s="13" t="s">
        <v>8</v>
      </c>
      <c r="AY320" s="160" t="s">
        <v>205</v>
      </c>
    </row>
    <row r="321" spans="1:65" s="2" customFormat="1" ht="24.15" customHeight="1">
      <c r="A321" s="32"/>
      <c r="B321" s="144"/>
      <c r="C321" s="145" t="s">
        <v>490</v>
      </c>
      <c r="D321" s="145" t="s">
        <v>207</v>
      </c>
      <c r="E321" s="146" t="s">
        <v>317</v>
      </c>
      <c r="F321" s="147" t="s">
        <v>318</v>
      </c>
      <c r="G321" s="148" t="s">
        <v>256</v>
      </c>
      <c r="H321" s="149">
        <v>135.1</v>
      </c>
      <c r="I321" s="150"/>
      <c r="J321" s="151">
        <f>ROUND(I321*H321,0)</f>
        <v>0</v>
      </c>
      <c r="K321" s="147" t="s">
        <v>211</v>
      </c>
      <c r="L321" s="33"/>
      <c r="M321" s="152" t="s">
        <v>1</v>
      </c>
      <c r="N321" s="153" t="s">
        <v>43</v>
      </c>
      <c r="O321" s="58"/>
      <c r="P321" s="154">
        <f>O321*H321</f>
        <v>0</v>
      </c>
      <c r="Q321" s="154">
        <v>3.5E-05</v>
      </c>
      <c r="R321" s="154">
        <f>Q321*H321</f>
        <v>0.004728499999999999</v>
      </c>
      <c r="S321" s="154">
        <v>0</v>
      </c>
      <c r="T321" s="155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6" t="s">
        <v>212</v>
      </c>
      <c r="AT321" s="156" t="s">
        <v>207</v>
      </c>
      <c r="AU321" s="156" t="s">
        <v>85</v>
      </c>
      <c r="AY321" s="17" t="s">
        <v>205</v>
      </c>
      <c r="BE321" s="157">
        <f>IF(N321="základní",J321,0)</f>
        <v>0</v>
      </c>
      <c r="BF321" s="157">
        <f>IF(N321="snížená",J321,0)</f>
        <v>0</v>
      </c>
      <c r="BG321" s="157">
        <f>IF(N321="zákl. přenesená",J321,0)</f>
        <v>0</v>
      </c>
      <c r="BH321" s="157">
        <f>IF(N321="sníž. přenesená",J321,0)</f>
        <v>0</v>
      </c>
      <c r="BI321" s="157">
        <f>IF(N321="nulová",J321,0)</f>
        <v>0</v>
      </c>
      <c r="BJ321" s="17" t="s">
        <v>85</v>
      </c>
      <c r="BK321" s="157">
        <f>ROUND(I321*H321,0)</f>
        <v>0</v>
      </c>
      <c r="BL321" s="17" t="s">
        <v>212</v>
      </c>
      <c r="BM321" s="156" t="s">
        <v>1143</v>
      </c>
    </row>
    <row r="322" spans="2:51" s="13" customFormat="1" ht="10">
      <c r="B322" s="158"/>
      <c r="D322" s="159" t="s">
        <v>214</v>
      </c>
      <c r="E322" s="160" t="s">
        <v>1</v>
      </c>
      <c r="F322" s="161" t="s">
        <v>1144</v>
      </c>
      <c r="H322" s="162">
        <v>135.1</v>
      </c>
      <c r="I322" s="163"/>
      <c r="L322" s="158"/>
      <c r="M322" s="164"/>
      <c r="N322" s="165"/>
      <c r="O322" s="165"/>
      <c r="P322" s="165"/>
      <c r="Q322" s="165"/>
      <c r="R322" s="165"/>
      <c r="S322" s="165"/>
      <c r="T322" s="166"/>
      <c r="AT322" s="160" t="s">
        <v>214</v>
      </c>
      <c r="AU322" s="160" t="s">
        <v>85</v>
      </c>
      <c r="AV322" s="13" t="s">
        <v>85</v>
      </c>
      <c r="AW322" s="13" t="s">
        <v>33</v>
      </c>
      <c r="AX322" s="13" t="s">
        <v>77</v>
      </c>
      <c r="AY322" s="160" t="s">
        <v>205</v>
      </c>
    </row>
    <row r="323" spans="2:51" s="14" customFormat="1" ht="10">
      <c r="B323" s="167"/>
      <c r="D323" s="159" t="s">
        <v>214</v>
      </c>
      <c r="E323" s="168" t="s">
        <v>1</v>
      </c>
      <c r="F323" s="169" t="s">
        <v>216</v>
      </c>
      <c r="H323" s="170">
        <v>135.1</v>
      </c>
      <c r="I323" s="171"/>
      <c r="L323" s="167"/>
      <c r="M323" s="172"/>
      <c r="N323" s="173"/>
      <c r="O323" s="173"/>
      <c r="P323" s="173"/>
      <c r="Q323" s="173"/>
      <c r="R323" s="173"/>
      <c r="S323" s="173"/>
      <c r="T323" s="174"/>
      <c r="AT323" s="168" t="s">
        <v>214</v>
      </c>
      <c r="AU323" s="168" t="s">
        <v>85</v>
      </c>
      <c r="AV323" s="14" t="s">
        <v>217</v>
      </c>
      <c r="AW323" s="14" t="s">
        <v>33</v>
      </c>
      <c r="AX323" s="14" t="s">
        <v>8</v>
      </c>
      <c r="AY323" s="168" t="s">
        <v>205</v>
      </c>
    </row>
    <row r="324" spans="1:65" s="2" customFormat="1" ht="16.5" customHeight="1">
      <c r="A324" s="32"/>
      <c r="B324" s="144"/>
      <c r="C324" s="145" t="s">
        <v>497</v>
      </c>
      <c r="D324" s="145" t="s">
        <v>207</v>
      </c>
      <c r="E324" s="146" t="s">
        <v>1145</v>
      </c>
      <c r="F324" s="147" t="s">
        <v>1146</v>
      </c>
      <c r="G324" s="148" t="s">
        <v>246</v>
      </c>
      <c r="H324" s="149">
        <v>1</v>
      </c>
      <c r="I324" s="150"/>
      <c r="J324" s="151">
        <f>ROUND(I324*H324,0)</f>
        <v>0</v>
      </c>
      <c r="K324" s="147" t="s">
        <v>211</v>
      </c>
      <c r="L324" s="33"/>
      <c r="M324" s="152" t="s">
        <v>1</v>
      </c>
      <c r="N324" s="153" t="s">
        <v>43</v>
      </c>
      <c r="O324" s="58"/>
      <c r="P324" s="154">
        <f>O324*H324</f>
        <v>0</v>
      </c>
      <c r="Q324" s="154">
        <v>0.0286416</v>
      </c>
      <c r="R324" s="154">
        <f>Q324*H324</f>
        <v>0.0286416</v>
      </c>
      <c r="S324" s="154">
        <v>0</v>
      </c>
      <c r="T324" s="155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6" t="s">
        <v>212</v>
      </c>
      <c r="AT324" s="156" t="s">
        <v>207</v>
      </c>
      <c r="AU324" s="156" t="s">
        <v>85</v>
      </c>
      <c r="AY324" s="17" t="s">
        <v>205</v>
      </c>
      <c r="BE324" s="157">
        <f>IF(N324="základní",J324,0)</f>
        <v>0</v>
      </c>
      <c r="BF324" s="157">
        <f>IF(N324="snížená",J324,0)</f>
        <v>0</v>
      </c>
      <c r="BG324" s="157">
        <f>IF(N324="zákl. přenesená",J324,0)</f>
        <v>0</v>
      </c>
      <c r="BH324" s="157">
        <f>IF(N324="sníž. přenesená",J324,0)</f>
        <v>0</v>
      </c>
      <c r="BI324" s="157">
        <f>IF(N324="nulová",J324,0)</f>
        <v>0</v>
      </c>
      <c r="BJ324" s="17" t="s">
        <v>85</v>
      </c>
      <c r="BK324" s="157">
        <f>ROUND(I324*H324,0)</f>
        <v>0</v>
      </c>
      <c r="BL324" s="17" t="s">
        <v>212</v>
      </c>
      <c r="BM324" s="156" t="s">
        <v>1147</v>
      </c>
    </row>
    <row r="325" spans="2:51" s="13" customFormat="1" ht="10">
      <c r="B325" s="158"/>
      <c r="D325" s="159" t="s">
        <v>214</v>
      </c>
      <c r="E325" s="160" t="s">
        <v>1</v>
      </c>
      <c r="F325" s="161" t="s">
        <v>1148</v>
      </c>
      <c r="H325" s="162">
        <v>1</v>
      </c>
      <c r="I325" s="163"/>
      <c r="L325" s="158"/>
      <c r="M325" s="164"/>
      <c r="N325" s="165"/>
      <c r="O325" s="165"/>
      <c r="P325" s="165"/>
      <c r="Q325" s="165"/>
      <c r="R325" s="165"/>
      <c r="S325" s="165"/>
      <c r="T325" s="166"/>
      <c r="AT325" s="160" t="s">
        <v>214</v>
      </c>
      <c r="AU325" s="160" t="s">
        <v>85</v>
      </c>
      <c r="AV325" s="13" t="s">
        <v>85</v>
      </c>
      <c r="AW325" s="13" t="s">
        <v>33</v>
      </c>
      <c r="AX325" s="13" t="s">
        <v>8</v>
      </c>
      <c r="AY325" s="160" t="s">
        <v>205</v>
      </c>
    </row>
    <row r="326" spans="1:65" s="2" customFormat="1" ht="24.15" customHeight="1">
      <c r="A326" s="32"/>
      <c r="B326" s="144"/>
      <c r="C326" s="175" t="s">
        <v>502</v>
      </c>
      <c r="D326" s="175" t="s">
        <v>237</v>
      </c>
      <c r="E326" s="176" t="s">
        <v>1149</v>
      </c>
      <c r="F326" s="177" t="s">
        <v>1150</v>
      </c>
      <c r="G326" s="178" t="s">
        <v>246</v>
      </c>
      <c r="H326" s="179">
        <v>1</v>
      </c>
      <c r="I326" s="180"/>
      <c r="J326" s="181">
        <f>ROUND(I326*H326,0)</f>
        <v>0</v>
      </c>
      <c r="K326" s="177" t="s">
        <v>1</v>
      </c>
      <c r="L326" s="182"/>
      <c r="M326" s="183" t="s">
        <v>1</v>
      </c>
      <c r="N326" s="184" t="s">
        <v>43</v>
      </c>
      <c r="O326" s="58"/>
      <c r="P326" s="154">
        <f>O326*H326</f>
        <v>0</v>
      </c>
      <c r="Q326" s="154">
        <v>0.007</v>
      </c>
      <c r="R326" s="154">
        <f>Q326*H326</f>
        <v>0.007</v>
      </c>
      <c r="S326" s="154">
        <v>0</v>
      </c>
      <c r="T326" s="155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6" t="s">
        <v>240</v>
      </c>
      <c r="AT326" s="156" t="s">
        <v>237</v>
      </c>
      <c r="AU326" s="156" t="s">
        <v>85</v>
      </c>
      <c r="AY326" s="17" t="s">
        <v>205</v>
      </c>
      <c r="BE326" s="157">
        <f>IF(N326="základní",J326,0)</f>
        <v>0</v>
      </c>
      <c r="BF326" s="157">
        <f>IF(N326="snížená",J326,0)</f>
        <v>0</v>
      </c>
      <c r="BG326" s="157">
        <f>IF(N326="zákl. přenesená",J326,0)</f>
        <v>0</v>
      </c>
      <c r="BH326" s="157">
        <f>IF(N326="sníž. přenesená",J326,0)</f>
        <v>0</v>
      </c>
      <c r="BI326" s="157">
        <f>IF(N326="nulová",J326,0)</f>
        <v>0</v>
      </c>
      <c r="BJ326" s="17" t="s">
        <v>85</v>
      </c>
      <c r="BK326" s="157">
        <f>ROUND(I326*H326,0)</f>
        <v>0</v>
      </c>
      <c r="BL326" s="17" t="s">
        <v>212</v>
      </c>
      <c r="BM326" s="156" t="s">
        <v>1151</v>
      </c>
    </row>
    <row r="327" spans="1:65" s="2" customFormat="1" ht="24.15" customHeight="1">
      <c r="A327" s="32"/>
      <c r="B327" s="144"/>
      <c r="C327" s="145" t="s">
        <v>507</v>
      </c>
      <c r="D327" s="145" t="s">
        <v>207</v>
      </c>
      <c r="E327" s="146" t="s">
        <v>1152</v>
      </c>
      <c r="F327" s="147" t="s">
        <v>1153</v>
      </c>
      <c r="G327" s="148" t="s">
        <v>256</v>
      </c>
      <c r="H327" s="149">
        <v>16.08</v>
      </c>
      <c r="I327" s="150"/>
      <c r="J327" s="151">
        <f>ROUND(I327*H327,0)</f>
        <v>0</v>
      </c>
      <c r="K327" s="147" t="s">
        <v>211</v>
      </c>
      <c r="L327" s="33"/>
      <c r="M327" s="152" t="s">
        <v>1</v>
      </c>
      <c r="N327" s="153" t="s">
        <v>43</v>
      </c>
      <c r="O327" s="58"/>
      <c r="P327" s="154">
        <f>O327*H327</f>
        <v>0</v>
      </c>
      <c r="Q327" s="154">
        <v>0</v>
      </c>
      <c r="R327" s="154">
        <f>Q327*H327</f>
        <v>0</v>
      </c>
      <c r="S327" s="154">
        <v>0.1</v>
      </c>
      <c r="T327" s="155">
        <f>S327*H327</f>
        <v>1.6079999999999999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6" t="s">
        <v>212</v>
      </c>
      <c r="AT327" s="156" t="s">
        <v>207</v>
      </c>
      <c r="AU327" s="156" t="s">
        <v>85</v>
      </c>
      <c r="AY327" s="17" t="s">
        <v>205</v>
      </c>
      <c r="BE327" s="157">
        <f>IF(N327="základní",J327,0)</f>
        <v>0</v>
      </c>
      <c r="BF327" s="157">
        <f>IF(N327="snížená",J327,0)</f>
        <v>0</v>
      </c>
      <c r="BG327" s="157">
        <f>IF(N327="zákl. přenesená",J327,0)</f>
        <v>0</v>
      </c>
      <c r="BH327" s="157">
        <f>IF(N327="sníž. přenesená",J327,0)</f>
        <v>0</v>
      </c>
      <c r="BI327" s="157">
        <f>IF(N327="nulová",J327,0)</f>
        <v>0</v>
      </c>
      <c r="BJ327" s="17" t="s">
        <v>85</v>
      </c>
      <c r="BK327" s="157">
        <f>ROUND(I327*H327,0)</f>
        <v>0</v>
      </c>
      <c r="BL327" s="17" t="s">
        <v>212</v>
      </c>
      <c r="BM327" s="156" t="s">
        <v>1154</v>
      </c>
    </row>
    <row r="328" spans="2:51" s="13" customFormat="1" ht="10">
      <c r="B328" s="158"/>
      <c r="D328" s="159" t="s">
        <v>214</v>
      </c>
      <c r="E328" s="160" t="s">
        <v>1</v>
      </c>
      <c r="F328" s="161" t="s">
        <v>1155</v>
      </c>
      <c r="H328" s="162">
        <v>7.5</v>
      </c>
      <c r="I328" s="163"/>
      <c r="L328" s="158"/>
      <c r="M328" s="164"/>
      <c r="N328" s="165"/>
      <c r="O328" s="165"/>
      <c r="P328" s="165"/>
      <c r="Q328" s="165"/>
      <c r="R328" s="165"/>
      <c r="S328" s="165"/>
      <c r="T328" s="166"/>
      <c r="AT328" s="160" t="s">
        <v>214</v>
      </c>
      <c r="AU328" s="160" t="s">
        <v>85</v>
      </c>
      <c r="AV328" s="13" t="s">
        <v>85</v>
      </c>
      <c r="AW328" s="13" t="s">
        <v>33</v>
      </c>
      <c r="AX328" s="13" t="s">
        <v>77</v>
      </c>
      <c r="AY328" s="160" t="s">
        <v>205</v>
      </c>
    </row>
    <row r="329" spans="2:51" s="13" customFormat="1" ht="10">
      <c r="B329" s="158"/>
      <c r="D329" s="159" t="s">
        <v>214</v>
      </c>
      <c r="E329" s="160" t="s">
        <v>1</v>
      </c>
      <c r="F329" s="161" t="s">
        <v>1156</v>
      </c>
      <c r="H329" s="162">
        <v>8.58</v>
      </c>
      <c r="I329" s="163"/>
      <c r="L329" s="158"/>
      <c r="M329" s="164"/>
      <c r="N329" s="165"/>
      <c r="O329" s="165"/>
      <c r="P329" s="165"/>
      <c r="Q329" s="165"/>
      <c r="R329" s="165"/>
      <c r="S329" s="165"/>
      <c r="T329" s="166"/>
      <c r="AT329" s="160" t="s">
        <v>214</v>
      </c>
      <c r="AU329" s="160" t="s">
        <v>85</v>
      </c>
      <c r="AV329" s="13" t="s">
        <v>85</v>
      </c>
      <c r="AW329" s="13" t="s">
        <v>33</v>
      </c>
      <c r="AX329" s="13" t="s">
        <v>77</v>
      </c>
      <c r="AY329" s="160" t="s">
        <v>205</v>
      </c>
    </row>
    <row r="330" spans="2:51" s="14" customFormat="1" ht="10">
      <c r="B330" s="167"/>
      <c r="D330" s="159" t="s">
        <v>214</v>
      </c>
      <c r="E330" s="168" t="s">
        <v>1</v>
      </c>
      <c r="F330" s="169" t="s">
        <v>216</v>
      </c>
      <c r="H330" s="170">
        <v>16.08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8" t="s">
        <v>214</v>
      </c>
      <c r="AU330" s="168" t="s">
        <v>85</v>
      </c>
      <c r="AV330" s="14" t="s">
        <v>217</v>
      </c>
      <c r="AW330" s="14" t="s">
        <v>33</v>
      </c>
      <c r="AX330" s="14" t="s">
        <v>8</v>
      </c>
      <c r="AY330" s="168" t="s">
        <v>205</v>
      </c>
    </row>
    <row r="331" spans="1:65" s="2" customFormat="1" ht="24.15" customHeight="1">
      <c r="A331" s="32"/>
      <c r="B331" s="144"/>
      <c r="C331" s="145" t="s">
        <v>511</v>
      </c>
      <c r="D331" s="145" t="s">
        <v>207</v>
      </c>
      <c r="E331" s="146" t="s">
        <v>1157</v>
      </c>
      <c r="F331" s="147" t="s">
        <v>1158</v>
      </c>
      <c r="G331" s="148" t="s">
        <v>325</v>
      </c>
      <c r="H331" s="149">
        <v>7.2</v>
      </c>
      <c r="I331" s="150"/>
      <c r="J331" s="151">
        <f>ROUND(I331*H331,0)</f>
        <v>0</v>
      </c>
      <c r="K331" s="147" t="s">
        <v>211</v>
      </c>
      <c r="L331" s="33"/>
      <c r="M331" s="152" t="s">
        <v>1</v>
      </c>
      <c r="N331" s="153" t="s">
        <v>43</v>
      </c>
      <c r="O331" s="58"/>
      <c r="P331" s="154">
        <f>O331*H331</f>
        <v>0</v>
      </c>
      <c r="Q331" s="154">
        <v>0</v>
      </c>
      <c r="R331" s="154">
        <f>Q331*H331</f>
        <v>0</v>
      </c>
      <c r="S331" s="154">
        <v>0.07</v>
      </c>
      <c r="T331" s="155">
        <f>S331*H331</f>
        <v>0.5040000000000001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6" t="s">
        <v>212</v>
      </c>
      <c r="AT331" s="156" t="s">
        <v>207</v>
      </c>
      <c r="AU331" s="156" t="s">
        <v>85</v>
      </c>
      <c r="AY331" s="17" t="s">
        <v>205</v>
      </c>
      <c r="BE331" s="157">
        <f>IF(N331="základní",J331,0)</f>
        <v>0</v>
      </c>
      <c r="BF331" s="157">
        <f>IF(N331="snížená",J331,0)</f>
        <v>0</v>
      </c>
      <c r="BG331" s="157">
        <f>IF(N331="zákl. přenesená",J331,0)</f>
        <v>0</v>
      </c>
      <c r="BH331" s="157">
        <f>IF(N331="sníž. přenesená",J331,0)</f>
        <v>0</v>
      </c>
      <c r="BI331" s="157">
        <f>IF(N331="nulová",J331,0)</f>
        <v>0</v>
      </c>
      <c r="BJ331" s="17" t="s">
        <v>85</v>
      </c>
      <c r="BK331" s="157">
        <f>ROUND(I331*H331,0)</f>
        <v>0</v>
      </c>
      <c r="BL331" s="17" t="s">
        <v>212</v>
      </c>
      <c r="BM331" s="156" t="s">
        <v>1159</v>
      </c>
    </row>
    <row r="332" spans="2:51" s="13" customFormat="1" ht="10">
      <c r="B332" s="158"/>
      <c r="D332" s="159" t="s">
        <v>214</v>
      </c>
      <c r="E332" s="160" t="s">
        <v>1</v>
      </c>
      <c r="F332" s="161" t="s">
        <v>1160</v>
      </c>
      <c r="H332" s="162">
        <v>7.2</v>
      </c>
      <c r="I332" s="163"/>
      <c r="L332" s="158"/>
      <c r="M332" s="164"/>
      <c r="N332" s="165"/>
      <c r="O332" s="165"/>
      <c r="P332" s="165"/>
      <c r="Q332" s="165"/>
      <c r="R332" s="165"/>
      <c r="S332" s="165"/>
      <c r="T332" s="166"/>
      <c r="AT332" s="160" t="s">
        <v>214</v>
      </c>
      <c r="AU332" s="160" t="s">
        <v>85</v>
      </c>
      <c r="AV332" s="13" t="s">
        <v>85</v>
      </c>
      <c r="AW332" s="13" t="s">
        <v>33</v>
      </c>
      <c r="AX332" s="13" t="s">
        <v>8</v>
      </c>
      <c r="AY332" s="160" t="s">
        <v>205</v>
      </c>
    </row>
    <row r="333" spans="1:65" s="2" customFormat="1" ht="37.75" customHeight="1">
      <c r="A333" s="32"/>
      <c r="B333" s="144"/>
      <c r="C333" s="145" t="s">
        <v>517</v>
      </c>
      <c r="D333" s="145" t="s">
        <v>207</v>
      </c>
      <c r="E333" s="146" t="s">
        <v>1161</v>
      </c>
      <c r="F333" s="147" t="s">
        <v>1162</v>
      </c>
      <c r="G333" s="148" t="s">
        <v>210</v>
      </c>
      <c r="H333" s="149">
        <v>10.749</v>
      </c>
      <c r="I333" s="150"/>
      <c r="J333" s="151">
        <f>ROUND(I333*H333,0)</f>
        <v>0</v>
      </c>
      <c r="K333" s="147" t="s">
        <v>211</v>
      </c>
      <c r="L333" s="33"/>
      <c r="M333" s="152" t="s">
        <v>1</v>
      </c>
      <c r="N333" s="153" t="s">
        <v>43</v>
      </c>
      <c r="O333" s="58"/>
      <c r="P333" s="154">
        <f>O333*H333</f>
        <v>0</v>
      </c>
      <c r="Q333" s="154">
        <v>0</v>
      </c>
      <c r="R333" s="154">
        <f>Q333*H333</f>
        <v>0</v>
      </c>
      <c r="S333" s="154">
        <v>2.2</v>
      </c>
      <c r="T333" s="155">
        <f>S333*H333</f>
        <v>23.647800000000004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6" t="s">
        <v>212</v>
      </c>
      <c r="AT333" s="156" t="s">
        <v>207</v>
      </c>
      <c r="AU333" s="156" t="s">
        <v>85</v>
      </c>
      <c r="AY333" s="17" t="s">
        <v>205</v>
      </c>
      <c r="BE333" s="157">
        <f>IF(N333="základní",J333,0)</f>
        <v>0</v>
      </c>
      <c r="BF333" s="157">
        <f>IF(N333="snížená",J333,0)</f>
        <v>0</v>
      </c>
      <c r="BG333" s="157">
        <f>IF(N333="zákl. přenesená",J333,0)</f>
        <v>0</v>
      </c>
      <c r="BH333" s="157">
        <f>IF(N333="sníž. přenesená",J333,0)</f>
        <v>0</v>
      </c>
      <c r="BI333" s="157">
        <f>IF(N333="nulová",J333,0)</f>
        <v>0</v>
      </c>
      <c r="BJ333" s="17" t="s">
        <v>85</v>
      </c>
      <c r="BK333" s="157">
        <f>ROUND(I333*H333,0)</f>
        <v>0</v>
      </c>
      <c r="BL333" s="17" t="s">
        <v>212</v>
      </c>
      <c r="BM333" s="156" t="s">
        <v>1163</v>
      </c>
    </row>
    <row r="334" spans="2:51" s="13" customFormat="1" ht="10">
      <c r="B334" s="158"/>
      <c r="D334" s="159" t="s">
        <v>214</v>
      </c>
      <c r="E334" s="160" t="s">
        <v>1</v>
      </c>
      <c r="F334" s="161" t="s">
        <v>1164</v>
      </c>
      <c r="H334" s="162">
        <v>5.752</v>
      </c>
      <c r="I334" s="163"/>
      <c r="L334" s="158"/>
      <c r="M334" s="164"/>
      <c r="N334" s="165"/>
      <c r="O334" s="165"/>
      <c r="P334" s="165"/>
      <c r="Q334" s="165"/>
      <c r="R334" s="165"/>
      <c r="S334" s="165"/>
      <c r="T334" s="166"/>
      <c r="AT334" s="160" t="s">
        <v>214</v>
      </c>
      <c r="AU334" s="160" t="s">
        <v>85</v>
      </c>
      <c r="AV334" s="13" t="s">
        <v>85</v>
      </c>
      <c r="AW334" s="13" t="s">
        <v>33</v>
      </c>
      <c r="AX334" s="13" t="s">
        <v>77</v>
      </c>
      <c r="AY334" s="160" t="s">
        <v>205</v>
      </c>
    </row>
    <row r="335" spans="2:51" s="13" customFormat="1" ht="10">
      <c r="B335" s="158"/>
      <c r="D335" s="159" t="s">
        <v>214</v>
      </c>
      <c r="E335" s="160" t="s">
        <v>1</v>
      </c>
      <c r="F335" s="161" t="s">
        <v>1165</v>
      </c>
      <c r="H335" s="162">
        <v>0.45</v>
      </c>
      <c r="I335" s="163"/>
      <c r="L335" s="158"/>
      <c r="M335" s="164"/>
      <c r="N335" s="165"/>
      <c r="O335" s="165"/>
      <c r="P335" s="165"/>
      <c r="Q335" s="165"/>
      <c r="R335" s="165"/>
      <c r="S335" s="165"/>
      <c r="T335" s="166"/>
      <c r="AT335" s="160" t="s">
        <v>214</v>
      </c>
      <c r="AU335" s="160" t="s">
        <v>85</v>
      </c>
      <c r="AV335" s="13" t="s">
        <v>85</v>
      </c>
      <c r="AW335" s="13" t="s">
        <v>33</v>
      </c>
      <c r="AX335" s="13" t="s">
        <v>77</v>
      </c>
      <c r="AY335" s="160" t="s">
        <v>205</v>
      </c>
    </row>
    <row r="336" spans="2:51" s="13" customFormat="1" ht="10">
      <c r="B336" s="158"/>
      <c r="D336" s="159" t="s">
        <v>214</v>
      </c>
      <c r="E336" s="160" t="s">
        <v>1</v>
      </c>
      <c r="F336" s="161" t="s">
        <v>1166</v>
      </c>
      <c r="H336" s="162">
        <v>2.631</v>
      </c>
      <c r="I336" s="163"/>
      <c r="L336" s="158"/>
      <c r="M336" s="164"/>
      <c r="N336" s="165"/>
      <c r="O336" s="165"/>
      <c r="P336" s="165"/>
      <c r="Q336" s="165"/>
      <c r="R336" s="165"/>
      <c r="S336" s="165"/>
      <c r="T336" s="166"/>
      <c r="AT336" s="160" t="s">
        <v>214</v>
      </c>
      <c r="AU336" s="160" t="s">
        <v>85</v>
      </c>
      <c r="AV336" s="13" t="s">
        <v>85</v>
      </c>
      <c r="AW336" s="13" t="s">
        <v>33</v>
      </c>
      <c r="AX336" s="13" t="s">
        <v>77</v>
      </c>
      <c r="AY336" s="160" t="s">
        <v>205</v>
      </c>
    </row>
    <row r="337" spans="2:51" s="13" customFormat="1" ht="10">
      <c r="B337" s="158"/>
      <c r="D337" s="159" t="s">
        <v>214</v>
      </c>
      <c r="E337" s="160" t="s">
        <v>1</v>
      </c>
      <c r="F337" s="161" t="s">
        <v>1167</v>
      </c>
      <c r="H337" s="162">
        <v>1.466</v>
      </c>
      <c r="I337" s="163"/>
      <c r="L337" s="158"/>
      <c r="M337" s="164"/>
      <c r="N337" s="165"/>
      <c r="O337" s="165"/>
      <c r="P337" s="165"/>
      <c r="Q337" s="165"/>
      <c r="R337" s="165"/>
      <c r="S337" s="165"/>
      <c r="T337" s="166"/>
      <c r="AT337" s="160" t="s">
        <v>214</v>
      </c>
      <c r="AU337" s="160" t="s">
        <v>85</v>
      </c>
      <c r="AV337" s="13" t="s">
        <v>85</v>
      </c>
      <c r="AW337" s="13" t="s">
        <v>33</v>
      </c>
      <c r="AX337" s="13" t="s">
        <v>77</v>
      </c>
      <c r="AY337" s="160" t="s">
        <v>205</v>
      </c>
    </row>
    <row r="338" spans="2:51" s="13" customFormat="1" ht="10">
      <c r="B338" s="158"/>
      <c r="D338" s="159" t="s">
        <v>214</v>
      </c>
      <c r="E338" s="160" t="s">
        <v>1</v>
      </c>
      <c r="F338" s="161" t="s">
        <v>984</v>
      </c>
      <c r="H338" s="162">
        <v>0.45</v>
      </c>
      <c r="I338" s="163"/>
      <c r="L338" s="158"/>
      <c r="M338" s="164"/>
      <c r="N338" s="165"/>
      <c r="O338" s="165"/>
      <c r="P338" s="165"/>
      <c r="Q338" s="165"/>
      <c r="R338" s="165"/>
      <c r="S338" s="165"/>
      <c r="T338" s="166"/>
      <c r="AT338" s="160" t="s">
        <v>214</v>
      </c>
      <c r="AU338" s="160" t="s">
        <v>85</v>
      </c>
      <c r="AV338" s="13" t="s">
        <v>85</v>
      </c>
      <c r="AW338" s="13" t="s">
        <v>33</v>
      </c>
      <c r="AX338" s="13" t="s">
        <v>77</v>
      </c>
      <c r="AY338" s="160" t="s">
        <v>205</v>
      </c>
    </row>
    <row r="339" spans="2:51" s="14" customFormat="1" ht="10">
      <c r="B339" s="167"/>
      <c r="D339" s="159" t="s">
        <v>214</v>
      </c>
      <c r="E339" s="168" t="s">
        <v>1</v>
      </c>
      <c r="F339" s="169" t="s">
        <v>216</v>
      </c>
      <c r="H339" s="170">
        <v>10.749</v>
      </c>
      <c r="I339" s="171"/>
      <c r="L339" s="167"/>
      <c r="M339" s="172"/>
      <c r="N339" s="173"/>
      <c r="O339" s="173"/>
      <c r="P339" s="173"/>
      <c r="Q339" s="173"/>
      <c r="R339" s="173"/>
      <c r="S339" s="173"/>
      <c r="T339" s="174"/>
      <c r="AT339" s="168" t="s">
        <v>214</v>
      </c>
      <c r="AU339" s="168" t="s">
        <v>85</v>
      </c>
      <c r="AV339" s="14" t="s">
        <v>217</v>
      </c>
      <c r="AW339" s="14" t="s">
        <v>33</v>
      </c>
      <c r="AX339" s="14" t="s">
        <v>8</v>
      </c>
      <c r="AY339" s="168" t="s">
        <v>205</v>
      </c>
    </row>
    <row r="340" spans="1:65" s="2" customFormat="1" ht="24.15" customHeight="1">
      <c r="A340" s="32"/>
      <c r="B340" s="144"/>
      <c r="C340" s="145" t="s">
        <v>103</v>
      </c>
      <c r="D340" s="145" t="s">
        <v>207</v>
      </c>
      <c r="E340" s="146" t="s">
        <v>1168</v>
      </c>
      <c r="F340" s="147" t="s">
        <v>1169</v>
      </c>
      <c r="G340" s="148" t="s">
        <v>256</v>
      </c>
      <c r="H340" s="149">
        <v>28.76</v>
      </c>
      <c r="I340" s="150"/>
      <c r="J340" s="151">
        <f>ROUND(I340*H340,0)</f>
        <v>0</v>
      </c>
      <c r="K340" s="147" t="s">
        <v>211</v>
      </c>
      <c r="L340" s="33"/>
      <c r="M340" s="152" t="s">
        <v>1</v>
      </c>
      <c r="N340" s="153" t="s">
        <v>43</v>
      </c>
      <c r="O340" s="58"/>
      <c r="P340" s="154">
        <f>O340*H340</f>
        <v>0</v>
      </c>
      <c r="Q340" s="154">
        <v>0</v>
      </c>
      <c r="R340" s="154">
        <f>Q340*H340</f>
        <v>0</v>
      </c>
      <c r="S340" s="154">
        <v>0.035</v>
      </c>
      <c r="T340" s="155">
        <f>S340*H340</f>
        <v>1.0066000000000002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6" t="s">
        <v>212</v>
      </c>
      <c r="AT340" s="156" t="s">
        <v>207</v>
      </c>
      <c r="AU340" s="156" t="s">
        <v>85</v>
      </c>
      <c r="AY340" s="17" t="s">
        <v>205</v>
      </c>
      <c r="BE340" s="157">
        <f>IF(N340="základní",J340,0)</f>
        <v>0</v>
      </c>
      <c r="BF340" s="157">
        <f>IF(N340="snížená",J340,0)</f>
        <v>0</v>
      </c>
      <c r="BG340" s="157">
        <f>IF(N340="zákl. přenesená",J340,0)</f>
        <v>0</v>
      </c>
      <c r="BH340" s="157">
        <f>IF(N340="sníž. přenesená",J340,0)</f>
        <v>0</v>
      </c>
      <c r="BI340" s="157">
        <f>IF(N340="nulová",J340,0)</f>
        <v>0</v>
      </c>
      <c r="BJ340" s="17" t="s">
        <v>85</v>
      </c>
      <c r="BK340" s="157">
        <f>ROUND(I340*H340,0)</f>
        <v>0</v>
      </c>
      <c r="BL340" s="17" t="s">
        <v>212</v>
      </c>
      <c r="BM340" s="156" t="s">
        <v>1170</v>
      </c>
    </row>
    <row r="341" spans="2:51" s="13" customFormat="1" ht="10">
      <c r="B341" s="158"/>
      <c r="D341" s="159" t="s">
        <v>214</v>
      </c>
      <c r="E341" s="160" t="s">
        <v>1</v>
      </c>
      <c r="F341" s="161" t="s">
        <v>1171</v>
      </c>
      <c r="H341" s="162">
        <v>28.76</v>
      </c>
      <c r="I341" s="163"/>
      <c r="L341" s="158"/>
      <c r="M341" s="164"/>
      <c r="N341" s="165"/>
      <c r="O341" s="165"/>
      <c r="P341" s="165"/>
      <c r="Q341" s="165"/>
      <c r="R341" s="165"/>
      <c r="S341" s="165"/>
      <c r="T341" s="166"/>
      <c r="AT341" s="160" t="s">
        <v>214</v>
      </c>
      <c r="AU341" s="160" t="s">
        <v>85</v>
      </c>
      <c r="AV341" s="13" t="s">
        <v>85</v>
      </c>
      <c r="AW341" s="13" t="s">
        <v>33</v>
      </c>
      <c r="AX341" s="13" t="s">
        <v>8</v>
      </c>
      <c r="AY341" s="160" t="s">
        <v>205</v>
      </c>
    </row>
    <row r="342" spans="1:65" s="2" customFormat="1" ht="24.15" customHeight="1">
      <c r="A342" s="32"/>
      <c r="B342" s="144"/>
      <c r="C342" s="145" t="s">
        <v>106</v>
      </c>
      <c r="D342" s="145" t="s">
        <v>207</v>
      </c>
      <c r="E342" s="146" t="s">
        <v>1172</v>
      </c>
      <c r="F342" s="147" t="s">
        <v>1173</v>
      </c>
      <c r="G342" s="148" t="s">
        <v>210</v>
      </c>
      <c r="H342" s="149">
        <v>4.925</v>
      </c>
      <c r="I342" s="150"/>
      <c r="J342" s="151">
        <f>ROUND(I342*H342,0)</f>
        <v>0</v>
      </c>
      <c r="K342" s="147" t="s">
        <v>211</v>
      </c>
      <c r="L342" s="33"/>
      <c r="M342" s="152" t="s">
        <v>1</v>
      </c>
      <c r="N342" s="153" t="s">
        <v>43</v>
      </c>
      <c r="O342" s="58"/>
      <c r="P342" s="154">
        <f>O342*H342</f>
        <v>0</v>
      </c>
      <c r="Q342" s="154">
        <v>0</v>
      </c>
      <c r="R342" s="154">
        <f>Q342*H342</f>
        <v>0</v>
      </c>
      <c r="S342" s="154">
        <v>1.4</v>
      </c>
      <c r="T342" s="155">
        <f>S342*H342</f>
        <v>6.895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6" t="s">
        <v>212</v>
      </c>
      <c r="AT342" s="156" t="s">
        <v>207</v>
      </c>
      <c r="AU342" s="156" t="s">
        <v>85</v>
      </c>
      <c r="AY342" s="17" t="s">
        <v>205</v>
      </c>
      <c r="BE342" s="157">
        <f>IF(N342="základní",J342,0)</f>
        <v>0</v>
      </c>
      <c r="BF342" s="157">
        <f>IF(N342="snížená",J342,0)</f>
        <v>0</v>
      </c>
      <c r="BG342" s="157">
        <f>IF(N342="zákl. přenesená",J342,0)</f>
        <v>0</v>
      </c>
      <c r="BH342" s="157">
        <f>IF(N342="sníž. přenesená",J342,0)</f>
        <v>0</v>
      </c>
      <c r="BI342" s="157">
        <f>IF(N342="nulová",J342,0)</f>
        <v>0</v>
      </c>
      <c r="BJ342" s="17" t="s">
        <v>85</v>
      </c>
      <c r="BK342" s="157">
        <f>ROUND(I342*H342,0)</f>
        <v>0</v>
      </c>
      <c r="BL342" s="17" t="s">
        <v>212</v>
      </c>
      <c r="BM342" s="156" t="s">
        <v>1174</v>
      </c>
    </row>
    <row r="343" spans="2:51" s="13" customFormat="1" ht="10">
      <c r="B343" s="158"/>
      <c r="D343" s="159" t="s">
        <v>214</v>
      </c>
      <c r="E343" s="160" t="s">
        <v>1</v>
      </c>
      <c r="F343" s="161" t="s">
        <v>1175</v>
      </c>
      <c r="H343" s="162">
        <v>2.876</v>
      </c>
      <c r="I343" s="163"/>
      <c r="L343" s="158"/>
      <c r="M343" s="164"/>
      <c r="N343" s="165"/>
      <c r="O343" s="165"/>
      <c r="P343" s="165"/>
      <c r="Q343" s="165"/>
      <c r="R343" s="165"/>
      <c r="S343" s="165"/>
      <c r="T343" s="166"/>
      <c r="AT343" s="160" t="s">
        <v>214</v>
      </c>
      <c r="AU343" s="160" t="s">
        <v>85</v>
      </c>
      <c r="AV343" s="13" t="s">
        <v>85</v>
      </c>
      <c r="AW343" s="13" t="s">
        <v>33</v>
      </c>
      <c r="AX343" s="13" t="s">
        <v>77</v>
      </c>
      <c r="AY343" s="160" t="s">
        <v>205</v>
      </c>
    </row>
    <row r="344" spans="2:51" s="13" customFormat="1" ht="10">
      <c r="B344" s="158"/>
      <c r="D344" s="159" t="s">
        <v>214</v>
      </c>
      <c r="E344" s="160" t="s">
        <v>1</v>
      </c>
      <c r="F344" s="161" t="s">
        <v>1176</v>
      </c>
      <c r="H344" s="162">
        <v>1.316</v>
      </c>
      <c r="I344" s="163"/>
      <c r="L344" s="158"/>
      <c r="M344" s="164"/>
      <c r="N344" s="165"/>
      <c r="O344" s="165"/>
      <c r="P344" s="165"/>
      <c r="Q344" s="165"/>
      <c r="R344" s="165"/>
      <c r="S344" s="165"/>
      <c r="T344" s="166"/>
      <c r="AT344" s="160" t="s">
        <v>214</v>
      </c>
      <c r="AU344" s="160" t="s">
        <v>85</v>
      </c>
      <c r="AV344" s="13" t="s">
        <v>85</v>
      </c>
      <c r="AW344" s="13" t="s">
        <v>33</v>
      </c>
      <c r="AX344" s="13" t="s">
        <v>77</v>
      </c>
      <c r="AY344" s="160" t="s">
        <v>205</v>
      </c>
    </row>
    <row r="345" spans="2:51" s="13" customFormat="1" ht="10">
      <c r="B345" s="158"/>
      <c r="D345" s="159" t="s">
        <v>214</v>
      </c>
      <c r="E345" s="160" t="s">
        <v>1</v>
      </c>
      <c r="F345" s="161" t="s">
        <v>1177</v>
      </c>
      <c r="H345" s="162">
        <v>0.733</v>
      </c>
      <c r="I345" s="163"/>
      <c r="L345" s="158"/>
      <c r="M345" s="164"/>
      <c r="N345" s="165"/>
      <c r="O345" s="165"/>
      <c r="P345" s="165"/>
      <c r="Q345" s="165"/>
      <c r="R345" s="165"/>
      <c r="S345" s="165"/>
      <c r="T345" s="166"/>
      <c r="AT345" s="160" t="s">
        <v>214</v>
      </c>
      <c r="AU345" s="160" t="s">
        <v>85</v>
      </c>
      <c r="AV345" s="13" t="s">
        <v>85</v>
      </c>
      <c r="AW345" s="13" t="s">
        <v>33</v>
      </c>
      <c r="AX345" s="13" t="s">
        <v>77</v>
      </c>
      <c r="AY345" s="160" t="s">
        <v>205</v>
      </c>
    </row>
    <row r="346" spans="2:51" s="14" customFormat="1" ht="10">
      <c r="B346" s="167"/>
      <c r="D346" s="159" t="s">
        <v>214</v>
      </c>
      <c r="E346" s="168" t="s">
        <v>1</v>
      </c>
      <c r="F346" s="169" t="s">
        <v>216</v>
      </c>
      <c r="H346" s="170">
        <v>4.925</v>
      </c>
      <c r="I346" s="171"/>
      <c r="L346" s="167"/>
      <c r="M346" s="172"/>
      <c r="N346" s="173"/>
      <c r="O346" s="173"/>
      <c r="P346" s="173"/>
      <c r="Q346" s="173"/>
      <c r="R346" s="173"/>
      <c r="S346" s="173"/>
      <c r="T346" s="174"/>
      <c r="AT346" s="168" t="s">
        <v>214</v>
      </c>
      <c r="AU346" s="168" t="s">
        <v>85</v>
      </c>
      <c r="AV346" s="14" t="s">
        <v>217</v>
      </c>
      <c r="AW346" s="14" t="s">
        <v>33</v>
      </c>
      <c r="AX346" s="14" t="s">
        <v>8</v>
      </c>
      <c r="AY346" s="168" t="s">
        <v>205</v>
      </c>
    </row>
    <row r="347" spans="1:65" s="2" customFormat="1" ht="24.15" customHeight="1">
      <c r="A347" s="32"/>
      <c r="B347" s="144"/>
      <c r="C347" s="145" t="s">
        <v>109</v>
      </c>
      <c r="D347" s="145" t="s">
        <v>207</v>
      </c>
      <c r="E347" s="146" t="s">
        <v>1178</v>
      </c>
      <c r="F347" s="147" t="s">
        <v>1179</v>
      </c>
      <c r="G347" s="148" t="s">
        <v>256</v>
      </c>
      <c r="H347" s="149">
        <v>2.408</v>
      </c>
      <c r="I347" s="150"/>
      <c r="J347" s="151">
        <f>ROUND(I347*H347,0)</f>
        <v>0</v>
      </c>
      <c r="K347" s="147" t="s">
        <v>211</v>
      </c>
      <c r="L347" s="33"/>
      <c r="M347" s="152" t="s">
        <v>1</v>
      </c>
      <c r="N347" s="153" t="s">
        <v>43</v>
      </c>
      <c r="O347" s="58"/>
      <c r="P347" s="154">
        <f>O347*H347</f>
        <v>0</v>
      </c>
      <c r="Q347" s="154">
        <v>0</v>
      </c>
      <c r="R347" s="154">
        <f>Q347*H347</f>
        <v>0</v>
      </c>
      <c r="S347" s="154">
        <v>0.183</v>
      </c>
      <c r="T347" s="155">
        <f>S347*H347</f>
        <v>0.440664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6" t="s">
        <v>212</v>
      </c>
      <c r="AT347" s="156" t="s">
        <v>207</v>
      </c>
      <c r="AU347" s="156" t="s">
        <v>85</v>
      </c>
      <c r="AY347" s="17" t="s">
        <v>205</v>
      </c>
      <c r="BE347" s="157">
        <f>IF(N347="základní",J347,0)</f>
        <v>0</v>
      </c>
      <c r="BF347" s="157">
        <f>IF(N347="snížená",J347,0)</f>
        <v>0</v>
      </c>
      <c r="BG347" s="157">
        <f>IF(N347="zákl. přenesená",J347,0)</f>
        <v>0</v>
      </c>
      <c r="BH347" s="157">
        <f>IF(N347="sníž. přenesená",J347,0)</f>
        <v>0</v>
      </c>
      <c r="BI347" s="157">
        <f>IF(N347="nulová",J347,0)</f>
        <v>0</v>
      </c>
      <c r="BJ347" s="17" t="s">
        <v>85</v>
      </c>
      <c r="BK347" s="157">
        <f>ROUND(I347*H347,0)</f>
        <v>0</v>
      </c>
      <c r="BL347" s="17" t="s">
        <v>212</v>
      </c>
      <c r="BM347" s="156" t="s">
        <v>1180</v>
      </c>
    </row>
    <row r="348" spans="2:51" s="13" customFormat="1" ht="10">
      <c r="B348" s="158"/>
      <c r="D348" s="159" t="s">
        <v>214</v>
      </c>
      <c r="E348" s="160" t="s">
        <v>1</v>
      </c>
      <c r="F348" s="161" t="s">
        <v>1181</v>
      </c>
      <c r="H348" s="162">
        <v>2.408</v>
      </c>
      <c r="I348" s="163"/>
      <c r="L348" s="158"/>
      <c r="M348" s="164"/>
      <c r="N348" s="165"/>
      <c r="O348" s="165"/>
      <c r="P348" s="165"/>
      <c r="Q348" s="165"/>
      <c r="R348" s="165"/>
      <c r="S348" s="165"/>
      <c r="T348" s="166"/>
      <c r="AT348" s="160" t="s">
        <v>214</v>
      </c>
      <c r="AU348" s="160" t="s">
        <v>85</v>
      </c>
      <c r="AV348" s="13" t="s">
        <v>85</v>
      </c>
      <c r="AW348" s="13" t="s">
        <v>33</v>
      </c>
      <c r="AX348" s="13" t="s">
        <v>8</v>
      </c>
      <c r="AY348" s="160" t="s">
        <v>205</v>
      </c>
    </row>
    <row r="349" spans="1:65" s="2" customFormat="1" ht="24.15" customHeight="1">
      <c r="A349" s="32"/>
      <c r="B349" s="144"/>
      <c r="C349" s="145" t="s">
        <v>112</v>
      </c>
      <c r="D349" s="145" t="s">
        <v>207</v>
      </c>
      <c r="E349" s="146" t="s">
        <v>1182</v>
      </c>
      <c r="F349" s="147" t="s">
        <v>1183</v>
      </c>
      <c r="G349" s="148" t="s">
        <v>256</v>
      </c>
      <c r="H349" s="149">
        <v>2.25</v>
      </c>
      <c r="I349" s="150"/>
      <c r="J349" s="151">
        <f>ROUND(I349*H349,0)</f>
        <v>0</v>
      </c>
      <c r="K349" s="147" t="s">
        <v>211</v>
      </c>
      <c r="L349" s="33"/>
      <c r="M349" s="152" t="s">
        <v>1</v>
      </c>
      <c r="N349" s="153" t="s">
        <v>43</v>
      </c>
      <c r="O349" s="58"/>
      <c r="P349" s="154">
        <f>O349*H349</f>
        <v>0</v>
      </c>
      <c r="Q349" s="154">
        <v>0</v>
      </c>
      <c r="R349" s="154">
        <f>Q349*H349</f>
        <v>0</v>
      </c>
      <c r="S349" s="154">
        <v>0.034</v>
      </c>
      <c r="T349" s="155">
        <f>S349*H349</f>
        <v>0.07650000000000001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6" t="s">
        <v>212</v>
      </c>
      <c r="AT349" s="156" t="s">
        <v>207</v>
      </c>
      <c r="AU349" s="156" t="s">
        <v>85</v>
      </c>
      <c r="AY349" s="17" t="s">
        <v>205</v>
      </c>
      <c r="BE349" s="157">
        <f>IF(N349="základní",J349,0)</f>
        <v>0</v>
      </c>
      <c r="BF349" s="157">
        <f>IF(N349="snížená",J349,0)</f>
        <v>0</v>
      </c>
      <c r="BG349" s="157">
        <f>IF(N349="zákl. přenesená",J349,0)</f>
        <v>0</v>
      </c>
      <c r="BH349" s="157">
        <f>IF(N349="sníž. přenesená",J349,0)</f>
        <v>0</v>
      </c>
      <c r="BI349" s="157">
        <f>IF(N349="nulová",J349,0)</f>
        <v>0</v>
      </c>
      <c r="BJ349" s="17" t="s">
        <v>85</v>
      </c>
      <c r="BK349" s="157">
        <f>ROUND(I349*H349,0)</f>
        <v>0</v>
      </c>
      <c r="BL349" s="17" t="s">
        <v>212</v>
      </c>
      <c r="BM349" s="156" t="s">
        <v>1184</v>
      </c>
    </row>
    <row r="350" spans="2:51" s="13" customFormat="1" ht="10">
      <c r="B350" s="158"/>
      <c r="D350" s="159" t="s">
        <v>214</v>
      </c>
      <c r="E350" s="160" t="s">
        <v>1</v>
      </c>
      <c r="F350" s="161" t="s">
        <v>1185</v>
      </c>
      <c r="H350" s="162">
        <v>2.25</v>
      </c>
      <c r="I350" s="163"/>
      <c r="L350" s="158"/>
      <c r="M350" s="164"/>
      <c r="N350" s="165"/>
      <c r="O350" s="165"/>
      <c r="P350" s="165"/>
      <c r="Q350" s="165"/>
      <c r="R350" s="165"/>
      <c r="S350" s="165"/>
      <c r="T350" s="166"/>
      <c r="AT350" s="160" t="s">
        <v>214</v>
      </c>
      <c r="AU350" s="160" t="s">
        <v>85</v>
      </c>
      <c r="AV350" s="13" t="s">
        <v>85</v>
      </c>
      <c r="AW350" s="13" t="s">
        <v>33</v>
      </c>
      <c r="AX350" s="13" t="s">
        <v>8</v>
      </c>
      <c r="AY350" s="160" t="s">
        <v>205</v>
      </c>
    </row>
    <row r="351" spans="1:65" s="2" customFormat="1" ht="21.75" customHeight="1">
      <c r="A351" s="32"/>
      <c r="B351" s="144"/>
      <c r="C351" s="145" t="s">
        <v>115</v>
      </c>
      <c r="D351" s="145" t="s">
        <v>207</v>
      </c>
      <c r="E351" s="146" t="s">
        <v>367</v>
      </c>
      <c r="F351" s="147" t="s">
        <v>368</v>
      </c>
      <c r="G351" s="148" t="s">
        <v>256</v>
      </c>
      <c r="H351" s="149">
        <v>11.083</v>
      </c>
      <c r="I351" s="150"/>
      <c r="J351" s="151">
        <f>ROUND(I351*H351,0)</f>
        <v>0</v>
      </c>
      <c r="K351" s="147" t="s">
        <v>211</v>
      </c>
      <c r="L351" s="33"/>
      <c r="M351" s="152" t="s">
        <v>1</v>
      </c>
      <c r="N351" s="153" t="s">
        <v>43</v>
      </c>
      <c r="O351" s="58"/>
      <c r="P351" s="154">
        <f>O351*H351</f>
        <v>0</v>
      </c>
      <c r="Q351" s="154">
        <v>0</v>
      </c>
      <c r="R351" s="154">
        <f>Q351*H351</f>
        <v>0</v>
      </c>
      <c r="S351" s="154">
        <v>0.076</v>
      </c>
      <c r="T351" s="155">
        <f>S351*H351</f>
        <v>0.842308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6" t="s">
        <v>212</v>
      </c>
      <c r="AT351" s="156" t="s">
        <v>207</v>
      </c>
      <c r="AU351" s="156" t="s">
        <v>85</v>
      </c>
      <c r="AY351" s="17" t="s">
        <v>205</v>
      </c>
      <c r="BE351" s="157">
        <f>IF(N351="základní",J351,0)</f>
        <v>0</v>
      </c>
      <c r="BF351" s="157">
        <f>IF(N351="snížená",J351,0)</f>
        <v>0</v>
      </c>
      <c r="BG351" s="157">
        <f>IF(N351="zákl. přenesená",J351,0)</f>
        <v>0</v>
      </c>
      <c r="BH351" s="157">
        <f>IF(N351="sníž. přenesená",J351,0)</f>
        <v>0</v>
      </c>
      <c r="BI351" s="157">
        <f>IF(N351="nulová",J351,0)</f>
        <v>0</v>
      </c>
      <c r="BJ351" s="17" t="s">
        <v>85</v>
      </c>
      <c r="BK351" s="157">
        <f>ROUND(I351*H351,0)</f>
        <v>0</v>
      </c>
      <c r="BL351" s="17" t="s">
        <v>212</v>
      </c>
      <c r="BM351" s="156" t="s">
        <v>1186</v>
      </c>
    </row>
    <row r="352" spans="2:51" s="13" customFormat="1" ht="10">
      <c r="B352" s="158"/>
      <c r="D352" s="159" t="s">
        <v>214</v>
      </c>
      <c r="E352" s="160" t="s">
        <v>1</v>
      </c>
      <c r="F352" s="161" t="s">
        <v>1187</v>
      </c>
      <c r="H352" s="162">
        <v>1.576</v>
      </c>
      <c r="I352" s="163"/>
      <c r="L352" s="158"/>
      <c r="M352" s="164"/>
      <c r="N352" s="165"/>
      <c r="O352" s="165"/>
      <c r="P352" s="165"/>
      <c r="Q352" s="165"/>
      <c r="R352" s="165"/>
      <c r="S352" s="165"/>
      <c r="T352" s="166"/>
      <c r="AT352" s="160" t="s">
        <v>214</v>
      </c>
      <c r="AU352" s="160" t="s">
        <v>85</v>
      </c>
      <c r="AV352" s="13" t="s">
        <v>85</v>
      </c>
      <c r="AW352" s="13" t="s">
        <v>33</v>
      </c>
      <c r="AX352" s="13" t="s">
        <v>77</v>
      </c>
      <c r="AY352" s="160" t="s">
        <v>205</v>
      </c>
    </row>
    <row r="353" spans="2:51" s="13" customFormat="1" ht="10">
      <c r="B353" s="158"/>
      <c r="D353" s="159" t="s">
        <v>214</v>
      </c>
      <c r="E353" s="160" t="s">
        <v>1</v>
      </c>
      <c r="F353" s="161" t="s">
        <v>1188</v>
      </c>
      <c r="H353" s="162">
        <v>7.092</v>
      </c>
      <c r="I353" s="163"/>
      <c r="L353" s="158"/>
      <c r="M353" s="164"/>
      <c r="N353" s="165"/>
      <c r="O353" s="165"/>
      <c r="P353" s="165"/>
      <c r="Q353" s="165"/>
      <c r="R353" s="165"/>
      <c r="S353" s="165"/>
      <c r="T353" s="166"/>
      <c r="AT353" s="160" t="s">
        <v>214</v>
      </c>
      <c r="AU353" s="160" t="s">
        <v>85</v>
      </c>
      <c r="AV353" s="13" t="s">
        <v>85</v>
      </c>
      <c r="AW353" s="13" t="s">
        <v>33</v>
      </c>
      <c r="AX353" s="13" t="s">
        <v>77</v>
      </c>
      <c r="AY353" s="160" t="s">
        <v>205</v>
      </c>
    </row>
    <row r="354" spans="2:51" s="13" customFormat="1" ht="10">
      <c r="B354" s="158"/>
      <c r="D354" s="159" t="s">
        <v>214</v>
      </c>
      <c r="E354" s="160" t="s">
        <v>1</v>
      </c>
      <c r="F354" s="161" t="s">
        <v>1189</v>
      </c>
      <c r="H354" s="162">
        <v>2.415</v>
      </c>
      <c r="I354" s="163"/>
      <c r="L354" s="158"/>
      <c r="M354" s="164"/>
      <c r="N354" s="165"/>
      <c r="O354" s="165"/>
      <c r="P354" s="165"/>
      <c r="Q354" s="165"/>
      <c r="R354" s="165"/>
      <c r="S354" s="165"/>
      <c r="T354" s="166"/>
      <c r="AT354" s="160" t="s">
        <v>214</v>
      </c>
      <c r="AU354" s="160" t="s">
        <v>85</v>
      </c>
      <c r="AV354" s="13" t="s">
        <v>85</v>
      </c>
      <c r="AW354" s="13" t="s">
        <v>33</v>
      </c>
      <c r="AX354" s="13" t="s">
        <v>77</v>
      </c>
      <c r="AY354" s="160" t="s">
        <v>205</v>
      </c>
    </row>
    <row r="355" spans="2:51" s="14" customFormat="1" ht="10">
      <c r="B355" s="167"/>
      <c r="D355" s="159" t="s">
        <v>214</v>
      </c>
      <c r="E355" s="168" t="s">
        <v>1</v>
      </c>
      <c r="F355" s="169" t="s">
        <v>216</v>
      </c>
      <c r="H355" s="170">
        <v>11.083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8" t="s">
        <v>214</v>
      </c>
      <c r="AU355" s="168" t="s">
        <v>85</v>
      </c>
      <c r="AV355" s="14" t="s">
        <v>217</v>
      </c>
      <c r="AW355" s="14" t="s">
        <v>33</v>
      </c>
      <c r="AX355" s="14" t="s">
        <v>8</v>
      </c>
      <c r="AY355" s="168" t="s">
        <v>205</v>
      </c>
    </row>
    <row r="356" spans="1:65" s="2" customFormat="1" ht="24.15" customHeight="1">
      <c r="A356" s="32"/>
      <c r="B356" s="144"/>
      <c r="C356" s="145" t="s">
        <v>118</v>
      </c>
      <c r="D356" s="145" t="s">
        <v>207</v>
      </c>
      <c r="E356" s="146" t="s">
        <v>372</v>
      </c>
      <c r="F356" s="147" t="s">
        <v>373</v>
      </c>
      <c r="G356" s="148" t="s">
        <v>246</v>
      </c>
      <c r="H356" s="149">
        <v>1</v>
      </c>
      <c r="I356" s="150"/>
      <c r="J356" s="151">
        <f>ROUND(I356*H356,0)</f>
        <v>0</v>
      </c>
      <c r="K356" s="147" t="s">
        <v>211</v>
      </c>
      <c r="L356" s="33"/>
      <c r="M356" s="152" t="s">
        <v>1</v>
      </c>
      <c r="N356" s="153" t="s">
        <v>43</v>
      </c>
      <c r="O356" s="58"/>
      <c r="P356" s="154">
        <f>O356*H356</f>
        <v>0</v>
      </c>
      <c r="Q356" s="154">
        <v>0</v>
      </c>
      <c r="R356" s="154">
        <f>Q356*H356</f>
        <v>0</v>
      </c>
      <c r="S356" s="154">
        <v>0.349</v>
      </c>
      <c r="T356" s="155">
        <f>S356*H356</f>
        <v>0.349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6" t="s">
        <v>212</v>
      </c>
      <c r="AT356" s="156" t="s">
        <v>207</v>
      </c>
      <c r="AU356" s="156" t="s">
        <v>85</v>
      </c>
      <c r="AY356" s="17" t="s">
        <v>205</v>
      </c>
      <c r="BE356" s="157">
        <f>IF(N356="základní",J356,0)</f>
        <v>0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7" t="s">
        <v>85</v>
      </c>
      <c r="BK356" s="157">
        <f>ROUND(I356*H356,0)</f>
        <v>0</v>
      </c>
      <c r="BL356" s="17" t="s">
        <v>212</v>
      </c>
      <c r="BM356" s="156" t="s">
        <v>1190</v>
      </c>
    </row>
    <row r="357" spans="2:51" s="13" customFormat="1" ht="10">
      <c r="B357" s="158"/>
      <c r="D357" s="159" t="s">
        <v>214</v>
      </c>
      <c r="E357" s="160" t="s">
        <v>1</v>
      </c>
      <c r="F357" s="161" t="s">
        <v>1191</v>
      </c>
      <c r="H357" s="162">
        <v>1</v>
      </c>
      <c r="I357" s="163"/>
      <c r="L357" s="158"/>
      <c r="M357" s="164"/>
      <c r="N357" s="165"/>
      <c r="O357" s="165"/>
      <c r="P357" s="165"/>
      <c r="Q357" s="165"/>
      <c r="R357" s="165"/>
      <c r="S357" s="165"/>
      <c r="T357" s="166"/>
      <c r="AT357" s="160" t="s">
        <v>214</v>
      </c>
      <c r="AU357" s="160" t="s">
        <v>85</v>
      </c>
      <c r="AV357" s="13" t="s">
        <v>85</v>
      </c>
      <c r="AW357" s="13" t="s">
        <v>33</v>
      </c>
      <c r="AX357" s="13" t="s">
        <v>8</v>
      </c>
      <c r="AY357" s="160" t="s">
        <v>205</v>
      </c>
    </row>
    <row r="358" spans="1:65" s="2" customFormat="1" ht="24.15" customHeight="1">
      <c r="A358" s="32"/>
      <c r="B358" s="144"/>
      <c r="C358" s="145" t="s">
        <v>121</v>
      </c>
      <c r="D358" s="145" t="s">
        <v>207</v>
      </c>
      <c r="E358" s="146" t="s">
        <v>1192</v>
      </c>
      <c r="F358" s="147" t="s">
        <v>1193</v>
      </c>
      <c r="G358" s="148" t="s">
        <v>246</v>
      </c>
      <c r="H358" s="149">
        <v>2</v>
      </c>
      <c r="I358" s="150"/>
      <c r="J358" s="151">
        <f>ROUND(I358*H358,0)</f>
        <v>0</v>
      </c>
      <c r="K358" s="147" t="s">
        <v>211</v>
      </c>
      <c r="L358" s="33"/>
      <c r="M358" s="152" t="s">
        <v>1</v>
      </c>
      <c r="N358" s="153" t="s">
        <v>43</v>
      </c>
      <c r="O358" s="58"/>
      <c r="P358" s="154">
        <f>O358*H358</f>
        <v>0</v>
      </c>
      <c r="Q358" s="154">
        <v>0</v>
      </c>
      <c r="R358" s="154">
        <f>Q358*H358</f>
        <v>0</v>
      </c>
      <c r="S358" s="154">
        <v>0.436</v>
      </c>
      <c r="T358" s="155">
        <f>S358*H358</f>
        <v>0.872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56" t="s">
        <v>212</v>
      </c>
      <c r="AT358" s="156" t="s">
        <v>207</v>
      </c>
      <c r="AU358" s="156" t="s">
        <v>85</v>
      </c>
      <c r="AY358" s="17" t="s">
        <v>205</v>
      </c>
      <c r="BE358" s="157">
        <f>IF(N358="základní",J358,0)</f>
        <v>0</v>
      </c>
      <c r="BF358" s="157">
        <f>IF(N358="snížená",J358,0)</f>
        <v>0</v>
      </c>
      <c r="BG358" s="157">
        <f>IF(N358="zákl. přenesená",J358,0)</f>
        <v>0</v>
      </c>
      <c r="BH358" s="157">
        <f>IF(N358="sníž. přenesená",J358,0)</f>
        <v>0</v>
      </c>
      <c r="BI358" s="157">
        <f>IF(N358="nulová",J358,0)</f>
        <v>0</v>
      </c>
      <c r="BJ358" s="17" t="s">
        <v>85</v>
      </c>
      <c r="BK358" s="157">
        <f>ROUND(I358*H358,0)</f>
        <v>0</v>
      </c>
      <c r="BL358" s="17" t="s">
        <v>212</v>
      </c>
      <c r="BM358" s="156" t="s">
        <v>1194</v>
      </c>
    </row>
    <row r="359" spans="2:51" s="13" customFormat="1" ht="10">
      <c r="B359" s="158"/>
      <c r="D359" s="159" t="s">
        <v>214</v>
      </c>
      <c r="E359" s="160" t="s">
        <v>1</v>
      </c>
      <c r="F359" s="161" t="s">
        <v>1195</v>
      </c>
      <c r="H359" s="162">
        <v>2</v>
      </c>
      <c r="I359" s="163"/>
      <c r="L359" s="158"/>
      <c r="M359" s="164"/>
      <c r="N359" s="165"/>
      <c r="O359" s="165"/>
      <c r="P359" s="165"/>
      <c r="Q359" s="165"/>
      <c r="R359" s="165"/>
      <c r="S359" s="165"/>
      <c r="T359" s="166"/>
      <c r="AT359" s="160" t="s">
        <v>214</v>
      </c>
      <c r="AU359" s="160" t="s">
        <v>85</v>
      </c>
      <c r="AV359" s="13" t="s">
        <v>85</v>
      </c>
      <c r="AW359" s="13" t="s">
        <v>33</v>
      </c>
      <c r="AX359" s="13" t="s">
        <v>8</v>
      </c>
      <c r="AY359" s="160" t="s">
        <v>205</v>
      </c>
    </row>
    <row r="360" spans="1:65" s="2" customFormat="1" ht="24.15" customHeight="1">
      <c r="A360" s="32"/>
      <c r="B360" s="144"/>
      <c r="C360" s="145" t="s">
        <v>557</v>
      </c>
      <c r="D360" s="145" t="s">
        <v>207</v>
      </c>
      <c r="E360" s="146" t="s">
        <v>1196</v>
      </c>
      <c r="F360" s="147" t="s">
        <v>1197</v>
      </c>
      <c r="G360" s="148" t="s">
        <v>246</v>
      </c>
      <c r="H360" s="149">
        <v>1</v>
      </c>
      <c r="I360" s="150"/>
      <c r="J360" s="151">
        <f>ROUND(I360*H360,0)</f>
        <v>0</v>
      </c>
      <c r="K360" s="147" t="s">
        <v>211</v>
      </c>
      <c r="L360" s="33"/>
      <c r="M360" s="152" t="s">
        <v>1</v>
      </c>
      <c r="N360" s="153" t="s">
        <v>43</v>
      </c>
      <c r="O360" s="58"/>
      <c r="P360" s="154">
        <f>O360*H360</f>
        <v>0</v>
      </c>
      <c r="Q360" s="154">
        <v>0</v>
      </c>
      <c r="R360" s="154">
        <f>Q360*H360</f>
        <v>0</v>
      </c>
      <c r="S360" s="154">
        <v>0.012</v>
      </c>
      <c r="T360" s="155">
        <f>S360*H360</f>
        <v>0.012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56" t="s">
        <v>212</v>
      </c>
      <c r="AT360" s="156" t="s">
        <v>207</v>
      </c>
      <c r="AU360" s="156" t="s">
        <v>85</v>
      </c>
      <c r="AY360" s="17" t="s">
        <v>205</v>
      </c>
      <c r="BE360" s="157">
        <f>IF(N360="základní",J360,0)</f>
        <v>0</v>
      </c>
      <c r="BF360" s="157">
        <f>IF(N360="snížená",J360,0)</f>
        <v>0</v>
      </c>
      <c r="BG360" s="157">
        <f>IF(N360="zákl. přenesená",J360,0)</f>
        <v>0</v>
      </c>
      <c r="BH360" s="157">
        <f>IF(N360="sníž. přenesená",J360,0)</f>
        <v>0</v>
      </c>
      <c r="BI360" s="157">
        <f>IF(N360="nulová",J360,0)</f>
        <v>0</v>
      </c>
      <c r="BJ360" s="17" t="s">
        <v>85</v>
      </c>
      <c r="BK360" s="157">
        <f>ROUND(I360*H360,0)</f>
        <v>0</v>
      </c>
      <c r="BL360" s="17" t="s">
        <v>212</v>
      </c>
      <c r="BM360" s="156" t="s">
        <v>1198</v>
      </c>
    </row>
    <row r="361" spans="2:51" s="13" customFormat="1" ht="10">
      <c r="B361" s="158"/>
      <c r="D361" s="159" t="s">
        <v>214</v>
      </c>
      <c r="E361" s="160" t="s">
        <v>1</v>
      </c>
      <c r="F361" s="161" t="s">
        <v>8</v>
      </c>
      <c r="H361" s="162">
        <v>1</v>
      </c>
      <c r="I361" s="163"/>
      <c r="L361" s="158"/>
      <c r="M361" s="164"/>
      <c r="N361" s="165"/>
      <c r="O361" s="165"/>
      <c r="P361" s="165"/>
      <c r="Q361" s="165"/>
      <c r="R361" s="165"/>
      <c r="S361" s="165"/>
      <c r="T361" s="166"/>
      <c r="AT361" s="160" t="s">
        <v>214</v>
      </c>
      <c r="AU361" s="160" t="s">
        <v>85</v>
      </c>
      <c r="AV361" s="13" t="s">
        <v>85</v>
      </c>
      <c r="AW361" s="13" t="s">
        <v>33</v>
      </c>
      <c r="AX361" s="13" t="s">
        <v>8</v>
      </c>
      <c r="AY361" s="160" t="s">
        <v>205</v>
      </c>
    </row>
    <row r="362" spans="1:65" s="2" customFormat="1" ht="24.15" customHeight="1">
      <c r="A362" s="32"/>
      <c r="B362" s="144"/>
      <c r="C362" s="145" t="s">
        <v>562</v>
      </c>
      <c r="D362" s="145" t="s">
        <v>207</v>
      </c>
      <c r="E362" s="146" t="s">
        <v>389</v>
      </c>
      <c r="F362" s="147" t="s">
        <v>390</v>
      </c>
      <c r="G362" s="148" t="s">
        <v>246</v>
      </c>
      <c r="H362" s="149">
        <v>2</v>
      </c>
      <c r="I362" s="150"/>
      <c r="J362" s="151">
        <f>ROUND(I362*H362,0)</f>
        <v>0</v>
      </c>
      <c r="K362" s="147" t="s">
        <v>211</v>
      </c>
      <c r="L362" s="33"/>
      <c r="M362" s="152" t="s">
        <v>1</v>
      </c>
      <c r="N362" s="153" t="s">
        <v>43</v>
      </c>
      <c r="O362" s="58"/>
      <c r="P362" s="154">
        <f>O362*H362</f>
        <v>0</v>
      </c>
      <c r="Q362" s="154">
        <v>0</v>
      </c>
      <c r="R362" s="154">
        <f>Q362*H362</f>
        <v>0</v>
      </c>
      <c r="S362" s="154">
        <v>0.074</v>
      </c>
      <c r="T362" s="155">
        <f>S362*H362</f>
        <v>0.148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56" t="s">
        <v>212</v>
      </c>
      <c r="AT362" s="156" t="s">
        <v>207</v>
      </c>
      <c r="AU362" s="156" t="s">
        <v>85</v>
      </c>
      <c r="AY362" s="17" t="s">
        <v>205</v>
      </c>
      <c r="BE362" s="157">
        <f>IF(N362="základní",J362,0)</f>
        <v>0</v>
      </c>
      <c r="BF362" s="157">
        <f>IF(N362="snížená",J362,0)</f>
        <v>0</v>
      </c>
      <c r="BG362" s="157">
        <f>IF(N362="zákl. přenesená",J362,0)</f>
        <v>0</v>
      </c>
      <c r="BH362" s="157">
        <f>IF(N362="sníž. přenesená",J362,0)</f>
        <v>0</v>
      </c>
      <c r="BI362" s="157">
        <f>IF(N362="nulová",J362,0)</f>
        <v>0</v>
      </c>
      <c r="BJ362" s="17" t="s">
        <v>85</v>
      </c>
      <c r="BK362" s="157">
        <f>ROUND(I362*H362,0)</f>
        <v>0</v>
      </c>
      <c r="BL362" s="17" t="s">
        <v>212</v>
      </c>
      <c r="BM362" s="156" t="s">
        <v>1199</v>
      </c>
    </row>
    <row r="363" spans="2:51" s="13" customFormat="1" ht="10">
      <c r="B363" s="158"/>
      <c r="D363" s="159" t="s">
        <v>214</v>
      </c>
      <c r="E363" s="160" t="s">
        <v>1</v>
      </c>
      <c r="F363" s="161" t="s">
        <v>85</v>
      </c>
      <c r="H363" s="162">
        <v>2</v>
      </c>
      <c r="I363" s="163"/>
      <c r="L363" s="158"/>
      <c r="M363" s="164"/>
      <c r="N363" s="165"/>
      <c r="O363" s="165"/>
      <c r="P363" s="165"/>
      <c r="Q363" s="165"/>
      <c r="R363" s="165"/>
      <c r="S363" s="165"/>
      <c r="T363" s="166"/>
      <c r="AT363" s="160" t="s">
        <v>214</v>
      </c>
      <c r="AU363" s="160" t="s">
        <v>85</v>
      </c>
      <c r="AV363" s="13" t="s">
        <v>85</v>
      </c>
      <c r="AW363" s="13" t="s">
        <v>33</v>
      </c>
      <c r="AX363" s="13" t="s">
        <v>8</v>
      </c>
      <c r="AY363" s="160" t="s">
        <v>205</v>
      </c>
    </row>
    <row r="364" spans="1:65" s="2" customFormat="1" ht="24.15" customHeight="1">
      <c r="A364" s="32"/>
      <c r="B364" s="144"/>
      <c r="C364" s="145" t="s">
        <v>567</v>
      </c>
      <c r="D364" s="145" t="s">
        <v>207</v>
      </c>
      <c r="E364" s="146" t="s">
        <v>1200</v>
      </c>
      <c r="F364" s="147" t="s">
        <v>1201</v>
      </c>
      <c r="G364" s="148" t="s">
        <v>246</v>
      </c>
      <c r="H364" s="149">
        <v>1</v>
      </c>
      <c r="I364" s="150"/>
      <c r="J364" s="151">
        <f>ROUND(I364*H364,0)</f>
        <v>0</v>
      </c>
      <c r="K364" s="147" t="s">
        <v>211</v>
      </c>
      <c r="L364" s="33"/>
      <c r="M364" s="152" t="s">
        <v>1</v>
      </c>
      <c r="N364" s="153" t="s">
        <v>43</v>
      </c>
      <c r="O364" s="58"/>
      <c r="P364" s="154">
        <f>O364*H364</f>
        <v>0</v>
      </c>
      <c r="Q364" s="154">
        <v>0</v>
      </c>
      <c r="R364" s="154">
        <f>Q364*H364</f>
        <v>0</v>
      </c>
      <c r="S364" s="154">
        <v>0.207</v>
      </c>
      <c r="T364" s="155">
        <f>S364*H364</f>
        <v>0.207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6" t="s">
        <v>212</v>
      </c>
      <c r="AT364" s="156" t="s">
        <v>207</v>
      </c>
      <c r="AU364" s="156" t="s">
        <v>85</v>
      </c>
      <c r="AY364" s="17" t="s">
        <v>205</v>
      </c>
      <c r="BE364" s="157">
        <f>IF(N364="základní",J364,0)</f>
        <v>0</v>
      </c>
      <c r="BF364" s="157">
        <f>IF(N364="snížená",J364,0)</f>
        <v>0</v>
      </c>
      <c r="BG364" s="157">
        <f>IF(N364="zákl. přenesená",J364,0)</f>
        <v>0</v>
      </c>
      <c r="BH364" s="157">
        <f>IF(N364="sníž. přenesená",J364,0)</f>
        <v>0</v>
      </c>
      <c r="BI364" s="157">
        <f>IF(N364="nulová",J364,0)</f>
        <v>0</v>
      </c>
      <c r="BJ364" s="17" t="s">
        <v>85</v>
      </c>
      <c r="BK364" s="157">
        <f>ROUND(I364*H364,0)</f>
        <v>0</v>
      </c>
      <c r="BL364" s="17" t="s">
        <v>212</v>
      </c>
      <c r="BM364" s="156" t="s">
        <v>1202</v>
      </c>
    </row>
    <row r="365" spans="2:51" s="13" customFormat="1" ht="10">
      <c r="B365" s="158"/>
      <c r="D365" s="159" t="s">
        <v>214</v>
      </c>
      <c r="E365" s="160" t="s">
        <v>1</v>
      </c>
      <c r="F365" s="161" t="s">
        <v>8</v>
      </c>
      <c r="H365" s="162">
        <v>1</v>
      </c>
      <c r="I365" s="163"/>
      <c r="L365" s="158"/>
      <c r="M365" s="164"/>
      <c r="N365" s="165"/>
      <c r="O365" s="165"/>
      <c r="P365" s="165"/>
      <c r="Q365" s="165"/>
      <c r="R365" s="165"/>
      <c r="S365" s="165"/>
      <c r="T365" s="166"/>
      <c r="AT365" s="160" t="s">
        <v>214</v>
      </c>
      <c r="AU365" s="160" t="s">
        <v>85</v>
      </c>
      <c r="AV365" s="13" t="s">
        <v>85</v>
      </c>
      <c r="AW365" s="13" t="s">
        <v>33</v>
      </c>
      <c r="AX365" s="13" t="s">
        <v>8</v>
      </c>
      <c r="AY365" s="160" t="s">
        <v>205</v>
      </c>
    </row>
    <row r="366" spans="1:65" s="2" customFormat="1" ht="24.15" customHeight="1">
      <c r="A366" s="32"/>
      <c r="B366" s="144"/>
      <c r="C366" s="145" t="s">
        <v>124</v>
      </c>
      <c r="D366" s="145" t="s">
        <v>207</v>
      </c>
      <c r="E366" s="146" t="s">
        <v>404</v>
      </c>
      <c r="F366" s="147" t="s">
        <v>405</v>
      </c>
      <c r="G366" s="148" t="s">
        <v>246</v>
      </c>
      <c r="H366" s="149">
        <v>3</v>
      </c>
      <c r="I366" s="150"/>
      <c r="J366" s="151">
        <f>ROUND(I366*H366,0)</f>
        <v>0</v>
      </c>
      <c r="K366" s="147" t="s">
        <v>211</v>
      </c>
      <c r="L366" s="33"/>
      <c r="M366" s="152" t="s">
        <v>1</v>
      </c>
      <c r="N366" s="153" t="s">
        <v>43</v>
      </c>
      <c r="O366" s="58"/>
      <c r="P366" s="154">
        <f>O366*H366</f>
        <v>0</v>
      </c>
      <c r="Q366" s="154">
        <v>0</v>
      </c>
      <c r="R366" s="154">
        <f>Q366*H366</f>
        <v>0</v>
      </c>
      <c r="S366" s="154">
        <v>0.33</v>
      </c>
      <c r="T366" s="155">
        <f>S366*H366</f>
        <v>0.99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6" t="s">
        <v>212</v>
      </c>
      <c r="AT366" s="156" t="s">
        <v>207</v>
      </c>
      <c r="AU366" s="156" t="s">
        <v>85</v>
      </c>
      <c r="AY366" s="17" t="s">
        <v>205</v>
      </c>
      <c r="BE366" s="157">
        <f>IF(N366="základní",J366,0)</f>
        <v>0</v>
      </c>
      <c r="BF366" s="157">
        <f>IF(N366="snížená",J366,0)</f>
        <v>0</v>
      </c>
      <c r="BG366" s="157">
        <f>IF(N366="zákl. přenesená",J366,0)</f>
        <v>0</v>
      </c>
      <c r="BH366" s="157">
        <f>IF(N366="sníž. přenesená",J366,0)</f>
        <v>0</v>
      </c>
      <c r="BI366" s="157">
        <f>IF(N366="nulová",J366,0)</f>
        <v>0</v>
      </c>
      <c r="BJ366" s="17" t="s">
        <v>85</v>
      </c>
      <c r="BK366" s="157">
        <f>ROUND(I366*H366,0)</f>
        <v>0</v>
      </c>
      <c r="BL366" s="17" t="s">
        <v>212</v>
      </c>
      <c r="BM366" s="156" t="s">
        <v>1203</v>
      </c>
    </row>
    <row r="367" spans="2:51" s="13" customFormat="1" ht="10">
      <c r="B367" s="158"/>
      <c r="D367" s="159" t="s">
        <v>214</v>
      </c>
      <c r="E367" s="160" t="s">
        <v>1</v>
      </c>
      <c r="F367" s="161" t="s">
        <v>1204</v>
      </c>
      <c r="H367" s="162">
        <v>3</v>
      </c>
      <c r="I367" s="163"/>
      <c r="L367" s="158"/>
      <c r="M367" s="164"/>
      <c r="N367" s="165"/>
      <c r="O367" s="165"/>
      <c r="P367" s="165"/>
      <c r="Q367" s="165"/>
      <c r="R367" s="165"/>
      <c r="S367" s="165"/>
      <c r="T367" s="166"/>
      <c r="AT367" s="160" t="s">
        <v>214</v>
      </c>
      <c r="AU367" s="160" t="s">
        <v>85</v>
      </c>
      <c r="AV367" s="13" t="s">
        <v>85</v>
      </c>
      <c r="AW367" s="13" t="s">
        <v>33</v>
      </c>
      <c r="AX367" s="13" t="s">
        <v>8</v>
      </c>
      <c r="AY367" s="160" t="s">
        <v>205</v>
      </c>
    </row>
    <row r="368" spans="1:65" s="2" customFormat="1" ht="24.15" customHeight="1">
      <c r="A368" s="32"/>
      <c r="B368" s="144"/>
      <c r="C368" s="145" t="s">
        <v>127</v>
      </c>
      <c r="D368" s="145" t="s">
        <v>207</v>
      </c>
      <c r="E368" s="146" t="s">
        <v>1205</v>
      </c>
      <c r="F368" s="147" t="s">
        <v>1206</v>
      </c>
      <c r="G368" s="148" t="s">
        <v>246</v>
      </c>
      <c r="H368" s="149">
        <v>2</v>
      </c>
      <c r="I368" s="150"/>
      <c r="J368" s="151">
        <f>ROUND(I368*H368,0)</f>
        <v>0</v>
      </c>
      <c r="K368" s="147" t="s">
        <v>211</v>
      </c>
      <c r="L368" s="33"/>
      <c r="M368" s="152" t="s">
        <v>1</v>
      </c>
      <c r="N368" s="153" t="s">
        <v>43</v>
      </c>
      <c r="O368" s="58"/>
      <c r="P368" s="154">
        <f>O368*H368</f>
        <v>0</v>
      </c>
      <c r="Q368" s="154">
        <v>0</v>
      </c>
      <c r="R368" s="154">
        <f>Q368*H368</f>
        <v>0</v>
      </c>
      <c r="S368" s="154">
        <v>0.008</v>
      </c>
      <c r="T368" s="155">
        <f>S368*H368</f>
        <v>0.016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6" t="s">
        <v>212</v>
      </c>
      <c r="AT368" s="156" t="s">
        <v>207</v>
      </c>
      <c r="AU368" s="156" t="s">
        <v>85</v>
      </c>
      <c r="AY368" s="17" t="s">
        <v>205</v>
      </c>
      <c r="BE368" s="157">
        <f>IF(N368="základní",J368,0)</f>
        <v>0</v>
      </c>
      <c r="BF368" s="157">
        <f>IF(N368="snížená",J368,0)</f>
        <v>0</v>
      </c>
      <c r="BG368" s="157">
        <f>IF(N368="zákl. přenesená",J368,0)</f>
        <v>0</v>
      </c>
      <c r="BH368" s="157">
        <f>IF(N368="sníž. přenesená",J368,0)</f>
        <v>0</v>
      </c>
      <c r="BI368" s="157">
        <f>IF(N368="nulová",J368,0)</f>
        <v>0</v>
      </c>
      <c r="BJ368" s="17" t="s">
        <v>85</v>
      </c>
      <c r="BK368" s="157">
        <f>ROUND(I368*H368,0)</f>
        <v>0</v>
      </c>
      <c r="BL368" s="17" t="s">
        <v>212</v>
      </c>
      <c r="BM368" s="156" t="s">
        <v>1207</v>
      </c>
    </row>
    <row r="369" spans="2:51" s="13" customFormat="1" ht="10">
      <c r="B369" s="158"/>
      <c r="D369" s="159" t="s">
        <v>214</v>
      </c>
      <c r="E369" s="160" t="s">
        <v>1</v>
      </c>
      <c r="F369" s="161" t="s">
        <v>1208</v>
      </c>
      <c r="H369" s="162">
        <v>2</v>
      </c>
      <c r="I369" s="163"/>
      <c r="L369" s="158"/>
      <c r="M369" s="164"/>
      <c r="N369" s="165"/>
      <c r="O369" s="165"/>
      <c r="P369" s="165"/>
      <c r="Q369" s="165"/>
      <c r="R369" s="165"/>
      <c r="S369" s="165"/>
      <c r="T369" s="166"/>
      <c r="AT369" s="160" t="s">
        <v>214</v>
      </c>
      <c r="AU369" s="160" t="s">
        <v>85</v>
      </c>
      <c r="AV369" s="13" t="s">
        <v>85</v>
      </c>
      <c r="AW369" s="13" t="s">
        <v>33</v>
      </c>
      <c r="AX369" s="13" t="s">
        <v>8</v>
      </c>
      <c r="AY369" s="160" t="s">
        <v>205</v>
      </c>
    </row>
    <row r="370" spans="1:65" s="2" customFormat="1" ht="24.15" customHeight="1">
      <c r="A370" s="32"/>
      <c r="B370" s="144"/>
      <c r="C370" s="145" t="s">
        <v>130</v>
      </c>
      <c r="D370" s="145" t="s">
        <v>207</v>
      </c>
      <c r="E370" s="146" t="s">
        <v>409</v>
      </c>
      <c r="F370" s="147" t="s">
        <v>410</v>
      </c>
      <c r="G370" s="148" t="s">
        <v>246</v>
      </c>
      <c r="H370" s="149">
        <v>2</v>
      </c>
      <c r="I370" s="150"/>
      <c r="J370" s="151">
        <f>ROUND(I370*H370,0)</f>
        <v>0</v>
      </c>
      <c r="K370" s="147" t="s">
        <v>211</v>
      </c>
      <c r="L370" s="33"/>
      <c r="M370" s="152" t="s">
        <v>1</v>
      </c>
      <c r="N370" s="153" t="s">
        <v>43</v>
      </c>
      <c r="O370" s="58"/>
      <c r="P370" s="154">
        <f>O370*H370</f>
        <v>0</v>
      </c>
      <c r="Q370" s="154">
        <v>0</v>
      </c>
      <c r="R370" s="154">
        <f>Q370*H370</f>
        <v>0</v>
      </c>
      <c r="S370" s="154">
        <v>0.032</v>
      </c>
      <c r="T370" s="155">
        <f>S370*H370</f>
        <v>0.064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6" t="s">
        <v>212</v>
      </c>
      <c r="AT370" s="156" t="s">
        <v>207</v>
      </c>
      <c r="AU370" s="156" t="s">
        <v>85</v>
      </c>
      <c r="AY370" s="17" t="s">
        <v>205</v>
      </c>
      <c r="BE370" s="157">
        <f>IF(N370="základní",J370,0)</f>
        <v>0</v>
      </c>
      <c r="BF370" s="157">
        <f>IF(N370="snížená",J370,0)</f>
        <v>0</v>
      </c>
      <c r="BG370" s="157">
        <f>IF(N370="zákl. přenesená",J370,0)</f>
        <v>0</v>
      </c>
      <c r="BH370" s="157">
        <f>IF(N370="sníž. přenesená",J370,0)</f>
        <v>0</v>
      </c>
      <c r="BI370" s="157">
        <f>IF(N370="nulová",J370,0)</f>
        <v>0</v>
      </c>
      <c r="BJ370" s="17" t="s">
        <v>85</v>
      </c>
      <c r="BK370" s="157">
        <f>ROUND(I370*H370,0)</f>
        <v>0</v>
      </c>
      <c r="BL370" s="17" t="s">
        <v>212</v>
      </c>
      <c r="BM370" s="156" t="s">
        <v>1209</v>
      </c>
    </row>
    <row r="371" spans="2:51" s="13" customFormat="1" ht="10">
      <c r="B371" s="158"/>
      <c r="D371" s="159" t="s">
        <v>214</v>
      </c>
      <c r="E371" s="160" t="s">
        <v>1</v>
      </c>
      <c r="F371" s="161" t="s">
        <v>1208</v>
      </c>
      <c r="H371" s="162">
        <v>2</v>
      </c>
      <c r="I371" s="163"/>
      <c r="L371" s="158"/>
      <c r="M371" s="164"/>
      <c r="N371" s="165"/>
      <c r="O371" s="165"/>
      <c r="P371" s="165"/>
      <c r="Q371" s="165"/>
      <c r="R371" s="165"/>
      <c r="S371" s="165"/>
      <c r="T371" s="166"/>
      <c r="AT371" s="160" t="s">
        <v>214</v>
      </c>
      <c r="AU371" s="160" t="s">
        <v>85</v>
      </c>
      <c r="AV371" s="13" t="s">
        <v>85</v>
      </c>
      <c r="AW371" s="13" t="s">
        <v>33</v>
      </c>
      <c r="AX371" s="13" t="s">
        <v>8</v>
      </c>
      <c r="AY371" s="160" t="s">
        <v>205</v>
      </c>
    </row>
    <row r="372" spans="1:65" s="2" customFormat="1" ht="24.15" customHeight="1">
      <c r="A372" s="32"/>
      <c r="B372" s="144"/>
      <c r="C372" s="145" t="s">
        <v>133</v>
      </c>
      <c r="D372" s="145" t="s">
        <v>207</v>
      </c>
      <c r="E372" s="146" t="s">
        <v>414</v>
      </c>
      <c r="F372" s="147" t="s">
        <v>415</v>
      </c>
      <c r="G372" s="148" t="s">
        <v>246</v>
      </c>
      <c r="H372" s="149">
        <v>2</v>
      </c>
      <c r="I372" s="150"/>
      <c r="J372" s="151">
        <f>ROUND(I372*H372,0)</f>
        <v>0</v>
      </c>
      <c r="K372" s="147" t="s">
        <v>211</v>
      </c>
      <c r="L372" s="33"/>
      <c r="M372" s="152" t="s">
        <v>1</v>
      </c>
      <c r="N372" s="153" t="s">
        <v>43</v>
      </c>
      <c r="O372" s="58"/>
      <c r="P372" s="154">
        <f>O372*H372</f>
        <v>0</v>
      </c>
      <c r="Q372" s="154">
        <v>0</v>
      </c>
      <c r="R372" s="154">
        <f>Q372*H372</f>
        <v>0</v>
      </c>
      <c r="S372" s="154">
        <v>0.09</v>
      </c>
      <c r="T372" s="155">
        <f>S372*H372</f>
        <v>0.18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6" t="s">
        <v>212</v>
      </c>
      <c r="AT372" s="156" t="s">
        <v>207</v>
      </c>
      <c r="AU372" s="156" t="s">
        <v>85</v>
      </c>
      <c r="AY372" s="17" t="s">
        <v>205</v>
      </c>
      <c r="BE372" s="157">
        <f>IF(N372="základní",J372,0)</f>
        <v>0</v>
      </c>
      <c r="BF372" s="157">
        <f>IF(N372="snížená",J372,0)</f>
        <v>0</v>
      </c>
      <c r="BG372" s="157">
        <f>IF(N372="zákl. přenesená",J372,0)</f>
        <v>0</v>
      </c>
      <c r="BH372" s="157">
        <f>IF(N372="sníž. přenesená",J372,0)</f>
        <v>0</v>
      </c>
      <c r="BI372" s="157">
        <f>IF(N372="nulová",J372,0)</f>
        <v>0</v>
      </c>
      <c r="BJ372" s="17" t="s">
        <v>85</v>
      </c>
      <c r="BK372" s="157">
        <f>ROUND(I372*H372,0)</f>
        <v>0</v>
      </c>
      <c r="BL372" s="17" t="s">
        <v>212</v>
      </c>
      <c r="BM372" s="156" t="s">
        <v>1210</v>
      </c>
    </row>
    <row r="373" spans="2:51" s="13" customFormat="1" ht="10">
      <c r="B373" s="158"/>
      <c r="D373" s="159" t="s">
        <v>214</v>
      </c>
      <c r="E373" s="160" t="s">
        <v>1</v>
      </c>
      <c r="F373" s="161" t="s">
        <v>1208</v>
      </c>
      <c r="H373" s="162">
        <v>2</v>
      </c>
      <c r="I373" s="163"/>
      <c r="L373" s="158"/>
      <c r="M373" s="164"/>
      <c r="N373" s="165"/>
      <c r="O373" s="165"/>
      <c r="P373" s="165"/>
      <c r="Q373" s="165"/>
      <c r="R373" s="165"/>
      <c r="S373" s="165"/>
      <c r="T373" s="166"/>
      <c r="AT373" s="160" t="s">
        <v>214</v>
      </c>
      <c r="AU373" s="160" t="s">
        <v>85</v>
      </c>
      <c r="AV373" s="13" t="s">
        <v>85</v>
      </c>
      <c r="AW373" s="13" t="s">
        <v>33</v>
      </c>
      <c r="AX373" s="13" t="s">
        <v>8</v>
      </c>
      <c r="AY373" s="160" t="s">
        <v>205</v>
      </c>
    </row>
    <row r="374" spans="1:65" s="2" customFormat="1" ht="24.15" customHeight="1">
      <c r="A374" s="32"/>
      <c r="B374" s="144"/>
      <c r="C374" s="145" t="s">
        <v>136</v>
      </c>
      <c r="D374" s="145" t="s">
        <v>207</v>
      </c>
      <c r="E374" s="146" t="s">
        <v>1211</v>
      </c>
      <c r="F374" s="147" t="s">
        <v>1212</v>
      </c>
      <c r="G374" s="148" t="s">
        <v>246</v>
      </c>
      <c r="H374" s="149">
        <v>1</v>
      </c>
      <c r="I374" s="150"/>
      <c r="J374" s="151">
        <f>ROUND(I374*H374,0)</f>
        <v>0</v>
      </c>
      <c r="K374" s="147" t="s">
        <v>211</v>
      </c>
      <c r="L374" s="33"/>
      <c r="M374" s="152" t="s">
        <v>1</v>
      </c>
      <c r="N374" s="153" t="s">
        <v>43</v>
      </c>
      <c r="O374" s="58"/>
      <c r="P374" s="154">
        <f>O374*H374</f>
        <v>0</v>
      </c>
      <c r="Q374" s="154">
        <v>0</v>
      </c>
      <c r="R374" s="154">
        <f>Q374*H374</f>
        <v>0</v>
      </c>
      <c r="S374" s="154">
        <v>0.049</v>
      </c>
      <c r="T374" s="155">
        <f>S374*H374</f>
        <v>0.049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6" t="s">
        <v>212</v>
      </c>
      <c r="AT374" s="156" t="s">
        <v>207</v>
      </c>
      <c r="AU374" s="156" t="s">
        <v>85</v>
      </c>
      <c r="AY374" s="17" t="s">
        <v>205</v>
      </c>
      <c r="BE374" s="157">
        <f>IF(N374="základní",J374,0)</f>
        <v>0</v>
      </c>
      <c r="BF374" s="157">
        <f>IF(N374="snížená",J374,0)</f>
        <v>0</v>
      </c>
      <c r="BG374" s="157">
        <f>IF(N374="zákl. přenesená",J374,0)</f>
        <v>0</v>
      </c>
      <c r="BH374" s="157">
        <f>IF(N374="sníž. přenesená",J374,0)</f>
        <v>0</v>
      </c>
      <c r="BI374" s="157">
        <f>IF(N374="nulová",J374,0)</f>
        <v>0</v>
      </c>
      <c r="BJ374" s="17" t="s">
        <v>85</v>
      </c>
      <c r="BK374" s="157">
        <f>ROUND(I374*H374,0)</f>
        <v>0</v>
      </c>
      <c r="BL374" s="17" t="s">
        <v>212</v>
      </c>
      <c r="BM374" s="156" t="s">
        <v>1213</v>
      </c>
    </row>
    <row r="375" spans="2:51" s="13" customFormat="1" ht="10">
      <c r="B375" s="158"/>
      <c r="D375" s="159" t="s">
        <v>214</v>
      </c>
      <c r="E375" s="160" t="s">
        <v>1</v>
      </c>
      <c r="F375" s="161" t="s">
        <v>1214</v>
      </c>
      <c r="H375" s="162">
        <v>1</v>
      </c>
      <c r="I375" s="163"/>
      <c r="L375" s="158"/>
      <c r="M375" s="164"/>
      <c r="N375" s="165"/>
      <c r="O375" s="165"/>
      <c r="P375" s="165"/>
      <c r="Q375" s="165"/>
      <c r="R375" s="165"/>
      <c r="S375" s="165"/>
      <c r="T375" s="166"/>
      <c r="AT375" s="160" t="s">
        <v>214</v>
      </c>
      <c r="AU375" s="160" t="s">
        <v>85</v>
      </c>
      <c r="AV375" s="13" t="s">
        <v>85</v>
      </c>
      <c r="AW375" s="13" t="s">
        <v>33</v>
      </c>
      <c r="AX375" s="13" t="s">
        <v>8</v>
      </c>
      <c r="AY375" s="160" t="s">
        <v>205</v>
      </c>
    </row>
    <row r="376" spans="1:65" s="2" customFormat="1" ht="24.15" customHeight="1">
      <c r="A376" s="32"/>
      <c r="B376" s="144"/>
      <c r="C376" s="145" t="s">
        <v>139</v>
      </c>
      <c r="D376" s="145" t="s">
        <v>207</v>
      </c>
      <c r="E376" s="146" t="s">
        <v>417</v>
      </c>
      <c r="F376" s="147" t="s">
        <v>418</v>
      </c>
      <c r="G376" s="148" t="s">
        <v>325</v>
      </c>
      <c r="H376" s="149">
        <v>12</v>
      </c>
      <c r="I376" s="150"/>
      <c r="J376" s="151">
        <f>ROUND(I376*H376,0)</f>
        <v>0</v>
      </c>
      <c r="K376" s="147" t="s">
        <v>211</v>
      </c>
      <c r="L376" s="33"/>
      <c r="M376" s="152" t="s">
        <v>1</v>
      </c>
      <c r="N376" s="153" t="s">
        <v>43</v>
      </c>
      <c r="O376" s="58"/>
      <c r="P376" s="154">
        <f>O376*H376</f>
        <v>0</v>
      </c>
      <c r="Q376" s="154">
        <v>0</v>
      </c>
      <c r="R376" s="154">
        <f>Q376*H376</f>
        <v>0</v>
      </c>
      <c r="S376" s="154">
        <v>0.018</v>
      </c>
      <c r="T376" s="155">
        <f>S376*H376</f>
        <v>0.21599999999999997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56" t="s">
        <v>212</v>
      </c>
      <c r="AT376" s="156" t="s">
        <v>207</v>
      </c>
      <c r="AU376" s="156" t="s">
        <v>85</v>
      </c>
      <c r="AY376" s="17" t="s">
        <v>205</v>
      </c>
      <c r="BE376" s="157">
        <f>IF(N376="základní",J376,0)</f>
        <v>0</v>
      </c>
      <c r="BF376" s="157">
        <f>IF(N376="snížená",J376,0)</f>
        <v>0</v>
      </c>
      <c r="BG376" s="157">
        <f>IF(N376="zákl. přenesená",J376,0)</f>
        <v>0</v>
      </c>
      <c r="BH376" s="157">
        <f>IF(N376="sníž. přenesená",J376,0)</f>
        <v>0</v>
      </c>
      <c r="BI376" s="157">
        <f>IF(N376="nulová",J376,0)</f>
        <v>0</v>
      </c>
      <c r="BJ376" s="17" t="s">
        <v>85</v>
      </c>
      <c r="BK376" s="157">
        <f>ROUND(I376*H376,0)</f>
        <v>0</v>
      </c>
      <c r="BL376" s="17" t="s">
        <v>212</v>
      </c>
      <c r="BM376" s="156" t="s">
        <v>1215</v>
      </c>
    </row>
    <row r="377" spans="2:51" s="13" customFormat="1" ht="10">
      <c r="B377" s="158"/>
      <c r="D377" s="159" t="s">
        <v>214</v>
      </c>
      <c r="E377" s="160" t="s">
        <v>1</v>
      </c>
      <c r="F377" s="161" t="s">
        <v>1216</v>
      </c>
      <c r="H377" s="162">
        <v>12</v>
      </c>
      <c r="I377" s="163"/>
      <c r="L377" s="158"/>
      <c r="M377" s="164"/>
      <c r="N377" s="165"/>
      <c r="O377" s="165"/>
      <c r="P377" s="165"/>
      <c r="Q377" s="165"/>
      <c r="R377" s="165"/>
      <c r="S377" s="165"/>
      <c r="T377" s="166"/>
      <c r="AT377" s="160" t="s">
        <v>214</v>
      </c>
      <c r="AU377" s="160" t="s">
        <v>85</v>
      </c>
      <c r="AV377" s="13" t="s">
        <v>85</v>
      </c>
      <c r="AW377" s="13" t="s">
        <v>33</v>
      </c>
      <c r="AX377" s="13" t="s">
        <v>8</v>
      </c>
      <c r="AY377" s="160" t="s">
        <v>205</v>
      </c>
    </row>
    <row r="378" spans="1:65" s="2" customFormat="1" ht="24.15" customHeight="1">
      <c r="A378" s="32"/>
      <c r="B378" s="144"/>
      <c r="C378" s="145" t="s">
        <v>142</v>
      </c>
      <c r="D378" s="145" t="s">
        <v>207</v>
      </c>
      <c r="E378" s="146" t="s">
        <v>1217</v>
      </c>
      <c r="F378" s="147" t="s">
        <v>1218</v>
      </c>
      <c r="G378" s="148" t="s">
        <v>325</v>
      </c>
      <c r="H378" s="149">
        <v>10</v>
      </c>
      <c r="I378" s="150"/>
      <c r="J378" s="151">
        <f>ROUND(I378*H378,0)</f>
        <v>0</v>
      </c>
      <c r="K378" s="147" t="s">
        <v>211</v>
      </c>
      <c r="L378" s="33"/>
      <c r="M378" s="152" t="s">
        <v>1</v>
      </c>
      <c r="N378" s="153" t="s">
        <v>43</v>
      </c>
      <c r="O378" s="58"/>
      <c r="P378" s="154">
        <f>O378*H378</f>
        <v>0</v>
      </c>
      <c r="Q378" s="154">
        <v>0</v>
      </c>
      <c r="R378" s="154">
        <f>Q378*H378</f>
        <v>0</v>
      </c>
      <c r="S378" s="154">
        <v>0.027</v>
      </c>
      <c r="T378" s="155">
        <f>S378*H378</f>
        <v>0.27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6" t="s">
        <v>212</v>
      </c>
      <c r="AT378" s="156" t="s">
        <v>207</v>
      </c>
      <c r="AU378" s="156" t="s">
        <v>85</v>
      </c>
      <c r="AY378" s="17" t="s">
        <v>205</v>
      </c>
      <c r="BE378" s="157">
        <f>IF(N378="základní",J378,0)</f>
        <v>0</v>
      </c>
      <c r="BF378" s="157">
        <f>IF(N378="snížená",J378,0)</f>
        <v>0</v>
      </c>
      <c r="BG378" s="157">
        <f>IF(N378="zákl. přenesená",J378,0)</f>
        <v>0</v>
      </c>
      <c r="BH378" s="157">
        <f>IF(N378="sníž. přenesená",J378,0)</f>
        <v>0</v>
      </c>
      <c r="BI378" s="157">
        <f>IF(N378="nulová",J378,0)</f>
        <v>0</v>
      </c>
      <c r="BJ378" s="17" t="s">
        <v>85</v>
      </c>
      <c r="BK378" s="157">
        <f>ROUND(I378*H378,0)</f>
        <v>0</v>
      </c>
      <c r="BL378" s="17" t="s">
        <v>212</v>
      </c>
      <c r="BM378" s="156" t="s">
        <v>1219</v>
      </c>
    </row>
    <row r="379" spans="2:51" s="13" customFormat="1" ht="10">
      <c r="B379" s="158"/>
      <c r="D379" s="159" t="s">
        <v>214</v>
      </c>
      <c r="E379" s="160" t="s">
        <v>1</v>
      </c>
      <c r="F379" s="161" t="s">
        <v>1220</v>
      </c>
      <c r="H379" s="162">
        <v>10</v>
      </c>
      <c r="I379" s="163"/>
      <c r="L379" s="158"/>
      <c r="M379" s="164"/>
      <c r="N379" s="165"/>
      <c r="O379" s="165"/>
      <c r="P379" s="165"/>
      <c r="Q379" s="165"/>
      <c r="R379" s="165"/>
      <c r="S379" s="165"/>
      <c r="T379" s="166"/>
      <c r="AT379" s="160" t="s">
        <v>214</v>
      </c>
      <c r="AU379" s="160" t="s">
        <v>85</v>
      </c>
      <c r="AV379" s="13" t="s">
        <v>85</v>
      </c>
      <c r="AW379" s="13" t="s">
        <v>33</v>
      </c>
      <c r="AX379" s="13" t="s">
        <v>8</v>
      </c>
      <c r="AY379" s="160" t="s">
        <v>205</v>
      </c>
    </row>
    <row r="380" spans="1:65" s="2" customFormat="1" ht="24.15" customHeight="1">
      <c r="A380" s="32"/>
      <c r="B380" s="144"/>
      <c r="C380" s="145" t="s">
        <v>600</v>
      </c>
      <c r="D380" s="145" t="s">
        <v>207</v>
      </c>
      <c r="E380" s="146" t="s">
        <v>421</v>
      </c>
      <c r="F380" s="147" t="s">
        <v>422</v>
      </c>
      <c r="G380" s="148" t="s">
        <v>325</v>
      </c>
      <c r="H380" s="149">
        <v>5</v>
      </c>
      <c r="I380" s="150"/>
      <c r="J380" s="151">
        <f>ROUND(I380*H380,0)</f>
        <v>0</v>
      </c>
      <c r="K380" s="147" t="s">
        <v>211</v>
      </c>
      <c r="L380" s="33"/>
      <c r="M380" s="152" t="s">
        <v>1</v>
      </c>
      <c r="N380" s="153" t="s">
        <v>43</v>
      </c>
      <c r="O380" s="58"/>
      <c r="P380" s="154">
        <f>O380*H380</f>
        <v>0</v>
      </c>
      <c r="Q380" s="154">
        <v>0</v>
      </c>
      <c r="R380" s="154">
        <f>Q380*H380</f>
        <v>0</v>
      </c>
      <c r="S380" s="154">
        <v>0.038</v>
      </c>
      <c r="T380" s="155">
        <f>S380*H380</f>
        <v>0.19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6" t="s">
        <v>212</v>
      </c>
      <c r="AT380" s="156" t="s">
        <v>207</v>
      </c>
      <c r="AU380" s="156" t="s">
        <v>85</v>
      </c>
      <c r="AY380" s="17" t="s">
        <v>205</v>
      </c>
      <c r="BE380" s="157">
        <f>IF(N380="základní",J380,0)</f>
        <v>0</v>
      </c>
      <c r="BF380" s="157">
        <f>IF(N380="snížená",J380,0)</f>
        <v>0</v>
      </c>
      <c r="BG380" s="157">
        <f>IF(N380="zákl. přenesená",J380,0)</f>
        <v>0</v>
      </c>
      <c r="BH380" s="157">
        <f>IF(N380="sníž. přenesená",J380,0)</f>
        <v>0</v>
      </c>
      <c r="BI380" s="157">
        <f>IF(N380="nulová",J380,0)</f>
        <v>0</v>
      </c>
      <c r="BJ380" s="17" t="s">
        <v>85</v>
      </c>
      <c r="BK380" s="157">
        <f>ROUND(I380*H380,0)</f>
        <v>0</v>
      </c>
      <c r="BL380" s="17" t="s">
        <v>212</v>
      </c>
      <c r="BM380" s="156" t="s">
        <v>1221</v>
      </c>
    </row>
    <row r="381" spans="2:51" s="13" customFormat="1" ht="10">
      <c r="B381" s="158"/>
      <c r="D381" s="159" t="s">
        <v>214</v>
      </c>
      <c r="E381" s="160" t="s">
        <v>1</v>
      </c>
      <c r="F381" s="161" t="s">
        <v>1222</v>
      </c>
      <c r="H381" s="162">
        <v>5</v>
      </c>
      <c r="I381" s="163"/>
      <c r="L381" s="158"/>
      <c r="M381" s="164"/>
      <c r="N381" s="165"/>
      <c r="O381" s="165"/>
      <c r="P381" s="165"/>
      <c r="Q381" s="165"/>
      <c r="R381" s="165"/>
      <c r="S381" s="165"/>
      <c r="T381" s="166"/>
      <c r="AT381" s="160" t="s">
        <v>214</v>
      </c>
      <c r="AU381" s="160" t="s">
        <v>85</v>
      </c>
      <c r="AV381" s="13" t="s">
        <v>85</v>
      </c>
      <c r="AW381" s="13" t="s">
        <v>33</v>
      </c>
      <c r="AX381" s="13" t="s">
        <v>8</v>
      </c>
      <c r="AY381" s="160" t="s">
        <v>205</v>
      </c>
    </row>
    <row r="382" spans="1:65" s="2" customFormat="1" ht="24.15" customHeight="1">
      <c r="A382" s="32"/>
      <c r="B382" s="144"/>
      <c r="C382" s="145" t="s">
        <v>605</v>
      </c>
      <c r="D382" s="145" t="s">
        <v>207</v>
      </c>
      <c r="E382" s="146" t="s">
        <v>1223</v>
      </c>
      <c r="F382" s="147" t="s">
        <v>1224</v>
      </c>
      <c r="G382" s="148" t="s">
        <v>325</v>
      </c>
      <c r="H382" s="149">
        <v>5</v>
      </c>
      <c r="I382" s="150"/>
      <c r="J382" s="151">
        <f>ROUND(I382*H382,0)</f>
        <v>0</v>
      </c>
      <c r="K382" s="147" t="s">
        <v>211</v>
      </c>
      <c r="L382" s="33"/>
      <c r="M382" s="152" t="s">
        <v>1</v>
      </c>
      <c r="N382" s="153" t="s">
        <v>43</v>
      </c>
      <c r="O382" s="58"/>
      <c r="P382" s="154">
        <f>O382*H382</f>
        <v>0</v>
      </c>
      <c r="Q382" s="154">
        <v>0</v>
      </c>
      <c r="R382" s="154">
        <f>Q382*H382</f>
        <v>0</v>
      </c>
      <c r="S382" s="154">
        <v>0.054</v>
      </c>
      <c r="T382" s="155">
        <f>S382*H382</f>
        <v>0.27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56" t="s">
        <v>212</v>
      </c>
      <c r="AT382" s="156" t="s">
        <v>207</v>
      </c>
      <c r="AU382" s="156" t="s">
        <v>85</v>
      </c>
      <c r="AY382" s="17" t="s">
        <v>205</v>
      </c>
      <c r="BE382" s="157">
        <f>IF(N382="základní",J382,0)</f>
        <v>0</v>
      </c>
      <c r="BF382" s="157">
        <f>IF(N382="snížená",J382,0)</f>
        <v>0</v>
      </c>
      <c r="BG382" s="157">
        <f>IF(N382="zákl. přenesená",J382,0)</f>
        <v>0</v>
      </c>
      <c r="BH382" s="157">
        <f>IF(N382="sníž. přenesená",J382,0)</f>
        <v>0</v>
      </c>
      <c r="BI382" s="157">
        <f>IF(N382="nulová",J382,0)</f>
        <v>0</v>
      </c>
      <c r="BJ382" s="17" t="s">
        <v>85</v>
      </c>
      <c r="BK382" s="157">
        <f>ROUND(I382*H382,0)</f>
        <v>0</v>
      </c>
      <c r="BL382" s="17" t="s">
        <v>212</v>
      </c>
      <c r="BM382" s="156" t="s">
        <v>1225</v>
      </c>
    </row>
    <row r="383" spans="2:51" s="13" customFormat="1" ht="10">
      <c r="B383" s="158"/>
      <c r="D383" s="159" t="s">
        <v>214</v>
      </c>
      <c r="E383" s="160" t="s">
        <v>1</v>
      </c>
      <c r="F383" s="161" t="s">
        <v>1226</v>
      </c>
      <c r="H383" s="162">
        <v>5</v>
      </c>
      <c r="I383" s="163"/>
      <c r="L383" s="158"/>
      <c r="M383" s="164"/>
      <c r="N383" s="165"/>
      <c r="O383" s="165"/>
      <c r="P383" s="165"/>
      <c r="Q383" s="165"/>
      <c r="R383" s="165"/>
      <c r="S383" s="165"/>
      <c r="T383" s="166"/>
      <c r="AT383" s="160" t="s">
        <v>214</v>
      </c>
      <c r="AU383" s="160" t="s">
        <v>85</v>
      </c>
      <c r="AV383" s="13" t="s">
        <v>85</v>
      </c>
      <c r="AW383" s="13" t="s">
        <v>33</v>
      </c>
      <c r="AX383" s="13" t="s">
        <v>8</v>
      </c>
      <c r="AY383" s="160" t="s">
        <v>205</v>
      </c>
    </row>
    <row r="384" spans="1:65" s="2" customFormat="1" ht="24.15" customHeight="1">
      <c r="A384" s="32"/>
      <c r="B384" s="144"/>
      <c r="C384" s="145" t="s">
        <v>609</v>
      </c>
      <c r="D384" s="145" t="s">
        <v>207</v>
      </c>
      <c r="E384" s="146" t="s">
        <v>1227</v>
      </c>
      <c r="F384" s="147" t="s">
        <v>1228</v>
      </c>
      <c r="G384" s="148" t="s">
        <v>325</v>
      </c>
      <c r="H384" s="149">
        <v>10</v>
      </c>
      <c r="I384" s="150"/>
      <c r="J384" s="151">
        <f>ROUND(I384*H384,0)</f>
        <v>0</v>
      </c>
      <c r="K384" s="147" t="s">
        <v>211</v>
      </c>
      <c r="L384" s="33"/>
      <c r="M384" s="152" t="s">
        <v>1</v>
      </c>
      <c r="N384" s="153" t="s">
        <v>43</v>
      </c>
      <c r="O384" s="58"/>
      <c r="P384" s="154">
        <f>O384*H384</f>
        <v>0</v>
      </c>
      <c r="Q384" s="154">
        <v>0</v>
      </c>
      <c r="R384" s="154">
        <f>Q384*H384</f>
        <v>0</v>
      </c>
      <c r="S384" s="154">
        <v>0.04</v>
      </c>
      <c r="T384" s="155">
        <f>S384*H384</f>
        <v>0.4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56" t="s">
        <v>212</v>
      </c>
      <c r="AT384" s="156" t="s">
        <v>207</v>
      </c>
      <c r="AU384" s="156" t="s">
        <v>85</v>
      </c>
      <c r="AY384" s="17" t="s">
        <v>205</v>
      </c>
      <c r="BE384" s="157">
        <f>IF(N384="základní",J384,0)</f>
        <v>0</v>
      </c>
      <c r="BF384" s="157">
        <f>IF(N384="snížená",J384,0)</f>
        <v>0</v>
      </c>
      <c r="BG384" s="157">
        <f>IF(N384="zákl. přenesená",J384,0)</f>
        <v>0</v>
      </c>
      <c r="BH384" s="157">
        <f>IF(N384="sníž. přenesená",J384,0)</f>
        <v>0</v>
      </c>
      <c r="BI384" s="157">
        <f>IF(N384="nulová",J384,0)</f>
        <v>0</v>
      </c>
      <c r="BJ384" s="17" t="s">
        <v>85</v>
      </c>
      <c r="BK384" s="157">
        <f>ROUND(I384*H384,0)</f>
        <v>0</v>
      </c>
      <c r="BL384" s="17" t="s">
        <v>212</v>
      </c>
      <c r="BM384" s="156" t="s">
        <v>1229</v>
      </c>
    </row>
    <row r="385" spans="2:51" s="13" customFormat="1" ht="10">
      <c r="B385" s="158"/>
      <c r="D385" s="159" t="s">
        <v>214</v>
      </c>
      <c r="E385" s="160" t="s">
        <v>1</v>
      </c>
      <c r="F385" s="161" t="s">
        <v>1230</v>
      </c>
      <c r="H385" s="162">
        <v>10</v>
      </c>
      <c r="I385" s="163"/>
      <c r="L385" s="158"/>
      <c r="M385" s="164"/>
      <c r="N385" s="165"/>
      <c r="O385" s="165"/>
      <c r="P385" s="165"/>
      <c r="Q385" s="165"/>
      <c r="R385" s="165"/>
      <c r="S385" s="165"/>
      <c r="T385" s="166"/>
      <c r="AT385" s="160" t="s">
        <v>214</v>
      </c>
      <c r="AU385" s="160" t="s">
        <v>85</v>
      </c>
      <c r="AV385" s="13" t="s">
        <v>85</v>
      </c>
      <c r="AW385" s="13" t="s">
        <v>33</v>
      </c>
      <c r="AX385" s="13" t="s">
        <v>8</v>
      </c>
      <c r="AY385" s="160" t="s">
        <v>205</v>
      </c>
    </row>
    <row r="386" spans="1:65" s="2" customFormat="1" ht="37.75" customHeight="1">
      <c r="A386" s="32"/>
      <c r="B386" s="144"/>
      <c r="C386" s="145" t="s">
        <v>613</v>
      </c>
      <c r="D386" s="145" t="s">
        <v>207</v>
      </c>
      <c r="E386" s="146" t="s">
        <v>1231</v>
      </c>
      <c r="F386" s="147" t="s">
        <v>1232</v>
      </c>
      <c r="G386" s="148" t="s">
        <v>256</v>
      </c>
      <c r="H386" s="149">
        <v>119.705</v>
      </c>
      <c r="I386" s="150"/>
      <c r="J386" s="151">
        <f>ROUND(I386*H386,0)</f>
        <v>0</v>
      </c>
      <c r="K386" s="147" t="s">
        <v>211</v>
      </c>
      <c r="L386" s="33"/>
      <c r="M386" s="152" t="s">
        <v>1</v>
      </c>
      <c r="N386" s="153" t="s">
        <v>43</v>
      </c>
      <c r="O386" s="58"/>
      <c r="P386" s="154">
        <f>O386*H386</f>
        <v>0</v>
      </c>
      <c r="Q386" s="154">
        <v>0</v>
      </c>
      <c r="R386" s="154">
        <f>Q386*H386</f>
        <v>0</v>
      </c>
      <c r="S386" s="154">
        <v>0.046</v>
      </c>
      <c r="T386" s="155">
        <f>S386*H386</f>
        <v>5.50643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56" t="s">
        <v>212</v>
      </c>
      <c r="AT386" s="156" t="s">
        <v>207</v>
      </c>
      <c r="AU386" s="156" t="s">
        <v>85</v>
      </c>
      <c r="AY386" s="17" t="s">
        <v>205</v>
      </c>
      <c r="BE386" s="157">
        <f>IF(N386="základní",J386,0)</f>
        <v>0</v>
      </c>
      <c r="BF386" s="157">
        <f>IF(N386="snížená",J386,0)</f>
        <v>0</v>
      </c>
      <c r="BG386" s="157">
        <f>IF(N386="zákl. přenesená",J386,0)</f>
        <v>0</v>
      </c>
      <c r="BH386" s="157">
        <f>IF(N386="sníž. přenesená",J386,0)</f>
        <v>0</v>
      </c>
      <c r="BI386" s="157">
        <f>IF(N386="nulová",J386,0)</f>
        <v>0</v>
      </c>
      <c r="BJ386" s="17" t="s">
        <v>85</v>
      </c>
      <c r="BK386" s="157">
        <f>ROUND(I386*H386,0)</f>
        <v>0</v>
      </c>
      <c r="BL386" s="17" t="s">
        <v>212</v>
      </c>
      <c r="BM386" s="156" t="s">
        <v>1233</v>
      </c>
    </row>
    <row r="387" spans="2:51" s="13" customFormat="1" ht="10">
      <c r="B387" s="158"/>
      <c r="D387" s="159" t="s">
        <v>214</v>
      </c>
      <c r="E387" s="160" t="s">
        <v>1</v>
      </c>
      <c r="F387" s="161" t="s">
        <v>1234</v>
      </c>
      <c r="H387" s="162">
        <v>55.425</v>
      </c>
      <c r="I387" s="163"/>
      <c r="L387" s="158"/>
      <c r="M387" s="164"/>
      <c r="N387" s="165"/>
      <c r="O387" s="165"/>
      <c r="P387" s="165"/>
      <c r="Q387" s="165"/>
      <c r="R387" s="165"/>
      <c r="S387" s="165"/>
      <c r="T387" s="166"/>
      <c r="AT387" s="160" t="s">
        <v>214</v>
      </c>
      <c r="AU387" s="160" t="s">
        <v>85</v>
      </c>
      <c r="AV387" s="13" t="s">
        <v>85</v>
      </c>
      <c r="AW387" s="13" t="s">
        <v>33</v>
      </c>
      <c r="AX387" s="13" t="s">
        <v>77</v>
      </c>
      <c r="AY387" s="160" t="s">
        <v>205</v>
      </c>
    </row>
    <row r="388" spans="2:51" s="13" customFormat="1" ht="10">
      <c r="B388" s="158"/>
      <c r="D388" s="159" t="s">
        <v>214</v>
      </c>
      <c r="E388" s="160" t="s">
        <v>1</v>
      </c>
      <c r="F388" s="161" t="s">
        <v>1235</v>
      </c>
      <c r="H388" s="162">
        <v>64.28</v>
      </c>
      <c r="I388" s="163"/>
      <c r="L388" s="158"/>
      <c r="M388" s="164"/>
      <c r="N388" s="165"/>
      <c r="O388" s="165"/>
      <c r="P388" s="165"/>
      <c r="Q388" s="165"/>
      <c r="R388" s="165"/>
      <c r="S388" s="165"/>
      <c r="T388" s="166"/>
      <c r="AT388" s="160" t="s">
        <v>214</v>
      </c>
      <c r="AU388" s="160" t="s">
        <v>85</v>
      </c>
      <c r="AV388" s="13" t="s">
        <v>85</v>
      </c>
      <c r="AW388" s="13" t="s">
        <v>33</v>
      </c>
      <c r="AX388" s="13" t="s">
        <v>77</v>
      </c>
      <c r="AY388" s="160" t="s">
        <v>205</v>
      </c>
    </row>
    <row r="389" spans="2:51" s="14" customFormat="1" ht="10">
      <c r="B389" s="167"/>
      <c r="D389" s="159" t="s">
        <v>214</v>
      </c>
      <c r="E389" s="168" t="s">
        <v>1</v>
      </c>
      <c r="F389" s="169" t="s">
        <v>216</v>
      </c>
      <c r="H389" s="170">
        <v>119.705</v>
      </c>
      <c r="I389" s="171"/>
      <c r="L389" s="167"/>
      <c r="M389" s="172"/>
      <c r="N389" s="173"/>
      <c r="O389" s="173"/>
      <c r="P389" s="173"/>
      <c r="Q389" s="173"/>
      <c r="R389" s="173"/>
      <c r="S389" s="173"/>
      <c r="T389" s="174"/>
      <c r="AT389" s="168" t="s">
        <v>214</v>
      </c>
      <c r="AU389" s="168" t="s">
        <v>85</v>
      </c>
      <c r="AV389" s="14" t="s">
        <v>217</v>
      </c>
      <c r="AW389" s="14" t="s">
        <v>33</v>
      </c>
      <c r="AX389" s="14" t="s">
        <v>8</v>
      </c>
      <c r="AY389" s="168" t="s">
        <v>205</v>
      </c>
    </row>
    <row r="390" spans="1:65" s="2" customFormat="1" ht="24.15" customHeight="1">
      <c r="A390" s="32"/>
      <c r="B390" s="144"/>
      <c r="C390" s="145" t="s">
        <v>617</v>
      </c>
      <c r="D390" s="145" t="s">
        <v>207</v>
      </c>
      <c r="E390" s="146" t="s">
        <v>442</v>
      </c>
      <c r="F390" s="147" t="s">
        <v>443</v>
      </c>
      <c r="G390" s="148" t="s">
        <v>256</v>
      </c>
      <c r="H390" s="149">
        <v>44.34</v>
      </c>
      <c r="I390" s="150"/>
      <c r="J390" s="151">
        <f>ROUND(I390*H390,0)</f>
        <v>0</v>
      </c>
      <c r="K390" s="147" t="s">
        <v>211</v>
      </c>
      <c r="L390" s="33"/>
      <c r="M390" s="152" t="s">
        <v>1</v>
      </c>
      <c r="N390" s="153" t="s">
        <v>43</v>
      </c>
      <c r="O390" s="58"/>
      <c r="P390" s="154">
        <f>O390*H390</f>
        <v>0</v>
      </c>
      <c r="Q390" s="154">
        <v>0</v>
      </c>
      <c r="R390" s="154">
        <f>Q390*H390</f>
        <v>0</v>
      </c>
      <c r="S390" s="154">
        <v>0.068</v>
      </c>
      <c r="T390" s="155">
        <f>S390*H390</f>
        <v>3.0151200000000005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6" t="s">
        <v>212</v>
      </c>
      <c r="AT390" s="156" t="s">
        <v>207</v>
      </c>
      <c r="AU390" s="156" t="s">
        <v>85</v>
      </c>
      <c r="AY390" s="17" t="s">
        <v>205</v>
      </c>
      <c r="BE390" s="157">
        <f>IF(N390="základní",J390,0)</f>
        <v>0</v>
      </c>
      <c r="BF390" s="157">
        <f>IF(N390="snížená",J390,0)</f>
        <v>0</v>
      </c>
      <c r="BG390" s="157">
        <f>IF(N390="zákl. přenesená",J390,0)</f>
        <v>0</v>
      </c>
      <c r="BH390" s="157">
        <f>IF(N390="sníž. přenesená",J390,0)</f>
        <v>0</v>
      </c>
      <c r="BI390" s="157">
        <f>IF(N390="nulová",J390,0)</f>
        <v>0</v>
      </c>
      <c r="BJ390" s="17" t="s">
        <v>85</v>
      </c>
      <c r="BK390" s="157">
        <f>ROUND(I390*H390,0)</f>
        <v>0</v>
      </c>
      <c r="BL390" s="17" t="s">
        <v>212</v>
      </c>
      <c r="BM390" s="156" t="s">
        <v>1236</v>
      </c>
    </row>
    <row r="391" spans="2:51" s="13" customFormat="1" ht="10">
      <c r="B391" s="158"/>
      <c r="D391" s="159" t="s">
        <v>214</v>
      </c>
      <c r="E391" s="160" t="s">
        <v>1</v>
      </c>
      <c r="F391" s="161" t="s">
        <v>1237</v>
      </c>
      <c r="H391" s="162">
        <v>44.34</v>
      </c>
      <c r="I391" s="163"/>
      <c r="L391" s="158"/>
      <c r="M391" s="164"/>
      <c r="N391" s="165"/>
      <c r="O391" s="165"/>
      <c r="P391" s="165"/>
      <c r="Q391" s="165"/>
      <c r="R391" s="165"/>
      <c r="S391" s="165"/>
      <c r="T391" s="166"/>
      <c r="AT391" s="160" t="s">
        <v>214</v>
      </c>
      <c r="AU391" s="160" t="s">
        <v>85</v>
      </c>
      <c r="AV391" s="13" t="s">
        <v>85</v>
      </c>
      <c r="AW391" s="13" t="s">
        <v>33</v>
      </c>
      <c r="AX391" s="13" t="s">
        <v>8</v>
      </c>
      <c r="AY391" s="160" t="s">
        <v>205</v>
      </c>
    </row>
    <row r="392" spans="1:65" s="2" customFormat="1" ht="24.15" customHeight="1">
      <c r="A392" s="32"/>
      <c r="B392" s="144"/>
      <c r="C392" s="145" t="s">
        <v>621</v>
      </c>
      <c r="D392" s="145" t="s">
        <v>207</v>
      </c>
      <c r="E392" s="146" t="s">
        <v>1238</v>
      </c>
      <c r="F392" s="147" t="s">
        <v>1239</v>
      </c>
      <c r="G392" s="148" t="s">
        <v>256</v>
      </c>
      <c r="H392" s="149">
        <v>3</v>
      </c>
      <c r="I392" s="150"/>
      <c r="J392" s="151">
        <f>ROUND(I392*H392,0)</f>
        <v>0</v>
      </c>
      <c r="K392" s="147" t="s">
        <v>211</v>
      </c>
      <c r="L392" s="33"/>
      <c r="M392" s="152" t="s">
        <v>1</v>
      </c>
      <c r="N392" s="153" t="s">
        <v>43</v>
      </c>
      <c r="O392" s="58"/>
      <c r="P392" s="154">
        <f>O392*H392</f>
        <v>0</v>
      </c>
      <c r="Q392" s="154">
        <v>0</v>
      </c>
      <c r="R392" s="154">
        <f>Q392*H392</f>
        <v>0</v>
      </c>
      <c r="S392" s="154">
        <v>0</v>
      </c>
      <c r="T392" s="155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6" t="s">
        <v>212</v>
      </c>
      <c r="AT392" s="156" t="s">
        <v>207</v>
      </c>
      <c r="AU392" s="156" t="s">
        <v>85</v>
      </c>
      <c r="AY392" s="17" t="s">
        <v>205</v>
      </c>
      <c r="BE392" s="157">
        <f>IF(N392="základní",J392,0)</f>
        <v>0</v>
      </c>
      <c r="BF392" s="157">
        <f>IF(N392="snížená",J392,0)</f>
        <v>0</v>
      </c>
      <c r="BG392" s="157">
        <f>IF(N392="zákl. přenesená",J392,0)</f>
        <v>0</v>
      </c>
      <c r="BH392" s="157">
        <f>IF(N392="sníž. přenesená",J392,0)</f>
        <v>0</v>
      </c>
      <c r="BI392" s="157">
        <f>IF(N392="nulová",J392,0)</f>
        <v>0</v>
      </c>
      <c r="BJ392" s="17" t="s">
        <v>85</v>
      </c>
      <c r="BK392" s="157">
        <f>ROUND(I392*H392,0)</f>
        <v>0</v>
      </c>
      <c r="BL392" s="17" t="s">
        <v>212</v>
      </c>
      <c r="BM392" s="156" t="s">
        <v>1240</v>
      </c>
    </row>
    <row r="393" spans="2:51" s="13" customFormat="1" ht="10">
      <c r="B393" s="158"/>
      <c r="D393" s="159" t="s">
        <v>214</v>
      </c>
      <c r="E393" s="160" t="s">
        <v>1</v>
      </c>
      <c r="F393" s="161" t="s">
        <v>939</v>
      </c>
      <c r="H393" s="162">
        <v>3</v>
      </c>
      <c r="I393" s="163"/>
      <c r="L393" s="158"/>
      <c r="M393" s="164"/>
      <c r="N393" s="165"/>
      <c r="O393" s="165"/>
      <c r="P393" s="165"/>
      <c r="Q393" s="165"/>
      <c r="R393" s="165"/>
      <c r="S393" s="165"/>
      <c r="T393" s="166"/>
      <c r="AT393" s="160" t="s">
        <v>214</v>
      </c>
      <c r="AU393" s="160" t="s">
        <v>85</v>
      </c>
      <c r="AV393" s="13" t="s">
        <v>85</v>
      </c>
      <c r="AW393" s="13" t="s">
        <v>33</v>
      </c>
      <c r="AX393" s="13" t="s">
        <v>8</v>
      </c>
      <c r="AY393" s="160" t="s">
        <v>205</v>
      </c>
    </row>
    <row r="394" spans="2:63" s="12" customFormat="1" ht="22.75" customHeight="1">
      <c r="B394" s="131"/>
      <c r="D394" s="132" t="s">
        <v>76</v>
      </c>
      <c r="E394" s="142" t="s">
        <v>446</v>
      </c>
      <c r="F394" s="142" t="s">
        <v>447</v>
      </c>
      <c r="I394" s="134"/>
      <c r="J394" s="143">
        <f>BK394</f>
        <v>0</v>
      </c>
      <c r="L394" s="131"/>
      <c r="M394" s="136"/>
      <c r="N394" s="137"/>
      <c r="O394" s="137"/>
      <c r="P394" s="138">
        <f>SUM(P395:P400)</f>
        <v>0</v>
      </c>
      <c r="Q394" s="137"/>
      <c r="R394" s="138">
        <f>SUM(R395:R400)</f>
        <v>0</v>
      </c>
      <c r="S394" s="137"/>
      <c r="T394" s="139">
        <f>SUM(T395:T400)</f>
        <v>0</v>
      </c>
      <c r="AR394" s="132" t="s">
        <v>8</v>
      </c>
      <c r="AT394" s="140" t="s">
        <v>76</v>
      </c>
      <c r="AU394" s="140" t="s">
        <v>8</v>
      </c>
      <c r="AY394" s="132" t="s">
        <v>205</v>
      </c>
      <c r="BK394" s="141">
        <f>SUM(BK395:BK400)</f>
        <v>0</v>
      </c>
    </row>
    <row r="395" spans="1:65" s="2" customFormat="1" ht="24.15" customHeight="1">
      <c r="A395" s="32"/>
      <c r="B395" s="144"/>
      <c r="C395" s="145" t="s">
        <v>625</v>
      </c>
      <c r="D395" s="145" t="s">
        <v>207</v>
      </c>
      <c r="E395" s="146" t="s">
        <v>1241</v>
      </c>
      <c r="F395" s="147" t="s">
        <v>1242</v>
      </c>
      <c r="G395" s="148" t="s">
        <v>229</v>
      </c>
      <c r="H395" s="149">
        <v>48.666</v>
      </c>
      <c r="I395" s="150"/>
      <c r="J395" s="151">
        <f>ROUND(I395*H395,0)</f>
        <v>0</v>
      </c>
      <c r="K395" s="147" t="s">
        <v>211</v>
      </c>
      <c r="L395" s="33"/>
      <c r="M395" s="152" t="s">
        <v>1</v>
      </c>
      <c r="N395" s="153" t="s">
        <v>43</v>
      </c>
      <c r="O395" s="58"/>
      <c r="P395" s="154">
        <f>O395*H395</f>
        <v>0</v>
      </c>
      <c r="Q395" s="154">
        <v>0</v>
      </c>
      <c r="R395" s="154">
        <f>Q395*H395</f>
        <v>0</v>
      </c>
      <c r="S395" s="154">
        <v>0</v>
      </c>
      <c r="T395" s="155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56" t="s">
        <v>212</v>
      </c>
      <c r="AT395" s="156" t="s">
        <v>207</v>
      </c>
      <c r="AU395" s="156" t="s">
        <v>85</v>
      </c>
      <c r="AY395" s="17" t="s">
        <v>205</v>
      </c>
      <c r="BE395" s="157">
        <f>IF(N395="základní",J395,0)</f>
        <v>0</v>
      </c>
      <c r="BF395" s="157">
        <f>IF(N395="snížená",J395,0)</f>
        <v>0</v>
      </c>
      <c r="BG395" s="157">
        <f>IF(N395="zákl. přenesená",J395,0)</f>
        <v>0</v>
      </c>
      <c r="BH395" s="157">
        <f>IF(N395="sníž. přenesená",J395,0)</f>
        <v>0</v>
      </c>
      <c r="BI395" s="157">
        <f>IF(N395="nulová",J395,0)</f>
        <v>0</v>
      </c>
      <c r="BJ395" s="17" t="s">
        <v>85</v>
      </c>
      <c r="BK395" s="157">
        <f>ROUND(I395*H395,0)</f>
        <v>0</v>
      </c>
      <c r="BL395" s="17" t="s">
        <v>212</v>
      </c>
      <c r="BM395" s="156" t="s">
        <v>1243</v>
      </c>
    </row>
    <row r="396" spans="1:65" s="2" customFormat="1" ht="24.15" customHeight="1">
      <c r="A396" s="32"/>
      <c r="B396" s="144"/>
      <c r="C396" s="145" t="s">
        <v>629</v>
      </c>
      <c r="D396" s="145" t="s">
        <v>207</v>
      </c>
      <c r="E396" s="146" t="s">
        <v>453</v>
      </c>
      <c r="F396" s="147" t="s">
        <v>454</v>
      </c>
      <c r="G396" s="148" t="s">
        <v>229</v>
      </c>
      <c r="H396" s="149">
        <v>48.666</v>
      </c>
      <c r="I396" s="150"/>
      <c r="J396" s="151">
        <f>ROUND(I396*H396,0)</f>
        <v>0</v>
      </c>
      <c r="K396" s="147" t="s">
        <v>211</v>
      </c>
      <c r="L396" s="33"/>
      <c r="M396" s="152" t="s">
        <v>1</v>
      </c>
      <c r="N396" s="153" t="s">
        <v>43</v>
      </c>
      <c r="O396" s="58"/>
      <c r="P396" s="154">
        <f>O396*H396</f>
        <v>0</v>
      </c>
      <c r="Q396" s="154">
        <v>0</v>
      </c>
      <c r="R396" s="154">
        <f>Q396*H396</f>
        <v>0</v>
      </c>
      <c r="S396" s="154">
        <v>0</v>
      </c>
      <c r="T396" s="155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56" t="s">
        <v>212</v>
      </c>
      <c r="AT396" s="156" t="s">
        <v>207</v>
      </c>
      <c r="AU396" s="156" t="s">
        <v>85</v>
      </c>
      <c r="AY396" s="17" t="s">
        <v>205</v>
      </c>
      <c r="BE396" s="157">
        <f>IF(N396="základní",J396,0)</f>
        <v>0</v>
      </c>
      <c r="BF396" s="157">
        <f>IF(N396="snížená",J396,0)</f>
        <v>0</v>
      </c>
      <c r="BG396" s="157">
        <f>IF(N396="zákl. přenesená",J396,0)</f>
        <v>0</v>
      </c>
      <c r="BH396" s="157">
        <f>IF(N396="sníž. přenesená",J396,0)</f>
        <v>0</v>
      </c>
      <c r="BI396" s="157">
        <f>IF(N396="nulová",J396,0)</f>
        <v>0</v>
      </c>
      <c r="BJ396" s="17" t="s">
        <v>85</v>
      </c>
      <c r="BK396" s="157">
        <f>ROUND(I396*H396,0)</f>
        <v>0</v>
      </c>
      <c r="BL396" s="17" t="s">
        <v>212</v>
      </c>
      <c r="BM396" s="156" t="s">
        <v>1244</v>
      </c>
    </row>
    <row r="397" spans="1:65" s="2" customFormat="1" ht="24.15" customHeight="1">
      <c r="A397" s="32"/>
      <c r="B397" s="144"/>
      <c r="C397" s="145" t="s">
        <v>633</v>
      </c>
      <c r="D397" s="145" t="s">
        <v>207</v>
      </c>
      <c r="E397" s="146" t="s">
        <v>457</v>
      </c>
      <c r="F397" s="147" t="s">
        <v>458</v>
      </c>
      <c r="G397" s="148" t="s">
        <v>229</v>
      </c>
      <c r="H397" s="149">
        <v>437.994</v>
      </c>
      <c r="I397" s="150"/>
      <c r="J397" s="151">
        <f>ROUND(I397*H397,0)</f>
        <v>0</v>
      </c>
      <c r="K397" s="147" t="s">
        <v>211</v>
      </c>
      <c r="L397" s="33"/>
      <c r="M397" s="152" t="s">
        <v>1</v>
      </c>
      <c r="N397" s="153" t="s">
        <v>43</v>
      </c>
      <c r="O397" s="58"/>
      <c r="P397" s="154">
        <f>O397*H397</f>
        <v>0</v>
      </c>
      <c r="Q397" s="154">
        <v>0</v>
      </c>
      <c r="R397" s="154">
        <f>Q397*H397</f>
        <v>0</v>
      </c>
      <c r="S397" s="154">
        <v>0</v>
      </c>
      <c r="T397" s="155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56" t="s">
        <v>212</v>
      </c>
      <c r="AT397" s="156" t="s">
        <v>207</v>
      </c>
      <c r="AU397" s="156" t="s">
        <v>85</v>
      </c>
      <c r="AY397" s="17" t="s">
        <v>205</v>
      </c>
      <c r="BE397" s="157">
        <f>IF(N397="základní",J397,0)</f>
        <v>0</v>
      </c>
      <c r="BF397" s="157">
        <f>IF(N397="snížená",J397,0)</f>
        <v>0</v>
      </c>
      <c r="BG397" s="157">
        <f>IF(N397="zákl. přenesená",J397,0)</f>
        <v>0</v>
      </c>
      <c r="BH397" s="157">
        <f>IF(N397="sníž. přenesená",J397,0)</f>
        <v>0</v>
      </c>
      <c r="BI397" s="157">
        <f>IF(N397="nulová",J397,0)</f>
        <v>0</v>
      </c>
      <c r="BJ397" s="17" t="s">
        <v>85</v>
      </c>
      <c r="BK397" s="157">
        <f>ROUND(I397*H397,0)</f>
        <v>0</v>
      </c>
      <c r="BL397" s="17" t="s">
        <v>212</v>
      </c>
      <c r="BM397" s="156" t="s">
        <v>1245</v>
      </c>
    </row>
    <row r="398" spans="2:51" s="13" customFormat="1" ht="10">
      <c r="B398" s="158"/>
      <c r="D398" s="159" t="s">
        <v>214</v>
      </c>
      <c r="F398" s="161" t="s">
        <v>1246</v>
      </c>
      <c r="H398" s="162">
        <v>437.994</v>
      </c>
      <c r="I398" s="163"/>
      <c r="L398" s="158"/>
      <c r="M398" s="164"/>
      <c r="N398" s="165"/>
      <c r="O398" s="165"/>
      <c r="P398" s="165"/>
      <c r="Q398" s="165"/>
      <c r="R398" s="165"/>
      <c r="S398" s="165"/>
      <c r="T398" s="166"/>
      <c r="AT398" s="160" t="s">
        <v>214</v>
      </c>
      <c r="AU398" s="160" t="s">
        <v>85</v>
      </c>
      <c r="AV398" s="13" t="s">
        <v>85</v>
      </c>
      <c r="AW398" s="13" t="s">
        <v>3</v>
      </c>
      <c r="AX398" s="13" t="s">
        <v>8</v>
      </c>
      <c r="AY398" s="160" t="s">
        <v>205</v>
      </c>
    </row>
    <row r="399" spans="1:65" s="2" customFormat="1" ht="37.75" customHeight="1">
      <c r="A399" s="32"/>
      <c r="B399" s="144"/>
      <c r="C399" s="145" t="s">
        <v>637</v>
      </c>
      <c r="D399" s="145" t="s">
        <v>207</v>
      </c>
      <c r="E399" s="146" t="s">
        <v>1247</v>
      </c>
      <c r="F399" s="147" t="s">
        <v>1248</v>
      </c>
      <c r="G399" s="148" t="s">
        <v>229</v>
      </c>
      <c r="H399" s="149">
        <v>0.11</v>
      </c>
      <c r="I399" s="150"/>
      <c r="J399" s="151">
        <f>ROUND(I399*H399,0)</f>
        <v>0</v>
      </c>
      <c r="K399" s="147" t="s">
        <v>211</v>
      </c>
      <c r="L399" s="33"/>
      <c r="M399" s="152" t="s">
        <v>1</v>
      </c>
      <c r="N399" s="153" t="s">
        <v>43</v>
      </c>
      <c r="O399" s="58"/>
      <c r="P399" s="154">
        <f>O399*H399</f>
        <v>0</v>
      </c>
      <c r="Q399" s="154">
        <v>0</v>
      </c>
      <c r="R399" s="154">
        <f>Q399*H399</f>
        <v>0</v>
      </c>
      <c r="S399" s="154">
        <v>0</v>
      </c>
      <c r="T399" s="155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56" t="s">
        <v>212</v>
      </c>
      <c r="AT399" s="156" t="s">
        <v>207</v>
      </c>
      <c r="AU399" s="156" t="s">
        <v>85</v>
      </c>
      <c r="AY399" s="17" t="s">
        <v>205</v>
      </c>
      <c r="BE399" s="157">
        <f>IF(N399="základní",J399,0)</f>
        <v>0</v>
      </c>
      <c r="BF399" s="157">
        <f>IF(N399="snížená",J399,0)</f>
        <v>0</v>
      </c>
      <c r="BG399" s="157">
        <f>IF(N399="zákl. přenesená",J399,0)</f>
        <v>0</v>
      </c>
      <c r="BH399" s="157">
        <f>IF(N399="sníž. přenesená",J399,0)</f>
        <v>0</v>
      </c>
      <c r="BI399" s="157">
        <f>IF(N399="nulová",J399,0)</f>
        <v>0</v>
      </c>
      <c r="BJ399" s="17" t="s">
        <v>85</v>
      </c>
      <c r="BK399" s="157">
        <f>ROUND(I399*H399,0)</f>
        <v>0</v>
      </c>
      <c r="BL399" s="17" t="s">
        <v>212</v>
      </c>
      <c r="BM399" s="156" t="s">
        <v>1249</v>
      </c>
    </row>
    <row r="400" spans="1:65" s="2" customFormat="1" ht="44.25" customHeight="1">
      <c r="A400" s="32"/>
      <c r="B400" s="144"/>
      <c r="C400" s="145" t="s">
        <v>641</v>
      </c>
      <c r="D400" s="145" t="s">
        <v>207</v>
      </c>
      <c r="E400" s="146" t="s">
        <v>466</v>
      </c>
      <c r="F400" s="147" t="s">
        <v>467</v>
      </c>
      <c r="G400" s="148" t="s">
        <v>229</v>
      </c>
      <c r="H400" s="149">
        <v>48.555</v>
      </c>
      <c r="I400" s="150"/>
      <c r="J400" s="151">
        <f>ROUND(I400*H400,0)</f>
        <v>0</v>
      </c>
      <c r="K400" s="147" t="s">
        <v>211</v>
      </c>
      <c r="L400" s="33"/>
      <c r="M400" s="152" t="s">
        <v>1</v>
      </c>
      <c r="N400" s="153" t="s">
        <v>43</v>
      </c>
      <c r="O400" s="58"/>
      <c r="P400" s="154">
        <f>O400*H400</f>
        <v>0</v>
      </c>
      <c r="Q400" s="154">
        <v>0</v>
      </c>
      <c r="R400" s="154">
        <f>Q400*H400</f>
        <v>0</v>
      </c>
      <c r="S400" s="154">
        <v>0</v>
      </c>
      <c r="T400" s="155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56" t="s">
        <v>212</v>
      </c>
      <c r="AT400" s="156" t="s">
        <v>207</v>
      </c>
      <c r="AU400" s="156" t="s">
        <v>85</v>
      </c>
      <c r="AY400" s="17" t="s">
        <v>205</v>
      </c>
      <c r="BE400" s="157">
        <f>IF(N400="základní",J400,0)</f>
        <v>0</v>
      </c>
      <c r="BF400" s="157">
        <f>IF(N400="snížená",J400,0)</f>
        <v>0</v>
      </c>
      <c r="BG400" s="157">
        <f>IF(N400="zákl. přenesená",J400,0)</f>
        <v>0</v>
      </c>
      <c r="BH400" s="157">
        <f>IF(N400="sníž. přenesená",J400,0)</f>
        <v>0</v>
      </c>
      <c r="BI400" s="157">
        <f>IF(N400="nulová",J400,0)</f>
        <v>0</v>
      </c>
      <c r="BJ400" s="17" t="s">
        <v>85</v>
      </c>
      <c r="BK400" s="157">
        <f>ROUND(I400*H400,0)</f>
        <v>0</v>
      </c>
      <c r="BL400" s="17" t="s">
        <v>212</v>
      </c>
      <c r="BM400" s="156" t="s">
        <v>1250</v>
      </c>
    </row>
    <row r="401" spans="2:63" s="12" customFormat="1" ht="22.75" customHeight="1">
      <c r="B401" s="131"/>
      <c r="D401" s="132" t="s">
        <v>76</v>
      </c>
      <c r="E401" s="142" t="s">
        <v>469</v>
      </c>
      <c r="F401" s="142" t="s">
        <v>470</v>
      </c>
      <c r="I401" s="134"/>
      <c r="J401" s="143">
        <f>BK401</f>
        <v>0</v>
      </c>
      <c r="L401" s="131"/>
      <c r="M401" s="136"/>
      <c r="N401" s="137"/>
      <c r="O401" s="137"/>
      <c r="P401" s="138">
        <f>P402</f>
        <v>0</v>
      </c>
      <c r="Q401" s="137"/>
      <c r="R401" s="138">
        <f>R402</f>
        <v>0</v>
      </c>
      <c r="S401" s="137"/>
      <c r="T401" s="139">
        <f>T402</f>
        <v>0</v>
      </c>
      <c r="AR401" s="132" t="s">
        <v>8</v>
      </c>
      <c r="AT401" s="140" t="s">
        <v>76</v>
      </c>
      <c r="AU401" s="140" t="s">
        <v>8</v>
      </c>
      <c r="AY401" s="132" t="s">
        <v>205</v>
      </c>
      <c r="BK401" s="141">
        <f>BK402</f>
        <v>0</v>
      </c>
    </row>
    <row r="402" spans="1:65" s="2" customFormat="1" ht="16.5" customHeight="1">
      <c r="A402" s="32"/>
      <c r="B402" s="144"/>
      <c r="C402" s="145" t="s">
        <v>645</v>
      </c>
      <c r="D402" s="145" t="s">
        <v>207</v>
      </c>
      <c r="E402" s="146" t="s">
        <v>1251</v>
      </c>
      <c r="F402" s="147" t="s">
        <v>1252</v>
      </c>
      <c r="G402" s="148" t="s">
        <v>229</v>
      </c>
      <c r="H402" s="149">
        <v>85.005</v>
      </c>
      <c r="I402" s="150"/>
      <c r="J402" s="151">
        <f>ROUND(I402*H402,0)</f>
        <v>0</v>
      </c>
      <c r="K402" s="147" t="s">
        <v>211</v>
      </c>
      <c r="L402" s="33"/>
      <c r="M402" s="152" t="s">
        <v>1</v>
      </c>
      <c r="N402" s="153" t="s">
        <v>43</v>
      </c>
      <c r="O402" s="58"/>
      <c r="P402" s="154">
        <f>O402*H402</f>
        <v>0</v>
      </c>
      <c r="Q402" s="154">
        <v>0</v>
      </c>
      <c r="R402" s="154">
        <f>Q402*H402</f>
        <v>0</v>
      </c>
      <c r="S402" s="154">
        <v>0</v>
      </c>
      <c r="T402" s="155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56" t="s">
        <v>212</v>
      </c>
      <c r="AT402" s="156" t="s">
        <v>207</v>
      </c>
      <c r="AU402" s="156" t="s">
        <v>85</v>
      </c>
      <c r="AY402" s="17" t="s">
        <v>205</v>
      </c>
      <c r="BE402" s="157">
        <f>IF(N402="základní",J402,0)</f>
        <v>0</v>
      </c>
      <c r="BF402" s="157">
        <f>IF(N402="snížená",J402,0)</f>
        <v>0</v>
      </c>
      <c r="BG402" s="157">
        <f>IF(N402="zákl. přenesená",J402,0)</f>
        <v>0</v>
      </c>
      <c r="BH402" s="157">
        <f>IF(N402="sníž. přenesená",J402,0)</f>
        <v>0</v>
      </c>
      <c r="BI402" s="157">
        <f>IF(N402="nulová",J402,0)</f>
        <v>0</v>
      </c>
      <c r="BJ402" s="17" t="s">
        <v>85</v>
      </c>
      <c r="BK402" s="157">
        <f>ROUND(I402*H402,0)</f>
        <v>0</v>
      </c>
      <c r="BL402" s="17" t="s">
        <v>212</v>
      </c>
      <c r="BM402" s="156" t="s">
        <v>1253</v>
      </c>
    </row>
    <row r="403" spans="2:63" s="12" customFormat="1" ht="25.9" customHeight="1">
      <c r="B403" s="131"/>
      <c r="D403" s="132" t="s">
        <v>76</v>
      </c>
      <c r="E403" s="133" t="s">
        <v>475</v>
      </c>
      <c r="F403" s="133" t="s">
        <v>476</v>
      </c>
      <c r="I403" s="134"/>
      <c r="J403" s="135">
        <f>BK403</f>
        <v>0</v>
      </c>
      <c r="L403" s="131"/>
      <c r="M403" s="136"/>
      <c r="N403" s="137"/>
      <c r="O403" s="137"/>
      <c r="P403" s="138">
        <f>P404+P425+P440+P519+P527+P545+P575+P608+P616+P652</f>
        <v>0</v>
      </c>
      <c r="Q403" s="137"/>
      <c r="R403" s="138">
        <f>R404+R425+R440+R519+R527+R545+R575+R608+R616+R652</f>
        <v>4.247848686829999</v>
      </c>
      <c r="S403" s="137"/>
      <c r="T403" s="139">
        <f>T404+T425+T440+T519+T527+T545+T575+T608+T616+T652</f>
        <v>0.11026000000000001</v>
      </c>
      <c r="AR403" s="132" t="s">
        <v>85</v>
      </c>
      <c r="AT403" s="140" t="s">
        <v>76</v>
      </c>
      <c r="AU403" s="140" t="s">
        <v>77</v>
      </c>
      <c r="AY403" s="132" t="s">
        <v>205</v>
      </c>
      <c r="BK403" s="141">
        <f>BK404+BK425+BK440+BK519+BK527+BK545+BK575+BK608+BK616+BK652</f>
        <v>0</v>
      </c>
    </row>
    <row r="404" spans="2:63" s="12" customFormat="1" ht="22.75" customHeight="1">
      <c r="B404" s="131"/>
      <c r="D404" s="132" t="s">
        <v>76</v>
      </c>
      <c r="E404" s="142" t="s">
        <v>1254</v>
      </c>
      <c r="F404" s="142" t="s">
        <v>1255</v>
      </c>
      <c r="I404" s="134"/>
      <c r="J404" s="143">
        <f>BK404</f>
        <v>0</v>
      </c>
      <c r="L404" s="131"/>
      <c r="M404" s="136"/>
      <c r="N404" s="137"/>
      <c r="O404" s="137"/>
      <c r="P404" s="138">
        <f>SUM(P405:P424)</f>
        <v>0</v>
      </c>
      <c r="Q404" s="137"/>
      <c r="R404" s="138">
        <f>SUM(R405:R424)</f>
        <v>0.5117389492500001</v>
      </c>
      <c r="S404" s="137"/>
      <c r="T404" s="139">
        <f>SUM(T405:T424)</f>
        <v>0</v>
      </c>
      <c r="AR404" s="132" t="s">
        <v>85</v>
      </c>
      <c r="AT404" s="140" t="s">
        <v>76</v>
      </c>
      <c r="AU404" s="140" t="s">
        <v>8</v>
      </c>
      <c r="AY404" s="132" t="s">
        <v>205</v>
      </c>
      <c r="BK404" s="141">
        <f>SUM(BK405:BK424)</f>
        <v>0</v>
      </c>
    </row>
    <row r="405" spans="1:65" s="2" customFormat="1" ht="24.15" customHeight="1">
      <c r="A405" s="32"/>
      <c r="B405" s="144"/>
      <c r="C405" s="145" t="s">
        <v>650</v>
      </c>
      <c r="D405" s="145" t="s">
        <v>207</v>
      </c>
      <c r="E405" s="146" t="s">
        <v>1256</v>
      </c>
      <c r="F405" s="147" t="s">
        <v>1257</v>
      </c>
      <c r="G405" s="148" t="s">
        <v>256</v>
      </c>
      <c r="H405" s="149">
        <v>48.029</v>
      </c>
      <c r="I405" s="150"/>
      <c r="J405" s="151">
        <f>ROUND(I405*H405,0)</f>
        <v>0</v>
      </c>
      <c r="K405" s="147" t="s">
        <v>211</v>
      </c>
      <c r="L405" s="33"/>
      <c r="M405" s="152" t="s">
        <v>1</v>
      </c>
      <c r="N405" s="153" t="s">
        <v>43</v>
      </c>
      <c r="O405" s="58"/>
      <c r="P405" s="154">
        <f>O405*H405</f>
        <v>0</v>
      </c>
      <c r="Q405" s="154">
        <v>0</v>
      </c>
      <c r="R405" s="154">
        <f>Q405*H405</f>
        <v>0</v>
      </c>
      <c r="S405" s="154">
        <v>0</v>
      </c>
      <c r="T405" s="155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56" t="s">
        <v>297</v>
      </c>
      <c r="AT405" s="156" t="s">
        <v>207</v>
      </c>
      <c r="AU405" s="156" t="s">
        <v>85</v>
      </c>
      <c r="AY405" s="17" t="s">
        <v>205</v>
      </c>
      <c r="BE405" s="157">
        <f>IF(N405="základní",J405,0)</f>
        <v>0</v>
      </c>
      <c r="BF405" s="157">
        <f>IF(N405="snížená",J405,0)</f>
        <v>0</v>
      </c>
      <c r="BG405" s="157">
        <f>IF(N405="zákl. přenesená",J405,0)</f>
        <v>0</v>
      </c>
      <c r="BH405" s="157">
        <f>IF(N405="sníž. přenesená",J405,0)</f>
        <v>0</v>
      </c>
      <c r="BI405" s="157">
        <f>IF(N405="nulová",J405,0)</f>
        <v>0</v>
      </c>
      <c r="BJ405" s="17" t="s">
        <v>85</v>
      </c>
      <c r="BK405" s="157">
        <f>ROUND(I405*H405,0)</f>
        <v>0</v>
      </c>
      <c r="BL405" s="17" t="s">
        <v>297</v>
      </c>
      <c r="BM405" s="156" t="s">
        <v>1258</v>
      </c>
    </row>
    <row r="406" spans="2:51" s="13" customFormat="1" ht="10">
      <c r="B406" s="158"/>
      <c r="D406" s="159" t="s">
        <v>214</v>
      </c>
      <c r="E406" s="160" t="s">
        <v>1</v>
      </c>
      <c r="F406" s="161" t="s">
        <v>161</v>
      </c>
      <c r="H406" s="162">
        <v>48.029</v>
      </c>
      <c r="I406" s="163"/>
      <c r="L406" s="158"/>
      <c r="M406" s="164"/>
      <c r="N406" s="165"/>
      <c r="O406" s="165"/>
      <c r="P406" s="165"/>
      <c r="Q406" s="165"/>
      <c r="R406" s="165"/>
      <c r="S406" s="165"/>
      <c r="T406" s="166"/>
      <c r="AT406" s="160" t="s">
        <v>214</v>
      </c>
      <c r="AU406" s="160" t="s">
        <v>85</v>
      </c>
      <c r="AV406" s="13" t="s">
        <v>85</v>
      </c>
      <c r="AW406" s="13" t="s">
        <v>33</v>
      </c>
      <c r="AX406" s="13" t="s">
        <v>8</v>
      </c>
      <c r="AY406" s="160" t="s">
        <v>205</v>
      </c>
    </row>
    <row r="407" spans="1:65" s="2" customFormat="1" ht="24.15" customHeight="1">
      <c r="A407" s="32"/>
      <c r="B407" s="144"/>
      <c r="C407" s="145" t="s">
        <v>654</v>
      </c>
      <c r="D407" s="145" t="s">
        <v>207</v>
      </c>
      <c r="E407" s="146" t="s">
        <v>1259</v>
      </c>
      <c r="F407" s="147" t="s">
        <v>1260</v>
      </c>
      <c r="G407" s="148" t="s">
        <v>256</v>
      </c>
      <c r="H407" s="149">
        <v>22.73</v>
      </c>
      <c r="I407" s="150"/>
      <c r="J407" s="151">
        <f>ROUND(I407*H407,0)</f>
        <v>0</v>
      </c>
      <c r="K407" s="147" t="s">
        <v>211</v>
      </c>
      <c r="L407" s="33"/>
      <c r="M407" s="152" t="s">
        <v>1</v>
      </c>
      <c r="N407" s="153" t="s">
        <v>43</v>
      </c>
      <c r="O407" s="58"/>
      <c r="P407" s="154">
        <f>O407*H407</f>
        <v>0</v>
      </c>
      <c r="Q407" s="154">
        <v>0</v>
      </c>
      <c r="R407" s="154">
        <f>Q407*H407</f>
        <v>0</v>
      </c>
      <c r="S407" s="154">
        <v>0</v>
      </c>
      <c r="T407" s="155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56" t="s">
        <v>297</v>
      </c>
      <c r="AT407" s="156" t="s">
        <v>207</v>
      </c>
      <c r="AU407" s="156" t="s">
        <v>85</v>
      </c>
      <c r="AY407" s="17" t="s">
        <v>205</v>
      </c>
      <c r="BE407" s="157">
        <f>IF(N407="základní",J407,0)</f>
        <v>0</v>
      </c>
      <c r="BF407" s="157">
        <f>IF(N407="snížená",J407,0)</f>
        <v>0</v>
      </c>
      <c r="BG407" s="157">
        <f>IF(N407="zákl. přenesená",J407,0)</f>
        <v>0</v>
      </c>
      <c r="BH407" s="157">
        <f>IF(N407="sníž. přenesená",J407,0)</f>
        <v>0</v>
      </c>
      <c r="BI407" s="157">
        <f>IF(N407="nulová",J407,0)</f>
        <v>0</v>
      </c>
      <c r="BJ407" s="17" t="s">
        <v>85</v>
      </c>
      <c r="BK407" s="157">
        <f>ROUND(I407*H407,0)</f>
        <v>0</v>
      </c>
      <c r="BL407" s="17" t="s">
        <v>297</v>
      </c>
      <c r="BM407" s="156" t="s">
        <v>1261</v>
      </c>
    </row>
    <row r="408" spans="2:51" s="13" customFormat="1" ht="10">
      <c r="B408" s="158"/>
      <c r="D408" s="159" t="s">
        <v>214</v>
      </c>
      <c r="E408" s="160" t="s">
        <v>1</v>
      </c>
      <c r="F408" s="161" t="s">
        <v>1262</v>
      </c>
      <c r="H408" s="162">
        <v>11.085</v>
      </c>
      <c r="I408" s="163"/>
      <c r="L408" s="158"/>
      <c r="M408" s="164"/>
      <c r="N408" s="165"/>
      <c r="O408" s="165"/>
      <c r="P408" s="165"/>
      <c r="Q408" s="165"/>
      <c r="R408" s="165"/>
      <c r="S408" s="165"/>
      <c r="T408" s="166"/>
      <c r="AT408" s="160" t="s">
        <v>214</v>
      </c>
      <c r="AU408" s="160" t="s">
        <v>85</v>
      </c>
      <c r="AV408" s="13" t="s">
        <v>85</v>
      </c>
      <c r="AW408" s="13" t="s">
        <v>33</v>
      </c>
      <c r="AX408" s="13" t="s">
        <v>77</v>
      </c>
      <c r="AY408" s="160" t="s">
        <v>205</v>
      </c>
    </row>
    <row r="409" spans="2:51" s="13" customFormat="1" ht="10">
      <c r="B409" s="158"/>
      <c r="D409" s="159" t="s">
        <v>214</v>
      </c>
      <c r="E409" s="160" t="s">
        <v>1</v>
      </c>
      <c r="F409" s="161" t="s">
        <v>1263</v>
      </c>
      <c r="H409" s="162">
        <v>11.645</v>
      </c>
      <c r="I409" s="163"/>
      <c r="L409" s="158"/>
      <c r="M409" s="164"/>
      <c r="N409" s="165"/>
      <c r="O409" s="165"/>
      <c r="P409" s="165"/>
      <c r="Q409" s="165"/>
      <c r="R409" s="165"/>
      <c r="S409" s="165"/>
      <c r="T409" s="166"/>
      <c r="AT409" s="160" t="s">
        <v>214</v>
      </c>
      <c r="AU409" s="160" t="s">
        <v>85</v>
      </c>
      <c r="AV409" s="13" t="s">
        <v>85</v>
      </c>
      <c r="AW409" s="13" t="s">
        <v>33</v>
      </c>
      <c r="AX409" s="13" t="s">
        <v>77</v>
      </c>
      <c r="AY409" s="160" t="s">
        <v>205</v>
      </c>
    </row>
    <row r="410" spans="2:51" s="14" customFormat="1" ht="10">
      <c r="B410" s="167"/>
      <c r="D410" s="159" t="s">
        <v>214</v>
      </c>
      <c r="E410" s="168" t="s">
        <v>926</v>
      </c>
      <c r="F410" s="169" t="s">
        <v>216</v>
      </c>
      <c r="H410" s="170">
        <v>22.73</v>
      </c>
      <c r="I410" s="171"/>
      <c r="L410" s="167"/>
      <c r="M410" s="172"/>
      <c r="N410" s="173"/>
      <c r="O410" s="173"/>
      <c r="P410" s="173"/>
      <c r="Q410" s="173"/>
      <c r="R410" s="173"/>
      <c r="S410" s="173"/>
      <c r="T410" s="174"/>
      <c r="AT410" s="168" t="s">
        <v>214</v>
      </c>
      <c r="AU410" s="168" t="s">
        <v>85</v>
      </c>
      <c r="AV410" s="14" t="s">
        <v>217</v>
      </c>
      <c r="AW410" s="14" t="s">
        <v>33</v>
      </c>
      <c r="AX410" s="14" t="s">
        <v>8</v>
      </c>
      <c r="AY410" s="168" t="s">
        <v>205</v>
      </c>
    </row>
    <row r="411" spans="1:65" s="2" customFormat="1" ht="16.5" customHeight="1">
      <c r="A411" s="32"/>
      <c r="B411" s="144"/>
      <c r="C411" s="175" t="s">
        <v>658</v>
      </c>
      <c r="D411" s="175" t="s">
        <v>237</v>
      </c>
      <c r="E411" s="176" t="s">
        <v>1264</v>
      </c>
      <c r="F411" s="177" t="s">
        <v>1265</v>
      </c>
      <c r="G411" s="178" t="s">
        <v>229</v>
      </c>
      <c r="H411" s="179">
        <v>0.025</v>
      </c>
      <c r="I411" s="180"/>
      <c r="J411" s="181">
        <f>ROUND(I411*H411,0)</f>
        <v>0</v>
      </c>
      <c r="K411" s="177" t="s">
        <v>211</v>
      </c>
      <c r="L411" s="182"/>
      <c r="M411" s="183" t="s">
        <v>1</v>
      </c>
      <c r="N411" s="184" t="s">
        <v>43</v>
      </c>
      <c r="O411" s="58"/>
      <c r="P411" s="154">
        <f>O411*H411</f>
        <v>0</v>
      </c>
      <c r="Q411" s="154">
        <v>1</v>
      </c>
      <c r="R411" s="154">
        <f>Q411*H411</f>
        <v>0.025</v>
      </c>
      <c r="S411" s="154">
        <v>0</v>
      </c>
      <c r="T411" s="155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56" t="s">
        <v>91</v>
      </c>
      <c r="AT411" s="156" t="s">
        <v>237</v>
      </c>
      <c r="AU411" s="156" t="s">
        <v>85</v>
      </c>
      <c r="AY411" s="17" t="s">
        <v>205</v>
      </c>
      <c r="BE411" s="157">
        <f>IF(N411="základní",J411,0)</f>
        <v>0</v>
      </c>
      <c r="BF411" s="157">
        <f>IF(N411="snížená",J411,0)</f>
        <v>0</v>
      </c>
      <c r="BG411" s="157">
        <f>IF(N411="zákl. přenesená",J411,0)</f>
        <v>0</v>
      </c>
      <c r="BH411" s="157">
        <f>IF(N411="sníž. přenesená",J411,0)</f>
        <v>0</v>
      </c>
      <c r="BI411" s="157">
        <f>IF(N411="nulová",J411,0)</f>
        <v>0</v>
      </c>
      <c r="BJ411" s="17" t="s">
        <v>85</v>
      </c>
      <c r="BK411" s="157">
        <f>ROUND(I411*H411,0)</f>
        <v>0</v>
      </c>
      <c r="BL411" s="17" t="s">
        <v>297</v>
      </c>
      <c r="BM411" s="156" t="s">
        <v>1266</v>
      </c>
    </row>
    <row r="412" spans="2:51" s="13" customFormat="1" ht="10">
      <c r="B412" s="158"/>
      <c r="D412" s="159" t="s">
        <v>214</v>
      </c>
      <c r="E412" s="160" t="s">
        <v>1</v>
      </c>
      <c r="F412" s="161" t="s">
        <v>1267</v>
      </c>
      <c r="H412" s="162">
        <v>0.017</v>
      </c>
      <c r="I412" s="163"/>
      <c r="L412" s="158"/>
      <c r="M412" s="164"/>
      <c r="N412" s="165"/>
      <c r="O412" s="165"/>
      <c r="P412" s="165"/>
      <c r="Q412" s="165"/>
      <c r="R412" s="165"/>
      <c r="S412" s="165"/>
      <c r="T412" s="166"/>
      <c r="AT412" s="160" t="s">
        <v>214</v>
      </c>
      <c r="AU412" s="160" t="s">
        <v>85</v>
      </c>
      <c r="AV412" s="13" t="s">
        <v>85</v>
      </c>
      <c r="AW412" s="13" t="s">
        <v>33</v>
      </c>
      <c r="AX412" s="13" t="s">
        <v>77</v>
      </c>
      <c r="AY412" s="160" t="s">
        <v>205</v>
      </c>
    </row>
    <row r="413" spans="2:51" s="13" customFormat="1" ht="10">
      <c r="B413" s="158"/>
      <c r="D413" s="159" t="s">
        <v>214</v>
      </c>
      <c r="E413" s="160" t="s">
        <v>1</v>
      </c>
      <c r="F413" s="161" t="s">
        <v>1268</v>
      </c>
      <c r="H413" s="162">
        <v>0.008</v>
      </c>
      <c r="I413" s="163"/>
      <c r="L413" s="158"/>
      <c r="M413" s="164"/>
      <c r="N413" s="165"/>
      <c r="O413" s="165"/>
      <c r="P413" s="165"/>
      <c r="Q413" s="165"/>
      <c r="R413" s="165"/>
      <c r="S413" s="165"/>
      <c r="T413" s="166"/>
      <c r="AT413" s="160" t="s">
        <v>214</v>
      </c>
      <c r="AU413" s="160" t="s">
        <v>85</v>
      </c>
      <c r="AV413" s="13" t="s">
        <v>85</v>
      </c>
      <c r="AW413" s="13" t="s">
        <v>33</v>
      </c>
      <c r="AX413" s="13" t="s">
        <v>77</v>
      </c>
      <c r="AY413" s="160" t="s">
        <v>205</v>
      </c>
    </row>
    <row r="414" spans="2:51" s="14" customFormat="1" ht="10">
      <c r="B414" s="167"/>
      <c r="D414" s="159" t="s">
        <v>214</v>
      </c>
      <c r="E414" s="168" t="s">
        <v>1</v>
      </c>
      <c r="F414" s="169" t="s">
        <v>216</v>
      </c>
      <c r="H414" s="170">
        <v>0.025</v>
      </c>
      <c r="I414" s="171"/>
      <c r="L414" s="167"/>
      <c r="M414" s="172"/>
      <c r="N414" s="173"/>
      <c r="O414" s="173"/>
      <c r="P414" s="173"/>
      <c r="Q414" s="173"/>
      <c r="R414" s="173"/>
      <c r="S414" s="173"/>
      <c r="T414" s="174"/>
      <c r="AT414" s="168" t="s">
        <v>214</v>
      </c>
      <c r="AU414" s="168" t="s">
        <v>85</v>
      </c>
      <c r="AV414" s="14" t="s">
        <v>217</v>
      </c>
      <c r="AW414" s="14" t="s">
        <v>33</v>
      </c>
      <c r="AX414" s="14" t="s">
        <v>8</v>
      </c>
      <c r="AY414" s="168" t="s">
        <v>205</v>
      </c>
    </row>
    <row r="415" spans="1:65" s="2" customFormat="1" ht="24.15" customHeight="1">
      <c r="A415" s="32"/>
      <c r="B415" s="144"/>
      <c r="C415" s="145" t="s">
        <v>662</v>
      </c>
      <c r="D415" s="145" t="s">
        <v>207</v>
      </c>
      <c r="E415" s="146" t="s">
        <v>1269</v>
      </c>
      <c r="F415" s="147" t="s">
        <v>1270</v>
      </c>
      <c r="G415" s="148" t="s">
        <v>256</v>
      </c>
      <c r="H415" s="149">
        <v>48.029</v>
      </c>
      <c r="I415" s="150"/>
      <c r="J415" s="151">
        <f>ROUND(I415*H415,0)</f>
        <v>0</v>
      </c>
      <c r="K415" s="147" t="s">
        <v>211</v>
      </c>
      <c r="L415" s="33"/>
      <c r="M415" s="152" t="s">
        <v>1</v>
      </c>
      <c r="N415" s="153" t="s">
        <v>43</v>
      </c>
      <c r="O415" s="58"/>
      <c r="P415" s="154">
        <f>O415*H415</f>
        <v>0</v>
      </c>
      <c r="Q415" s="154">
        <v>0.00039825</v>
      </c>
      <c r="R415" s="154">
        <f>Q415*H415</f>
        <v>0.01912754925</v>
      </c>
      <c r="S415" s="154">
        <v>0</v>
      </c>
      <c r="T415" s="155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56" t="s">
        <v>297</v>
      </c>
      <c r="AT415" s="156" t="s">
        <v>207</v>
      </c>
      <c r="AU415" s="156" t="s">
        <v>85</v>
      </c>
      <c r="AY415" s="17" t="s">
        <v>205</v>
      </c>
      <c r="BE415" s="157">
        <f>IF(N415="základní",J415,0)</f>
        <v>0</v>
      </c>
      <c r="BF415" s="157">
        <f>IF(N415="snížená",J415,0)</f>
        <v>0</v>
      </c>
      <c r="BG415" s="157">
        <f>IF(N415="zákl. přenesená",J415,0)</f>
        <v>0</v>
      </c>
      <c r="BH415" s="157">
        <f>IF(N415="sníž. přenesená",J415,0)</f>
        <v>0</v>
      </c>
      <c r="BI415" s="157">
        <f>IF(N415="nulová",J415,0)</f>
        <v>0</v>
      </c>
      <c r="BJ415" s="17" t="s">
        <v>85</v>
      </c>
      <c r="BK415" s="157">
        <f>ROUND(I415*H415,0)</f>
        <v>0</v>
      </c>
      <c r="BL415" s="17" t="s">
        <v>297</v>
      </c>
      <c r="BM415" s="156" t="s">
        <v>1271</v>
      </c>
    </row>
    <row r="416" spans="2:51" s="13" customFormat="1" ht="10">
      <c r="B416" s="158"/>
      <c r="D416" s="159" t="s">
        <v>214</v>
      </c>
      <c r="E416" s="160" t="s">
        <v>1</v>
      </c>
      <c r="F416" s="161" t="s">
        <v>161</v>
      </c>
      <c r="H416" s="162">
        <v>48.029</v>
      </c>
      <c r="I416" s="163"/>
      <c r="L416" s="158"/>
      <c r="M416" s="164"/>
      <c r="N416" s="165"/>
      <c r="O416" s="165"/>
      <c r="P416" s="165"/>
      <c r="Q416" s="165"/>
      <c r="R416" s="165"/>
      <c r="S416" s="165"/>
      <c r="T416" s="166"/>
      <c r="AT416" s="160" t="s">
        <v>214</v>
      </c>
      <c r="AU416" s="160" t="s">
        <v>85</v>
      </c>
      <c r="AV416" s="13" t="s">
        <v>85</v>
      </c>
      <c r="AW416" s="13" t="s">
        <v>33</v>
      </c>
      <c r="AX416" s="13" t="s">
        <v>8</v>
      </c>
      <c r="AY416" s="160" t="s">
        <v>205</v>
      </c>
    </row>
    <row r="417" spans="1:65" s="2" customFormat="1" ht="24.15" customHeight="1">
      <c r="A417" s="32"/>
      <c r="B417" s="144"/>
      <c r="C417" s="145" t="s">
        <v>666</v>
      </c>
      <c r="D417" s="145" t="s">
        <v>207</v>
      </c>
      <c r="E417" s="146" t="s">
        <v>1272</v>
      </c>
      <c r="F417" s="147" t="s">
        <v>1273</v>
      </c>
      <c r="G417" s="148" t="s">
        <v>256</v>
      </c>
      <c r="H417" s="149">
        <v>22.73</v>
      </c>
      <c r="I417" s="150"/>
      <c r="J417" s="151">
        <f>ROUND(I417*H417,0)</f>
        <v>0</v>
      </c>
      <c r="K417" s="147" t="s">
        <v>211</v>
      </c>
      <c r="L417" s="33"/>
      <c r="M417" s="152" t="s">
        <v>1</v>
      </c>
      <c r="N417" s="153" t="s">
        <v>43</v>
      </c>
      <c r="O417" s="58"/>
      <c r="P417" s="154">
        <f>O417*H417</f>
        <v>0</v>
      </c>
      <c r="Q417" s="154">
        <v>0.0004</v>
      </c>
      <c r="R417" s="154">
        <f>Q417*H417</f>
        <v>0.009092000000000001</v>
      </c>
      <c r="S417" s="154">
        <v>0</v>
      </c>
      <c r="T417" s="155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6" t="s">
        <v>297</v>
      </c>
      <c r="AT417" s="156" t="s">
        <v>207</v>
      </c>
      <c r="AU417" s="156" t="s">
        <v>85</v>
      </c>
      <c r="AY417" s="17" t="s">
        <v>205</v>
      </c>
      <c r="BE417" s="157">
        <f>IF(N417="základní",J417,0)</f>
        <v>0</v>
      </c>
      <c r="BF417" s="157">
        <f>IF(N417="snížená",J417,0)</f>
        <v>0</v>
      </c>
      <c r="BG417" s="157">
        <f>IF(N417="zákl. přenesená",J417,0)</f>
        <v>0</v>
      </c>
      <c r="BH417" s="157">
        <f>IF(N417="sníž. přenesená",J417,0)</f>
        <v>0</v>
      </c>
      <c r="BI417" s="157">
        <f>IF(N417="nulová",J417,0)</f>
        <v>0</v>
      </c>
      <c r="BJ417" s="17" t="s">
        <v>85</v>
      </c>
      <c r="BK417" s="157">
        <f>ROUND(I417*H417,0)</f>
        <v>0</v>
      </c>
      <c r="BL417" s="17" t="s">
        <v>297</v>
      </c>
      <c r="BM417" s="156" t="s">
        <v>1274</v>
      </c>
    </row>
    <row r="418" spans="2:51" s="13" customFormat="1" ht="10">
      <c r="B418" s="158"/>
      <c r="D418" s="159" t="s">
        <v>214</v>
      </c>
      <c r="E418" s="160" t="s">
        <v>1</v>
      </c>
      <c r="F418" s="161" t="s">
        <v>926</v>
      </c>
      <c r="H418" s="162">
        <v>22.73</v>
      </c>
      <c r="I418" s="163"/>
      <c r="L418" s="158"/>
      <c r="M418" s="164"/>
      <c r="N418" s="165"/>
      <c r="O418" s="165"/>
      <c r="P418" s="165"/>
      <c r="Q418" s="165"/>
      <c r="R418" s="165"/>
      <c r="S418" s="165"/>
      <c r="T418" s="166"/>
      <c r="AT418" s="160" t="s">
        <v>214</v>
      </c>
      <c r="AU418" s="160" t="s">
        <v>85</v>
      </c>
      <c r="AV418" s="13" t="s">
        <v>85</v>
      </c>
      <c r="AW418" s="13" t="s">
        <v>33</v>
      </c>
      <c r="AX418" s="13" t="s">
        <v>8</v>
      </c>
      <c r="AY418" s="160" t="s">
        <v>205</v>
      </c>
    </row>
    <row r="419" spans="1:65" s="2" customFormat="1" ht="49" customHeight="1">
      <c r="A419" s="32"/>
      <c r="B419" s="144"/>
      <c r="C419" s="175" t="s">
        <v>670</v>
      </c>
      <c r="D419" s="175" t="s">
        <v>237</v>
      </c>
      <c r="E419" s="176" t="s">
        <v>1275</v>
      </c>
      <c r="F419" s="177" t="s">
        <v>1276</v>
      </c>
      <c r="G419" s="178" t="s">
        <v>256</v>
      </c>
      <c r="H419" s="179">
        <v>84.911</v>
      </c>
      <c r="I419" s="180"/>
      <c r="J419" s="181">
        <f>ROUND(I419*H419,0)</f>
        <v>0</v>
      </c>
      <c r="K419" s="177" t="s">
        <v>211</v>
      </c>
      <c r="L419" s="182"/>
      <c r="M419" s="183" t="s">
        <v>1</v>
      </c>
      <c r="N419" s="184" t="s">
        <v>43</v>
      </c>
      <c r="O419" s="58"/>
      <c r="P419" s="154">
        <f>O419*H419</f>
        <v>0</v>
      </c>
      <c r="Q419" s="154">
        <v>0.0054</v>
      </c>
      <c r="R419" s="154">
        <f>Q419*H419</f>
        <v>0.4585194</v>
      </c>
      <c r="S419" s="154">
        <v>0</v>
      </c>
      <c r="T419" s="155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56" t="s">
        <v>91</v>
      </c>
      <c r="AT419" s="156" t="s">
        <v>237</v>
      </c>
      <c r="AU419" s="156" t="s">
        <v>85</v>
      </c>
      <c r="AY419" s="17" t="s">
        <v>205</v>
      </c>
      <c r="BE419" s="157">
        <f>IF(N419="základní",J419,0)</f>
        <v>0</v>
      </c>
      <c r="BF419" s="157">
        <f>IF(N419="snížená",J419,0)</f>
        <v>0</v>
      </c>
      <c r="BG419" s="157">
        <f>IF(N419="zákl. přenesená",J419,0)</f>
        <v>0</v>
      </c>
      <c r="BH419" s="157">
        <f>IF(N419="sníž. přenesená",J419,0)</f>
        <v>0</v>
      </c>
      <c r="BI419" s="157">
        <f>IF(N419="nulová",J419,0)</f>
        <v>0</v>
      </c>
      <c r="BJ419" s="17" t="s">
        <v>85</v>
      </c>
      <c r="BK419" s="157">
        <f>ROUND(I419*H419,0)</f>
        <v>0</v>
      </c>
      <c r="BL419" s="17" t="s">
        <v>297</v>
      </c>
      <c r="BM419" s="156" t="s">
        <v>1277</v>
      </c>
    </row>
    <row r="420" spans="2:51" s="13" customFormat="1" ht="10">
      <c r="B420" s="158"/>
      <c r="D420" s="159" t="s">
        <v>214</v>
      </c>
      <c r="E420" s="160" t="s">
        <v>1</v>
      </c>
      <c r="F420" s="161" t="s">
        <v>1278</v>
      </c>
      <c r="H420" s="162">
        <v>57.635</v>
      </c>
      <c r="I420" s="163"/>
      <c r="L420" s="158"/>
      <c r="M420" s="164"/>
      <c r="N420" s="165"/>
      <c r="O420" s="165"/>
      <c r="P420" s="165"/>
      <c r="Q420" s="165"/>
      <c r="R420" s="165"/>
      <c r="S420" s="165"/>
      <c r="T420" s="166"/>
      <c r="AT420" s="160" t="s">
        <v>214</v>
      </c>
      <c r="AU420" s="160" t="s">
        <v>85</v>
      </c>
      <c r="AV420" s="13" t="s">
        <v>85</v>
      </c>
      <c r="AW420" s="13" t="s">
        <v>33</v>
      </c>
      <c r="AX420" s="13" t="s">
        <v>77</v>
      </c>
      <c r="AY420" s="160" t="s">
        <v>205</v>
      </c>
    </row>
    <row r="421" spans="2:51" s="13" customFormat="1" ht="10">
      <c r="B421" s="158"/>
      <c r="D421" s="159" t="s">
        <v>214</v>
      </c>
      <c r="E421" s="160" t="s">
        <v>1</v>
      </c>
      <c r="F421" s="161" t="s">
        <v>1279</v>
      </c>
      <c r="H421" s="162">
        <v>27.276</v>
      </c>
      <c r="I421" s="163"/>
      <c r="L421" s="158"/>
      <c r="M421" s="164"/>
      <c r="N421" s="165"/>
      <c r="O421" s="165"/>
      <c r="P421" s="165"/>
      <c r="Q421" s="165"/>
      <c r="R421" s="165"/>
      <c r="S421" s="165"/>
      <c r="T421" s="166"/>
      <c r="AT421" s="160" t="s">
        <v>214</v>
      </c>
      <c r="AU421" s="160" t="s">
        <v>85</v>
      </c>
      <c r="AV421" s="13" t="s">
        <v>85</v>
      </c>
      <c r="AW421" s="13" t="s">
        <v>33</v>
      </c>
      <c r="AX421" s="13" t="s">
        <v>77</v>
      </c>
      <c r="AY421" s="160" t="s">
        <v>205</v>
      </c>
    </row>
    <row r="422" spans="2:51" s="14" customFormat="1" ht="10">
      <c r="B422" s="167"/>
      <c r="D422" s="159" t="s">
        <v>214</v>
      </c>
      <c r="E422" s="168" t="s">
        <v>1</v>
      </c>
      <c r="F422" s="169" t="s">
        <v>216</v>
      </c>
      <c r="H422" s="170">
        <v>84.911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8" t="s">
        <v>214</v>
      </c>
      <c r="AU422" s="168" t="s">
        <v>85</v>
      </c>
      <c r="AV422" s="14" t="s">
        <v>217</v>
      </c>
      <c r="AW422" s="14" t="s">
        <v>33</v>
      </c>
      <c r="AX422" s="14" t="s">
        <v>8</v>
      </c>
      <c r="AY422" s="168" t="s">
        <v>205</v>
      </c>
    </row>
    <row r="423" spans="1:65" s="2" customFormat="1" ht="24.15" customHeight="1">
      <c r="A423" s="32"/>
      <c r="B423" s="144"/>
      <c r="C423" s="145" t="s">
        <v>674</v>
      </c>
      <c r="D423" s="145" t="s">
        <v>207</v>
      </c>
      <c r="E423" s="146" t="s">
        <v>1280</v>
      </c>
      <c r="F423" s="147" t="s">
        <v>1281</v>
      </c>
      <c r="G423" s="148" t="s">
        <v>229</v>
      </c>
      <c r="H423" s="149">
        <v>0.512</v>
      </c>
      <c r="I423" s="150"/>
      <c r="J423" s="151">
        <f>ROUND(I423*H423,0)</f>
        <v>0</v>
      </c>
      <c r="K423" s="147" t="s">
        <v>211</v>
      </c>
      <c r="L423" s="33"/>
      <c r="M423" s="152" t="s">
        <v>1</v>
      </c>
      <c r="N423" s="153" t="s">
        <v>43</v>
      </c>
      <c r="O423" s="58"/>
      <c r="P423" s="154">
        <f>O423*H423</f>
        <v>0</v>
      </c>
      <c r="Q423" s="154">
        <v>0</v>
      </c>
      <c r="R423" s="154">
        <f>Q423*H423</f>
        <v>0</v>
      </c>
      <c r="S423" s="154">
        <v>0</v>
      </c>
      <c r="T423" s="155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56" t="s">
        <v>297</v>
      </c>
      <c r="AT423" s="156" t="s">
        <v>207</v>
      </c>
      <c r="AU423" s="156" t="s">
        <v>85</v>
      </c>
      <c r="AY423" s="17" t="s">
        <v>205</v>
      </c>
      <c r="BE423" s="157">
        <f>IF(N423="základní",J423,0)</f>
        <v>0</v>
      </c>
      <c r="BF423" s="157">
        <f>IF(N423="snížená",J423,0)</f>
        <v>0</v>
      </c>
      <c r="BG423" s="157">
        <f>IF(N423="zákl. přenesená",J423,0)</f>
        <v>0</v>
      </c>
      <c r="BH423" s="157">
        <f>IF(N423="sníž. přenesená",J423,0)</f>
        <v>0</v>
      </c>
      <c r="BI423" s="157">
        <f>IF(N423="nulová",J423,0)</f>
        <v>0</v>
      </c>
      <c r="BJ423" s="17" t="s">
        <v>85</v>
      </c>
      <c r="BK423" s="157">
        <f>ROUND(I423*H423,0)</f>
        <v>0</v>
      </c>
      <c r="BL423" s="17" t="s">
        <v>297</v>
      </c>
      <c r="BM423" s="156" t="s">
        <v>1282</v>
      </c>
    </row>
    <row r="424" spans="1:65" s="2" customFormat="1" ht="24.15" customHeight="1">
      <c r="A424" s="32"/>
      <c r="B424" s="144"/>
      <c r="C424" s="145" t="s">
        <v>678</v>
      </c>
      <c r="D424" s="145" t="s">
        <v>207</v>
      </c>
      <c r="E424" s="146" t="s">
        <v>1283</v>
      </c>
      <c r="F424" s="147" t="s">
        <v>1284</v>
      </c>
      <c r="G424" s="148" t="s">
        <v>229</v>
      </c>
      <c r="H424" s="149">
        <v>0.512</v>
      </c>
      <c r="I424" s="150"/>
      <c r="J424" s="151">
        <f>ROUND(I424*H424,0)</f>
        <v>0</v>
      </c>
      <c r="K424" s="147" t="s">
        <v>211</v>
      </c>
      <c r="L424" s="33"/>
      <c r="M424" s="152" t="s">
        <v>1</v>
      </c>
      <c r="N424" s="153" t="s">
        <v>43</v>
      </c>
      <c r="O424" s="58"/>
      <c r="P424" s="154">
        <f>O424*H424</f>
        <v>0</v>
      </c>
      <c r="Q424" s="154">
        <v>0</v>
      </c>
      <c r="R424" s="154">
        <f>Q424*H424</f>
        <v>0</v>
      </c>
      <c r="S424" s="154">
        <v>0</v>
      </c>
      <c r="T424" s="155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56" t="s">
        <v>297</v>
      </c>
      <c r="AT424" s="156" t="s">
        <v>207</v>
      </c>
      <c r="AU424" s="156" t="s">
        <v>85</v>
      </c>
      <c r="AY424" s="17" t="s">
        <v>205</v>
      </c>
      <c r="BE424" s="157">
        <f>IF(N424="základní",J424,0)</f>
        <v>0</v>
      </c>
      <c r="BF424" s="157">
        <f>IF(N424="snížená",J424,0)</f>
        <v>0</v>
      </c>
      <c r="BG424" s="157">
        <f>IF(N424="zákl. přenesená",J424,0)</f>
        <v>0</v>
      </c>
      <c r="BH424" s="157">
        <f>IF(N424="sníž. přenesená",J424,0)</f>
        <v>0</v>
      </c>
      <c r="BI424" s="157">
        <f>IF(N424="nulová",J424,0)</f>
        <v>0</v>
      </c>
      <c r="BJ424" s="17" t="s">
        <v>85</v>
      </c>
      <c r="BK424" s="157">
        <f>ROUND(I424*H424,0)</f>
        <v>0</v>
      </c>
      <c r="BL424" s="17" t="s">
        <v>297</v>
      </c>
      <c r="BM424" s="156" t="s">
        <v>1285</v>
      </c>
    </row>
    <row r="425" spans="2:63" s="12" customFormat="1" ht="22.75" customHeight="1">
      <c r="B425" s="131"/>
      <c r="D425" s="132" t="s">
        <v>76</v>
      </c>
      <c r="E425" s="142" t="s">
        <v>1286</v>
      </c>
      <c r="F425" s="142" t="s">
        <v>1287</v>
      </c>
      <c r="I425" s="134"/>
      <c r="J425" s="143">
        <f>BK425</f>
        <v>0</v>
      </c>
      <c r="L425" s="131"/>
      <c r="M425" s="136"/>
      <c r="N425" s="137"/>
      <c r="O425" s="137"/>
      <c r="P425" s="138">
        <f>SUM(P426:P439)</f>
        <v>0</v>
      </c>
      <c r="Q425" s="137"/>
      <c r="R425" s="138">
        <f>SUM(R426:R439)</f>
        <v>0.6387164</v>
      </c>
      <c r="S425" s="137"/>
      <c r="T425" s="139">
        <f>SUM(T426:T439)</f>
        <v>0</v>
      </c>
      <c r="AR425" s="132" t="s">
        <v>85</v>
      </c>
      <c r="AT425" s="140" t="s">
        <v>76</v>
      </c>
      <c r="AU425" s="140" t="s">
        <v>8</v>
      </c>
      <c r="AY425" s="132" t="s">
        <v>205</v>
      </c>
      <c r="BK425" s="141">
        <f>SUM(BK426:BK439)</f>
        <v>0</v>
      </c>
    </row>
    <row r="426" spans="1:65" s="2" customFormat="1" ht="24.15" customHeight="1">
      <c r="A426" s="32"/>
      <c r="B426" s="144"/>
      <c r="C426" s="145" t="s">
        <v>682</v>
      </c>
      <c r="D426" s="145" t="s">
        <v>207</v>
      </c>
      <c r="E426" s="146" t="s">
        <v>1288</v>
      </c>
      <c r="F426" s="147" t="s">
        <v>1289</v>
      </c>
      <c r="G426" s="148" t="s">
        <v>256</v>
      </c>
      <c r="H426" s="149">
        <v>47.28</v>
      </c>
      <c r="I426" s="150"/>
      <c r="J426" s="151">
        <f>ROUND(I426*H426,0)</f>
        <v>0</v>
      </c>
      <c r="K426" s="147" t="s">
        <v>211</v>
      </c>
      <c r="L426" s="33"/>
      <c r="M426" s="152" t="s">
        <v>1</v>
      </c>
      <c r="N426" s="153" t="s">
        <v>43</v>
      </c>
      <c r="O426" s="58"/>
      <c r="P426" s="154">
        <f>O426*H426</f>
        <v>0</v>
      </c>
      <c r="Q426" s="154">
        <v>0</v>
      </c>
      <c r="R426" s="154">
        <f>Q426*H426</f>
        <v>0</v>
      </c>
      <c r="S426" s="154">
        <v>0</v>
      </c>
      <c r="T426" s="155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56" t="s">
        <v>297</v>
      </c>
      <c r="AT426" s="156" t="s">
        <v>207</v>
      </c>
      <c r="AU426" s="156" t="s">
        <v>85</v>
      </c>
      <c r="AY426" s="17" t="s">
        <v>205</v>
      </c>
      <c r="BE426" s="157">
        <f>IF(N426="základní",J426,0)</f>
        <v>0</v>
      </c>
      <c r="BF426" s="157">
        <f>IF(N426="snížená",J426,0)</f>
        <v>0</v>
      </c>
      <c r="BG426" s="157">
        <f>IF(N426="zákl. přenesená",J426,0)</f>
        <v>0</v>
      </c>
      <c r="BH426" s="157">
        <f>IF(N426="sníž. přenesená",J426,0)</f>
        <v>0</v>
      </c>
      <c r="BI426" s="157">
        <f>IF(N426="nulová",J426,0)</f>
        <v>0</v>
      </c>
      <c r="BJ426" s="17" t="s">
        <v>85</v>
      </c>
      <c r="BK426" s="157">
        <f>ROUND(I426*H426,0)</f>
        <v>0</v>
      </c>
      <c r="BL426" s="17" t="s">
        <v>297</v>
      </c>
      <c r="BM426" s="156" t="s">
        <v>1290</v>
      </c>
    </row>
    <row r="427" spans="2:51" s="13" customFormat="1" ht="10">
      <c r="B427" s="158"/>
      <c r="D427" s="159" t="s">
        <v>214</v>
      </c>
      <c r="E427" s="160" t="s">
        <v>1</v>
      </c>
      <c r="F427" s="161" t="s">
        <v>896</v>
      </c>
      <c r="H427" s="162">
        <v>47.28</v>
      </c>
      <c r="I427" s="163"/>
      <c r="L427" s="158"/>
      <c r="M427" s="164"/>
      <c r="N427" s="165"/>
      <c r="O427" s="165"/>
      <c r="P427" s="165"/>
      <c r="Q427" s="165"/>
      <c r="R427" s="165"/>
      <c r="S427" s="165"/>
      <c r="T427" s="166"/>
      <c r="AT427" s="160" t="s">
        <v>214</v>
      </c>
      <c r="AU427" s="160" t="s">
        <v>85</v>
      </c>
      <c r="AV427" s="13" t="s">
        <v>85</v>
      </c>
      <c r="AW427" s="13" t="s">
        <v>33</v>
      </c>
      <c r="AX427" s="13" t="s">
        <v>8</v>
      </c>
      <c r="AY427" s="160" t="s">
        <v>205</v>
      </c>
    </row>
    <row r="428" spans="1:65" s="2" customFormat="1" ht="24.15" customHeight="1">
      <c r="A428" s="32"/>
      <c r="B428" s="144"/>
      <c r="C428" s="175" t="s">
        <v>686</v>
      </c>
      <c r="D428" s="175" t="s">
        <v>237</v>
      </c>
      <c r="E428" s="176" t="s">
        <v>1291</v>
      </c>
      <c r="F428" s="177" t="s">
        <v>1292</v>
      </c>
      <c r="G428" s="178" t="s">
        <v>256</v>
      </c>
      <c r="H428" s="179">
        <v>49.644</v>
      </c>
      <c r="I428" s="180"/>
      <c r="J428" s="181">
        <f>ROUND(I428*H428,0)</f>
        <v>0</v>
      </c>
      <c r="K428" s="177" t="s">
        <v>211</v>
      </c>
      <c r="L428" s="182"/>
      <c r="M428" s="183" t="s">
        <v>1</v>
      </c>
      <c r="N428" s="184" t="s">
        <v>43</v>
      </c>
      <c r="O428" s="58"/>
      <c r="P428" s="154">
        <f>O428*H428</f>
        <v>0</v>
      </c>
      <c r="Q428" s="154">
        <v>0.0029</v>
      </c>
      <c r="R428" s="154">
        <f>Q428*H428</f>
        <v>0.14396759999999997</v>
      </c>
      <c r="S428" s="154">
        <v>0</v>
      </c>
      <c r="T428" s="155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56" t="s">
        <v>91</v>
      </c>
      <c r="AT428" s="156" t="s">
        <v>237</v>
      </c>
      <c r="AU428" s="156" t="s">
        <v>85</v>
      </c>
      <c r="AY428" s="17" t="s">
        <v>205</v>
      </c>
      <c r="BE428" s="157">
        <f>IF(N428="základní",J428,0)</f>
        <v>0</v>
      </c>
      <c r="BF428" s="157">
        <f>IF(N428="snížená",J428,0)</f>
        <v>0</v>
      </c>
      <c r="BG428" s="157">
        <f>IF(N428="zákl. přenesená",J428,0)</f>
        <v>0</v>
      </c>
      <c r="BH428" s="157">
        <f>IF(N428="sníž. přenesená",J428,0)</f>
        <v>0</v>
      </c>
      <c r="BI428" s="157">
        <f>IF(N428="nulová",J428,0)</f>
        <v>0</v>
      </c>
      <c r="BJ428" s="17" t="s">
        <v>85</v>
      </c>
      <c r="BK428" s="157">
        <f>ROUND(I428*H428,0)</f>
        <v>0</v>
      </c>
      <c r="BL428" s="17" t="s">
        <v>297</v>
      </c>
      <c r="BM428" s="156" t="s">
        <v>1293</v>
      </c>
    </row>
    <row r="429" spans="2:51" s="13" customFormat="1" ht="10">
      <c r="B429" s="158"/>
      <c r="D429" s="159" t="s">
        <v>214</v>
      </c>
      <c r="E429" s="160" t="s">
        <v>1</v>
      </c>
      <c r="F429" s="161" t="s">
        <v>1294</v>
      </c>
      <c r="H429" s="162">
        <v>49.644</v>
      </c>
      <c r="I429" s="163"/>
      <c r="L429" s="158"/>
      <c r="M429" s="164"/>
      <c r="N429" s="165"/>
      <c r="O429" s="165"/>
      <c r="P429" s="165"/>
      <c r="Q429" s="165"/>
      <c r="R429" s="165"/>
      <c r="S429" s="165"/>
      <c r="T429" s="166"/>
      <c r="AT429" s="160" t="s">
        <v>214</v>
      </c>
      <c r="AU429" s="160" t="s">
        <v>85</v>
      </c>
      <c r="AV429" s="13" t="s">
        <v>85</v>
      </c>
      <c r="AW429" s="13" t="s">
        <v>33</v>
      </c>
      <c r="AX429" s="13" t="s">
        <v>8</v>
      </c>
      <c r="AY429" s="160" t="s">
        <v>205</v>
      </c>
    </row>
    <row r="430" spans="1:65" s="2" customFormat="1" ht="24.15" customHeight="1">
      <c r="A430" s="32"/>
      <c r="B430" s="144"/>
      <c r="C430" s="145" t="s">
        <v>690</v>
      </c>
      <c r="D430" s="145" t="s">
        <v>207</v>
      </c>
      <c r="E430" s="146" t="s">
        <v>1295</v>
      </c>
      <c r="F430" s="147" t="s">
        <v>1296</v>
      </c>
      <c r="G430" s="148" t="s">
        <v>256</v>
      </c>
      <c r="H430" s="149">
        <v>47.28</v>
      </c>
      <c r="I430" s="150"/>
      <c r="J430" s="151">
        <f>ROUND(I430*H430,0)</f>
        <v>0</v>
      </c>
      <c r="K430" s="147" t="s">
        <v>211</v>
      </c>
      <c r="L430" s="33"/>
      <c r="M430" s="152" t="s">
        <v>1</v>
      </c>
      <c r="N430" s="153" t="s">
        <v>43</v>
      </c>
      <c r="O430" s="58"/>
      <c r="P430" s="154">
        <f>O430*H430</f>
        <v>0</v>
      </c>
      <c r="Q430" s="154">
        <v>0</v>
      </c>
      <c r="R430" s="154">
        <f>Q430*H430</f>
        <v>0</v>
      </c>
      <c r="S430" s="154">
        <v>0</v>
      </c>
      <c r="T430" s="155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6" t="s">
        <v>297</v>
      </c>
      <c r="AT430" s="156" t="s">
        <v>207</v>
      </c>
      <c r="AU430" s="156" t="s">
        <v>85</v>
      </c>
      <c r="AY430" s="17" t="s">
        <v>205</v>
      </c>
      <c r="BE430" s="157">
        <f>IF(N430="základní",J430,0)</f>
        <v>0</v>
      </c>
      <c r="BF430" s="157">
        <f>IF(N430="snížená",J430,0)</f>
        <v>0</v>
      </c>
      <c r="BG430" s="157">
        <f>IF(N430="zákl. přenesená",J430,0)</f>
        <v>0</v>
      </c>
      <c r="BH430" s="157">
        <f>IF(N430="sníž. přenesená",J430,0)</f>
        <v>0</v>
      </c>
      <c r="BI430" s="157">
        <f>IF(N430="nulová",J430,0)</f>
        <v>0</v>
      </c>
      <c r="BJ430" s="17" t="s">
        <v>85</v>
      </c>
      <c r="BK430" s="157">
        <f>ROUND(I430*H430,0)</f>
        <v>0</v>
      </c>
      <c r="BL430" s="17" t="s">
        <v>297</v>
      </c>
      <c r="BM430" s="156" t="s">
        <v>1297</v>
      </c>
    </row>
    <row r="431" spans="2:51" s="13" customFormat="1" ht="10">
      <c r="B431" s="158"/>
      <c r="D431" s="159" t="s">
        <v>214</v>
      </c>
      <c r="E431" s="160" t="s">
        <v>1</v>
      </c>
      <c r="F431" s="161" t="s">
        <v>896</v>
      </c>
      <c r="H431" s="162">
        <v>47.28</v>
      </c>
      <c r="I431" s="163"/>
      <c r="L431" s="158"/>
      <c r="M431" s="164"/>
      <c r="N431" s="165"/>
      <c r="O431" s="165"/>
      <c r="P431" s="165"/>
      <c r="Q431" s="165"/>
      <c r="R431" s="165"/>
      <c r="S431" s="165"/>
      <c r="T431" s="166"/>
      <c r="AT431" s="160" t="s">
        <v>214</v>
      </c>
      <c r="AU431" s="160" t="s">
        <v>85</v>
      </c>
      <c r="AV431" s="13" t="s">
        <v>85</v>
      </c>
      <c r="AW431" s="13" t="s">
        <v>33</v>
      </c>
      <c r="AX431" s="13" t="s">
        <v>8</v>
      </c>
      <c r="AY431" s="160" t="s">
        <v>205</v>
      </c>
    </row>
    <row r="432" spans="1:65" s="2" customFormat="1" ht="16.5" customHeight="1">
      <c r="A432" s="32"/>
      <c r="B432" s="144"/>
      <c r="C432" s="175" t="s">
        <v>694</v>
      </c>
      <c r="D432" s="175" t="s">
        <v>237</v>
      </c>
      <c r="E432" s="176" t="s">
        <v>1298</v>
      </c>
      <c r="F432" s="177" t="s">
        <v>1299</v>
      </c>
      <c r="G432" s="178" t="s">
        <v>229</v>
      </c>
      <c r="H432" s="179">
        <v>0.473</v>
      </c>
      <c r="I432" s="180"/>
      <c r="J432" s="181">
        <f>ROUND(I432*H432,0)</f>
        <v>0</v>
      </c>
      <c r="K432" s="177" t="s">
        <v>211</v>
      </c>
      <c r="L432" s="182"/>
      <c r="M432" s="183" t="s">
        <v>1</v>
      </c>
      <c r="N432" s="184" t="s">
        <v>43</v>
      </c>
      <c r="O432" s="58"/>
      <c r="P432" s="154">
        <f>O432*H432</f>
        <v>0</v>
      </c>
      <c r="Q432" s="154">
        <v>1</v>
      </c>
      <c r="R432" s="154">
        <f>Q432*H432</f>
        <v>0.473</v>
      </c>
      <c r="S432" s="154">
        <v>0</v>
      </c>
      <c r="T432" s="155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56" t="s">
        <v>91</v>
      </c>
      <c r="AT432" s="156" t="s">
        <v>237</v>
      </c>
      <c r="AU432" s="156" t="s">
        <v>85</v>
      </c>
      <c r="AY432" s="17" t="s">
        <v>205</v>
      </c>
      <c r="BE432" s="157">
        <f>IF(N432="základní",J432,0)</f>
        <v>0</v>
      </c>
      <c r="BF432" s="157">
        <f>IF(N432="snížená",J432,0)</f>
        <v>0</v>
      </c>
      <c r="BG432" s="157">
        <f>IF(N432="zákl. přenesená",J432,0)</f>
        <v>0</v>
      </c>
      <c r="BH432" s="157">
        <f>IF(N432="sníž. přenesená",J432,0)</f>
        <v>0</v>
      </c>
      <c r="BI432" s="157">
        <f>IF(N432="nulová",J432,0)</f>
        <v>0</v>
      </c>
      <c r="BJ432" s="17" t="s">
        <v>85</v>
      </c>
      <c r="BK432" s="157">
        <f>ROUND(I432*H432,0)</f>
        <v>0</v>
      </c>
      <c r="BL432" s="17" t="s">
        <v>297</v>
      </c>
      <c r="BM432" s="156" t="s">
        <v>1300</v>
      </c>
    </row>
    <row r="433" spans="2:51" s="13" customFormat="1" ht="10">
      <c r="B433" s="158"/>
      <c r="D433" s="159" t="s">
        <v>214</v>
      </c>
      <c r="E433" s="160" t="s">
        <v>1</v>
      </c>
      <c r="F433" s="161" t="s">
        <v>1301</v>
      </c>
      <c r="H433" s="162">
        <v>0.473</v>
      </c>
      <c r="I433" s="163"/>
      <c r="L433" s="158"/>
      <c r="M433" s="164"/>
      <c r="N433" s="165"/>
      <c r="O433" s="165"/>
      <c r="P433" s="165"/>
      <c r="Q433" s="165"/>
      <c r="R433" s="165"/>
      <c r="S433" s="165"/>
      <c r="T433" s="166"/>
      <c r="AT433" s="160" t="s">
        <v>214</v>
      </c>
      <c r="AU433" s="160" t="s">
        <v>85</v>
      </c>
      <c r="AV433" s="13" t="s">
        <v>85</v>
      </c>
      <c r="AW433" s="13" t="s">
        <v>33</v>
      </c>
      <c r="AX433" s="13" t="s">
        <v>8</v>
      </c>
      <c r="AY433" s="160" t="s">
        <v>205</v>
      </c>
    </row>
    <row r="434" spans="1:65" s="2" customFormat="1" ht="24.15" customHeight="1">
      <c r="A434" s="32"/>
      <c r="B434" s="144"/>
      <c r="C434" s="145" t="s">
        <v>699</v>
      </c>
      <c r="D434" s="145" t="s">
        <v>207</v>
      </c>
      <c r="E434" s="146" t="s">
        <v>1302</v>
      </c>
      <c r="F434" s="147" t="s">
        <v>1303</v>
      </c>
      <c r="G434" s="148" t="s">
        <v>256</v>
      </c>
      <c r="H434" s="149">
        <v>47.28</v>
      </c>
      <c r="I434" s="150"/>
      <c r="J434" s="151">
        <f>ROUND(I434*H434,0)</f>
        <v>0</v>
      </c>
      <c r="K434" s="147" t="s">
        <v>211</v>
      </c>
      <c r="L434" s="33"/>
      <c r="M434" s="152" t="s">
        <v>1</v>
      </c>
      <c r="N434" s="153" t="s">
        <v>43</v>
      </c>
      <c r="O434" s="58"/>
      <c r="P434" s="154">
        <f>O434*H434</f>
        <v>0</v>
      </c>
      <c r="Q434" s="154">
        <v>0</v>
      </c>
      <c r="R434" s="154">
        <f>Q434*H434</f>
        <v>0</v>
      </c>
      <c r="S434" s="154">
        <v>0</v>
      </c>
      <c r="T434" s="155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6" t="s">
        <v>297</v>
      </c>
      <c r="AT434" s="156" t="s">
        <v>207</v>
      </c>
      <c r="AU434" s="156" t="s">
        <v>85</v>
      </c>
      <c r="AY434" s="17" t="s">
        <v>205</v>
      </c>
      <c r="BE434" s="157">
        <f>IF(N434="základní",J434,0)</f>
        <v>0</v>
      </c>
      <c r="BF434" s="157">
        <f>IF(N434="snížená",J434,0)</f>
        <v>0</v>
      </c>
      <c r="BG434" s="157">
        <f>IF(N434="zákl. přenesená",J434,0)</f>
        <v>0</v>
      </c>
      <c r="BH434" s="157">
        <f>IF(N434="sníž. přenesená",J434,0)</f>
        <v>0</v>
      </c>
      <c r="BI434" s="157">
        <f>IF(N434="nulová",J434,0)</f>
        <v>0</v>
      </c>
      <c r="BJ434" s="17" t="s">
        <v>85</v>
      </c>
      <c r="BK434" s="157">
        <f>ROUND(I434*H434,0)</f>
        <v>0</v>
      </c>
      <c r="BL434" s="17" t="s">
        <v>297</v>
      </c>
      <c r="BM434" s="156" t="s">
        <v>1304</v>
      </c>
    </row>
    <row r="435" spans="2:51" s="13" customFormat="1" ht="10">
      <c r="B435" s="158"/>
      <c r="D435" s="159" t="s">
        <v>214</v>
      </c>
      <c r="E435" s="160" t="s">
        <v>1</v>
      </c>
      <c r="F435" s="161" t="s">
        <v>896</v>
      </c>
      <c r="H435" s="162">
        <v>47.28</v>
      </c>
      <c r="I435" s="163"/>
      <c r="L435" s="158"/>
      <c r="M435" s="164"/>
      <c r="N435" s="165"/>
      <c r="O435" s="165"/>
      <c r="P435" s="165"/>
      <c r="Q435" s="165"/>
      <c r="R435" s="165"/>
      <c r="S435" s="165"/>
      <c r="T435" s="166"/>
      <c r="AT435" s="160" t="s">
        <v>214</v>
      </c>
      <c r="AU435" s="160" t="s">
        <v>85</v>
      </c>
      <c r="AV435" s="13" t="s">
        <v>85</v>
      </c>
      <c r="AW435" s="13" t="s">
        <v>33</v>
      </c>
      <c r="AX435" s="13" t="s">
        <v>8</v>
      </c>
      <c r="AY435" s="160" t="s">
        <v>205</v>
      </c>
    </row>
    <row r="436" spans="1:65" s="2" customFormat="1" ht="24.15" customHeight="1">
      <c r="A436" s="32"/>
      <c r="B436" s="144"/>
      <c r="C436" s="175" t="s">
        <v>703</v>
      </c>
      <c r="D436" s="175" t="s">
        <v>237</v>
      </c>
      <c r="E436" s="176" t="s">
        <v>1305</v>
      </c>
      <c r="F436" s="177" t="s">
        <v>1306</v>
      </c>
      <c r="G436" s="178" t="s">
        <v>256</v>
      </c>
      <c r="H436" s="179">
        <v>54.372</v>
      </c>
      <c r="I436" s="180"/>
      <c r="J436" s="181">
        <f>ROUND(I436*H436,0)</f>
        <v>0</v>
      </c>
      <c r="K436" s="177" t="s">
        <v>211</v>
      </c>
      <c r="L436" s="182"/>
      <c r="M436" s="183" t="s">
        <v>1</v>
      </c>
      <c r="N436" s="184" t="s">
        <v>43</v>
      </c>
      <c r="O436" s="58"/>
      <c r="P436" s="154">
        <f>O436*H436</f>
        <v>0</v>
      </c>
      <c r="Q436" s="154">
        <v>0.0004</v>
      </c>
      <c r="R436" s="154">
        <f>Q436*H436</f>
        <v>0.021748800000000002</v>
      </c>
      <c r="S436" s="154">
        <v>0</v>
      </c>
      <c r="T436" s="155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56" t="s">
        <v>91</v>
      </c>
      <c r="AT436" s="156" t="s">
        <v>237</v>
      </c>
      <c r="AU436" s="156" t="s">
        <v>85</v>
      </c>
      <c r="AY436" s="17" t="s">
        <v>205</v>
      </c>
      <c r="BE436" s="157">
        <f>IF(N436="základní",J436,0)</f>
        <v>0</v>
      </c>
      <c r="BF436" s="157">
        <f>IF(N436="snížená",J436,0)</f>
        <v>0</v>
      </c>
      <c r="BG436" s="157">
        <f>IF(N436="zákl. přenesená",J436,0)</f>
        <v>0</v>
      </c>
      <c r="BH436" s="157">
        <f>IF(N436="sníž. přenesená",J436,0)</f>
        <v>0</v>
      </c>
      <c r="BI436" s="157">
        <f>IF(N436="nulová",J436,0)</f>
        <v>0</v>
      </c>
      <c r="BJ436" s="17" t="s">
        <v>85</v>
      </c>
      <c r="BK436" s="157">
        <f>ROUND(I436*H436,0)</f>
        <v>0</v>
      </c>
      <c r="BL436" s="17" t="s">
        <v>297</v>
      </c>
      <c r="BM436" s="156" t="s">
        <v>1307</v>
      </c>
    </row>
    <row r="437" spans="2:51" s="13" customFormat="1" ht="10">
      <c r="B437" s="158"/>
      <c r="D437" s="159" t="s">
        <v>214</v>
      </c>
      <c r="E437" s="160" t="s">
        <v>1</v>
      </c>
      <c r="F437" s="161" t="s">
        <v>1308</v>
      </c>
      <c r="H437" s="162">
        <v>54.372</v>
      </c>
      <c r="I437" s="163"/>
      <c r="L437" s="158"/>
      <c r="M437" s="164"/>
      <c r="N437" s="165"/>
      <c r="O437" s="165"/>
      <c r="P437" s="165"/>
      <c r="Q437" s="165"/>
      <c r="R437" s="165"/>
      <c r="S437" s="165"/>
      <c r="T437" s="166"/>
      <c r="AT437" s="160" t="s">
        <v>214</v>
      </c>
      <c r="AU437" s="160" t="s">
        <v>85</v>
      </c>
      <c r="AV437" s="13" t="s">
        <v>85</v>
      </c>
      <c r="AW437" s="13" t="s">
        <v>33</v>
      </c>
      <c r="AX437" s="13" t="s">
        <v>8</v>
      </c>
      <c r="AY437" s="160" t="s">
        <v>205</v>
      </c>
    </row>
    <row r="438" spans="1:65" s="2" customFormat="1" ht="24.15" customHeight="1">
      <c r="A438" s="32"/>
      <c r="B438" s="144"/>
      <c r="C438" s="145" t="s">
        <v>709</v>
      </c>
      <c r="D438" s="145" t="s">
        <v>207</v>
      </c>
      <c r="E438" s="146" t="s">
        <v>1309</v>
      </c>
      <c r="F438" s="147" t="s">
        <v>1310</v>
      </c>
      <c r="G438" s="148" t="s">
        <v>229</v>
      </c>
      <c r="H438" s="149">
        <v>0.639</v>
      </c>
      <c r="I438" s="150"/>
      <c r="J438" s="151">
        <f>ROUND(I438*H438,0)</f>
        <v>0</v>
      </c>
      <c r="K438" s="147" t="s">
        <v>211</v>
      </c>
      <c r="L438" s="33"/>
      <c r="M438" s="152" t="s">
        <v>1</v>
      </c>
      <c r="N438" s="153" t="s">
        <v>43</v>
      </c>
      <c r="O438" s="58"/>
      <c r="P438" s="154">
        <f>O438*H438</f>
        <v>0</v>
      </c>
      <c r="Q438" s="154">
        <v>0</v>
      </c>
      <c r="R438" s="154">
        <f>Q438*H438</f>
        <v>0</v>
      </c>
      <c r="S438" s="154">
        <v>0</v>
      </c>
      <c r="T438" s="155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56" t="s">
        <v>297</v>
      </c>
      <c r="AT438" s="156" t="s">
        <v>207</v>
      </c>
      <c r="AU438" s="156" t="s">
        <v>85</v>
      </c>
      <c r="AY438" s="17" t="s">
        <v>205</v>
      </c>
      <c r="BE438" s="157">
        <f>IF(N438="základní",J438,0)</f>
        <v>0</v>
      </c>
      <c r="BF438" s="157">
        <f>IF(N438="snížená",J438,0)</f>
        <v>0</v>
      </c>
      <c r="BG438" s="157">
        <f>IF(N438="zákl. přenesená",J438,0)</f>
        <v>0</v>
      </c>
      <c r="BH438" s="157">
        <f>IF(N438="sníž. přenesená",J438,0)</f>
        <v>0</v>
      </c>
      <c r="BI438" s="157">
        <f>IF(N438="nulová",J438,0)</f>
        <v>0</v>
      </c>
      <c r="BJ438" s="17" t="s">
        <v>85</v>
      </c>
      <c r="BK438" s="157">
        <f>ROUND(I438*H438,0)</f>
        <v>0</v>
      </c>
      <c r="BL438" s="17" t="s">
        <v>297</v>
      </c>
      <c r="BM438" s="156" t="s">
        <v>1311</v>
      </c>
    </row>
    <row r="439" spans="1:65" s="2" customFormat="1" ht="24.15" customHeight="1">
      <c r="A439" s="32"/>
      <c r="B439" s="144"/>
      <c r="C439" s="145" t="s">
        <v>716</v>
      </c>
      <c r="D439" s="145" t="s">
        <v>207</v>
      </c>
      <c r="E439" s="146" t="s">
        <v>1312</v>
      </c>
      <c r="F439" s="147" t="s">
        <v>1313</v>
      </c>
      <c r="G439" s="148" t="s">
        <v>229</v>
      </c>
      <c r="H439" s="149">
        <v>0.639</v>
      </c>
      <c r="I439" s="150"/>
      <c r="J439" s="151">
        <f>ROUND(I439*H439,0)</f>
        <v>0</v>
      </c>
      <c r="K439" s="147" t="s">
        <v>211</v>
      </c>
      <c r="L439" s="33"/>
      <c r="M439" s="152" t="s">
        <v>1</v>
      </c>
      <c r="N439" s="153" t="s">
        <v>43</v>
      </c>
      <c r="O439" s="58"/>
      <c r="P439" s="154">
        <f>O439*H439</f>
        <v>0</v>
      </c>
      <c r="Q439" s="154">
        <v>0</v>
      </c>
      <c r="R439" s="154">
        <f>Q439*H439</f>
        <v>0</v>
      </c>
      <c r="S439" s="154">
        <v>0</v>
      </c>
      <c r="T439" s="155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56" t="s">
        <v>297</v>
      </c>
      <c r="AT439" s="156" t="s">
        <v>207</v>
      </c>
      <c r="AU439" s="156" t="s">
        <v>85</v>
      </c>
      <c r="AY439" s="17" t="s">
        <v>205</v>
      </c>
      <c r="BE439" s="157">
        <f>IF(N439="základní",J439,0)</f>
        <v>0</v>
      </c>
      <c r="BF439" s="157">
        <f>IF(N439="snížená",J439,0)</f>
        <v>0</v>
      </c>
      <c r="BG439" s="157">
        <f>IF(N439="zákl. přenesená",J439,0)</f>
        <v>0</v>
      </c>
      <c r="BH439" s="157">
        <f>IF(N439="sníž. přenesená",J439,0)</f>
        <v>0</v>
      </c>
      <c r="BI439" s="157">
        <f>IF(N439="nulová",J439,0)</f>
        <v>0</v>
      </c>
      <c r="BJ439" s="17" t="s">
        <v>85</v>
      </c>
      <c r="BK439" s="157">
        <f>ROUND(I439*H439,0)</f>
        <v>0</v>
      </c>
      <c r="BL439" s="17" t="s">
        <v>297</v>
      </c>
      <c r="BM439" s="156" t="s">
        <v>1314</v>
      </c>
    </row>
    <row r="440" spans="2:63" s="12" customFormat="1" ht="22.75" customHeight="1">
      <c r="B440" s="131"/>
      <c r="D440" s="132" t="s">
        <v>76</v>
      </c>
      <c r="E440" s="142" t="s">
        <v>581</v>
      </c>
      <c r="F440" s="142" t="s">
        <v>582</v>
      </c>
      <c r="I440" s="134"/>
      <c r="J440" s="143">
        <f>BK440</f>
        <v>0</v>
      </c>
      <c r="L440" s="131"/>
      <c r="M440" s="136"/>
      <c r="N440" s="137"/>
      <c r="O440" s="137"/>
      <c r="P440" s="138">
        <f>SUM(P441:P518)</f>
        <v>0</v>
      </c>
      <c r="Q440" s="137"/>
      <c r="R440" s="138">
        <f>SUM(R441:R518)</f>
        <v>0.77417335</v>
      </c>
      <c r="S440" s="137"/>
      <c r="T440" s="139">
        <f>SUM(T441:T518)</f>
        <v>0</v>
      </c>
      <c r="AR440" s="132" t="s">
        <v>85</v>
      </c>
      <c r="AT440" s="140" t="s">
        <v>76</v>
      </c>
      <c r="AU440" s="140" t="s">
        <v>8</v>
      </c>
      <c r="AY440" s="132" t="s">
        <v>205</v>
      </c>
      <c r="BK440" s="141">
        <f>SUM(BK441:BK518)</f>
        <v>0</v>
      </c>
    </row>
    <row r="441" spans="1:65" s="2" customFormat="1" ht="24.15" customHeight="1">
      <c r="A441" s="32"/>
      <c r="B441" s="144"/>
      <c r="C441" s="145" t="s">
        <v>720</v>
      </c>
      <c r="D441" s="145" t="s">
        <v>207</v>
      </c>
      <c r="E441" s="146" t="s">
        <v>1315</v>
      </c>
      <c r="F441" s="147" t="s">
        <v>1316</v>
      </c>
      <c r="G441" s="148" t="s">
        <v>246</v>
      </c>
      <c r="H441" s="149">
        <v>2</v>
      </c>
      <c r="I441" s="150"/>
      <c r="J441" s="151">
        <f>ROUND(I441*H441,0)</f>
        <v>0</v>
      </c>
      <c r="K441" s="147" t="s">
        <v>211</v>
      </c>
      <c r="L441" s="33"/>
      <c r="M441" s="152" t="s">
        <v>1</v>
      </c>
      <c r="N441" s="153" t="s">
        <v>43</v>
      </c>
      <c r="O441" s="58"/>
      <c r="P441" s="154">
        <f>O441*H441</f>
        <v>0</v>
      </c>
      <c r="Q441" s="154">
        <v>0</v>
      </c>
      <c r="R441" s="154">
        <f>Q441*H441</f>
        <v>0</v>
      </c>
      <c r="S441" s="154">
        <v>0</v>
      </c>
      <c r="T441" s="155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56" t="s">
        <v>297</v>
      </c>
      <c r="AT441" s="156" t="s">
        <v>207</v>
      </c>
      <c r="AU441" s="156" t="s">
        <v>85</v>
      </c>
      <c r="AY441" s="17" t="s">
        <v>205</v>
      </c>
      <c r="BE441" s="157">
        <f>IF(N441="základní",J441,0)</f>
        <v>0</v>
      </c>
      <c r="BF441" s="157">
        <f>IF(N441="snížená",J441,0)</f>
        <v>0</v>
      </c>
      <c r="BG441" s="157">
        <f>IF(N441="zákl. přenesená",J441,0)</f>
        <v>0</v>
      </c>
      <c r="BH441" s="157">
        <f>IF(N441="sníž. přenesená",J441,0)</f>
        <v>0</v>
      </c>
      <c r="BI441" s="157">
        <f>IF(N441="nulová",J441,0)</f>
        <v>0</v>
      </c>
      <c r="BJ441" s="17" t="s">
        <v>85</v>
      </c>
      <c r="BK441" s="157">
        <f>ROUND(I441*H441,0)</f>
        <v>0</v>
      </c>
      <c r="BL441" s="17" t="s">
        <v>297</v>
      </c>
      <c r="BM441" s="156" t="s">
        <v>1317</v>
      </c>
    </row>
    <row r="442" spans="2:51" s="13" customFormat="1" ht="10">
      <c r="B442" s="158"/>
      <c r="D442" s="159" t="s">
        <v>214</v>
      </c>
      <c r="E442" s="160" t="s">
        <v>1</v>
      </c>
      <c r="F442" s="161" t="s">
        <v>1318</v>
      </c>
      <c r="H442" s="162">
        <v>1</v>
      </c>
      <c r="I442" s="163"/>
      <c r="L442" s="158"/>
      <c r="M442" s="164"/>
      <c r="N442" s="165"/>
      <c r="O442" s="165"/>
      <c r="P442" s="165"/>
      <c r="Q442" s="165"/>
      <c r="R442" s="165"/>
      <c r="S442" s="165"/>
      <c r="T442" s="166"/>
      <c r="AT442" s="160" t="s">
        <v>214</v>
      </c>
      <c r="AU442" s="160" t="s">
        <v>85</v>
      </c>
      <c r="AV442" s="13" t="s">
        <v>85</v>
      </c>
      <c r="AW442" s="13" t="s">
        <v>33</v>
      </c>
      <c r="AX442" s="13" t="s">
        <v>77</v>
      </c>
      <c r="AY442" s="160" t="s">
        <v>205</v>
      </c>
    </row>
    <row r="443" spans="2:51" s="13" customFormat="1" ht="10">
      <c r="B443" s="158"/>
      <c r="D443" s="159" t="s">
        <v>214</v>
      </c>
      <c r="E443" s="160" t="s">
        <v>1</v>
      </c>
      <c r="F443" s="161" t="s">
        <v>1319</v>
      </c>
      <c r="H443" s="162">
        <v>1</v>
      </c>
      <c r="I443" s="163"/>
      <c r="L443" s="158"/>
      <c r="M443" s="164"/>
      <c r="N443" s="165"/>
      <c r="O443" s="165"/>
      <c r="P443" s="165"/>
      <c r="Q443" s="165"/>
      <c r="R443" s="165"/>
      <c r="S443" s="165"/>
      <c r="T443" s="166"/>
      <c r="AT443" s="160" t="s">
        <v>214</v>
      </c>
      <c r="AU443" s="160" t="s">
        <v>85</v>
      </c>
      <c r="AV443" s="13" t="s">
        <v>85</v>
      </c>
      <c r="AW443" s="13" t="s">
        <v>33</v>
      </c>
      <c r="AX443" s="13" t="s">
        <v>77</v>
      </c>
      <c r="AY443" s="160" t="s">
        <v>205</v>
      </c>
    </row>
    <row r="444" spans="2:51" s="14" customFormat="1" ht="10">
      <c r="B444" s="167"/>
      <c r="D444" s="159" t="s">
        <v>214</v>
      </c>
      <c r="E444" s="168" t="s">
        <v>1</v>
      </c>
      <c r="F444" s="169" t="s">
        <v>216</v>
      </c>
      <c r="H444" s="170">
        <v>2</v>
      </c>
      <c r="I444" s="171"/>
      <c r="L444" s="167"/>
      <c r="M444" s="172"/>
      <c r="N444" s="173"/>
      <c r="O444" s="173"/>
      <c r="P444" s="173"/>
      <c r="Q444" s="173"/>
      <c r="R444" s="173"/>
      <c r="S444" s="173"/>
      <c r="T444" s="174"/>
      <c r="AT444" s="168" t="s">
        <v>214</v>
      </c>
      <c r="AU444" s="168" t="s">
        <v>85</v>
      </c>
      <c r="AV444" s="14" t="s">
        <v>217</v>
      </c>
      <c r="AW444" s="14" t="s">
        <v>33</v>
      </c>
      <c r="AX444" s="14" t="s">
        <v>8</v>
      </c>
      <c r="AY444" s="168" t="s">
        <v>205</v>
      </c>
    </row>
    <row r="445" spans="1:65" s="2" customFormat="1" ht="24.15" customHeight="1">
      <c r="A445" s="32"/>
      <c r="B445" s="144"/>
      <c r="C445" s="175" t="s">
        <v>727</v>
      </c>
      <c r="D445" s="175" t="s">
        <v>237</v>
      </c>
      <c r="E445" s="176" t="s">
        <v>1320</v>
      </c>
      <c r="F445" s="177" t="s">
        <v>1321</v>
      </c>
      <c r="G445" s="178" t="s">
        <v>246</v>
      </c>
      <c r="H445" s="179">
        <v>1</v>
      </c>
      <c r="I445" s="180"/>
      <c r="J445" s="181">
        <f>ROUND(I445*H445,0)</f>
        <v>0</v>
      </c>
      <c r="K445" s="177" t="s">
        <v>211</v>
      </c>
      <c r="L445" s="182"/>
      <c r="M445" s="183" t="s">
        <v>1</v>
      </c>
      <c r="N445" s="184" t="s">
        <v>43</v>
      </c>
      <c r="O445" s="58"/>
      <c r="P445" s="154">
        <f>O445*H445</f>
        <v>0</v>
      </c>
      <c r="Q445" s="154">
        <v>0.0175</v>
      </c>
      <c r="R445" s="154">
        <f>Q445*H445</f>
        <v>0.0175</v>
      </c>
      <c r="S445" s="154">
        <v>0</v>
      </c>
      <c r="T445" s="155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56" t="s">
        <v>91</v>
      </c>
      <c r="AT445" s="156" t="s">
        <v>237</v>
      </c>
      <c r="AU445" s="156" t="s">
        <v>85</v>
      </c>
      <c r="AY445" s="17" t="s">
        <v>205</v>
      </c>
      <c r="BE445" s="157">
        <f>IF(N445="základní",J445,0)</f>
        <v>0</v>
      </c>
      <c r="BF445" s="157">
        <f>IF(N445="snížená",J445,0)</f>
        <v>0</v>
      </c>
      <c r="BG445" s="157">
        <f>IF(N445="zákl. přenesená",J445,0)</f>
        <v>0</v>
      </c>
      <c r="BH445" s="157">
        <f>IF(N445="sníž. přenesená",J445,0)</f>
        <v>0</v>
      </c>
      <c r="BI445" s="157">
        <f>IF(N445="nulová",J445,0)</f>
        <v>0</v>
      </c>
      <c r="BJ445" s="17" t="s">
        <v>85</v>
      </c>
      <c r="BK445" s="157">
        <f>ROUND(I445*H445,0)</f>
        <v>0</v>
      </c>
      <c r="BL445" s="17" t="s">
        <v>297</v>
      </c>
      <c r="BM445" s="156" t="s">
        <v>1322</v>
      </c>
    </row>
    <row r="446" spans="2:51" s="13" customFormat="1" ht="10">
      <c r="B446" s="158"/>
      <c r="D446" s="159" t="s">
        <v>214</v>
      </c>
      <c r="E446" s="160" t="s">
        <v>1</v>
      </c>
      <c r="F446" s="161" t="s">
        <v>1318</v>
      </c>
      <c r="H446" s="162">
        <v>1</v>
      </c>
      <c r="I446" s="163"/>
      <c r="L446" s="158"/>
      <c r="M446" s="164"/>
      <c r="N446" s="165"/>
      <c r="O446" s="165"/>
      <c r="P446" s="165"/>
      <c r="Q446" s="165"/>
      <c r="R446" s="165"/>
      <c r="S446" s="165"/>
      <c r="T446" s="166"/>
      <c r="AT446" s="160" t="s">
        <v>214</v>
      </c>
      <c r="AU446" s="160" t="s">
        <v>85</v>
      </c>
      <c r="AV446" s="13" t="s">
        <v>85</v>
      </c>
      <c r="AW446" s="13" t="s">
        <v>33</v>
      </c>
      <c r="AX446" s="13" t="s">
        <v>8</v>
      </c>
      <c r="AY446" s="160" t="s">
        <v>205</v>
      </c>
    </row>
    <row r="447" spans="1:65" s="2" customFormat="1" ht="24.15" customHeight="1">
      <c r="A447" s="32"/>
      <c r="B447" s="144"/>
      <c r="C447" s="175" t="s">
        <v>734</v>
      </c>
      <c r="D447" s="175" t="s">
        <v>237</v>
      </c>
      <c r="E447" s="176" t="s">
        <v>1323</v>
      </c>
      <c r="F447" s="177" t="s">
        <v>1324</v>
      </c>
      <c r="G447" s="178" t="s">
        <v>246</v>
      </c>
      <c r="H447" s="179">
        <v>1</v>
      </c>
      <c r="I447" s="180"/>
      <c r="J447" s="181">
        <f>ROUND(I447*H447,0)</f>
        <v>0</v>
      </c>
      <c r="K447" s="177" t="s">
        <v>211</v>
      </c>
      <c r="L447" s="182"/>
      <c r="M447" s="183" t="s">
        <v>1</v>
      </c>
      <c r="N447" s="184" t="s">
        <v>43</v>
      </c>
      <c r="O447" s="58"/>
      <c r="P447" s="154">
        <f>O447*H447</f>
        <v>0</v>
      </c>
      <c r="Q447" s="154">
        <v>0.0195</v>
      </c>
      <c r="R447" s="154">
        <f>Q447*H447</f>
        <v>0.0195</v>
      </c>
      <c r="S447" s="154">
        <v>0</v>
      </c>
      <c r="T447" s="155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56" t="s">
        <v>91</v>
      </c>
      <c r="AT447" s="156" t="s">
        <v>237</v>
      </c>
      <c r="AU447" s="156" t="s">
        <v>85</v>
      </c>
      <c r="AY447" s="17" t="s">
        <v>205</v>
      </c>
      <c r="BE447" s="157">
        <f>IF(N447="základní",J447,0)</f>
        <v>0</v>
      </c>
      <c r="BF447" s="157">
        <f>IF(N447="snížená",J447,0)</f>
        <v>0</v>
      </c>
      <c r="BG447" s="157">
        <f>IF(N447="zákl. přenesená",J447,0)</f>
        <v>0</v>
      </c>
      <c r="BH447" s="157">
        <f>IF(N447="sníž. přenesená",J447,0)</f>
        <v>0</v>
      </c>
      <c r="BI447" s="157">
        <f>IF(N447="nulová",J447,0)</f>
        <v>0</v>
      </c>
      <c r="BJ447" s="17" t="s">
        <v>85</v>
      </c>
      <c r="BK447" s="157">
        <f>ROUND(I447*H447,0)</f>
        <v>0</v>
      </c>
      <c r="BL447" s="17" t="s">
        <v>297</v>
      </c>
      <c r="BM447" s="156" t="s">
        <v>1325</v>
      </c>
    </row>
    <row r="448" spans="2:51" s="13" customFormat="1" ht="10">
      <c r="B448" s="158"/>
      <c r="D448" s="159" t="s">
        <v>214</v>
      </c>
      <c r="E448" s="160" t="s">
        <v>1</v>
      </c>
      <c r="F448" s="161" t="s">
        <v>1319</v>
      </c>
      <c r="H448" s="162">
        <v>1</v>
      </c>
      <c r="I448" s="163"/>
      <c r="L448" s="158"/>
      <c r="M448" s="164"/>
      <c r="N448" s="165"/>
      <c r="O448" s="165"/>
      <c r="P448" s="165"/>
      <c r="Q448" s="165"/>
      <c r="R448" s="165"/>
      <c r="S448" s="165"/>
      <c r="T448" s="166"/>
      <c r="AT448" s="160" t="s">
        <v>214</v>
      </c>
      <c r="AU448" s="160" t="s">
        <v>85</v>
      </c>
      <c r="AV448" s="13" t="s">
        <v>85</v>
      </c>
      <c r="AW448" s="13" t="s">
        <v>33</v>
      </c>
      <c r="AX448" s="13" t="s">
        <v>8</v>
      </c>
      <c r="AY448" s="160" t="s">
        <v>205</v>
      </c>
    </row>
    <row r="449" spans="1:65" s="2" customFormat="1" ht="24.15" customHeight="1">
      <c r="A449" s="32"/>
      <c r="B449" s="144"/>
      <c r="C449" s="145" t="s">
        <v>738</v>
      </c>
      <c r="D449" s="145" t="s">
        <v>207</v>
      </c>
      <c r="E449" s="146" t="s">
        <v>1326</v>
      </c>
      <c r="F449" s="147" t="s">
        <v>1327</v>
      </c>
      <c r="G449" s="148" t="s">
        <v>246</v>
      </c>
      <c r="H449" s="149">
        <v>3</v>
      </c>
      <c r="I449" s="150"/>
      <c r="J449" s="151">
        <f>ROUND(I449*H449,0)</f>
        <v>0</v>
      </c>
      <c r="K449" s="147" t="s">
        <v>211</v>
      </c>
      <c r="L449" s="33"/>
      <c r="M449" s="152" t="s">
        <v>1</v>
      </c>
      <c r="N449" s="153" t="s">
        <v>43</v>
      </c>
      <c r="O449" s="58"/>
      <c r="P449" s="154">
        <f>O449*H449</f>
        <v>0</v>
      </c>
      <c r="Q449" s="154">
        <v>0</v>
      </c>
      <c r="R449" s="154">
        <f>Q449*H449</f>
        <v>0</v>
      </c>
      <c r="S449" s="154">
        <v>0</v>
      </c>
      <c r="T449" s="155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56" t="s">
        <v>297</v>
      </c>
      <c r="AT449" s="156" t="s">
        <v>207</v>
      </c>
      <c r="AU449" s="156" t="s">
        <v>85</v>
      </c>
      <c r="AY449" s="17" t="s">
        <v>205</v>
      </c>
      <c r="BE449" s="157">
        <f>IF(N449="základní",J449,0)</f>
        <v>0</v>
      </c>
      <c r="BF449" s="157">
        <f>IF(N449="snížená",J449,0)</f>
        <v>0</v>
      </c>
      <c r="BG449" s="157">
        <f>IF(N449="zákl. přenesená",J449,0)</f>
        <v>0</v>
      </c>
      <c r="BH449" s="157">
        <f>IF(N449="sníž. přenesená",J449,0)</f>
        <v>0</v>
      </c>
      <c r="BI449" s="157">
        <f>IF(N449="nulová",J449,0)</f>
        <v>0</v>
      </c>
      <c r="BJ449" s="17" t="s">
        <v>85</v>
      </c>
      <c r="BK449" s="157">
        <f>ROUND(I449*H449,0)</f>
        <v>0</v>
      </c>
      <c r="BL449" s="17" t="s">
        <v>297</v>
      </c>
      <c r="BM449" s="156" t="s">
        <v>1328</v>
      </c>
    </row>
    <row r="450" spans="2:51" s="13" customFormat="1" ht="10">
      <c r="B450" s="158"/>
      <c r="D450" s="159" t="s">
        <v>214</v>
      </c>
      <c r="E450" s="160" t="s">
        <v>1</v>
      </c>
      <c r="F450" s="161" t="s">
        <v>1329</v>
      </c>
      <c r="H450" s="162">
        <v>2</v>
      </c>
      <c r="I450" s="163"/>
      <c r="L450" s="158"/>
      <c r="M450" s="164"/>
      <c r="N450" s="165"/>
      <c r="O450" s="165"/>
      <c r="P450" s="165"/>
      <c r="Q450" s="165"/>
      <c r="R450" s="165"/>
      <c r="S450" s="165"/>
      <c r="T450" s="166"/>
      <c r="AT450" s="160" t="s">
        <v>214</v>
      </c>
      <c r="AU450" s="160" t="s">
        <v>85</v>
      </c>
      <c r="AV450" s="13" t="s">
        <v>85</v>
      </c>
      <c r="AW450" s="13" t="s">
        <v>33</v>
      </c>
      <c r="AX450" s="13" t="s">
        <v>77</v>
      </c>
      <c r="AY450" s="160" t="s">
        <v>205</v>
      </c>
    </row>
    <row r="451" spans="2:51" s="13" customFormat="1" ht="10">
      <c r="B451" s="158"/>
      <c r="D451" s="159" t="s">
        <v>214</v>
      </c>
      <c r="E451" s="160" t="s">
        <v>1</v>
      </c>
      <c r="F451" s="161" t="s">
        <v>1330</v>
      </c>
      <c r="H451" s="162">
        <v>1</v>
      </c>
      <c r="I451" s="163"/>
      <c r="L451" s="158"/>
      <c r="M451" s="164"/>
      <c r="N451" s="165"/>
      <c r="O451" s="165"/>
      <c r="P451" s="165"/>
      <c r="Q451" s="165"/>
      <c r="R451" s="165"/>
      <c r="S451" s="165"/>
      <c r="T451" s="166"/>
      <c r="AT451" s="160" t="s">
        <v>214</v>
      </c>
      <c r="AU451" s="160" t="s">
        <v>85</v>
      </c>
      <c r="AV451" s="13" t="s">
        <v>85</v>
      </c>
      <c r="AW451" s="13" t="s">
        <v>33</v>
      </c>
      <c r="AX451" s="13" t="s">
        <v>77</v>
      </c>
      <c r="AY451" s="160" t="s">
        <v>205</v>
      </c>
    </row>
    <row r="452" spans="2:51" s="14" customFormat="1" ht="10">
      <c r="B452" s="167"/>
      <c r="D452" s="159" t="s">
        <v>214</v>
      </c>
      <c r="E452" s="168" t="s">
        <v>1</v>
      </c>
      <c r="F452" s="169" t="s">
        <v>216</v>
      </c>
      <c r="H452" s="170">
        <v>3</v>
      </c>
      <c r="I452" s="171"/>
      <c r="L452" s="167"/>
      <c r="M452" s="172"/>
      <c r="N452" s="173"/>
      <c r="O452" s="173"/>
      <c r="P452" s="173"/>
      <c r="Q452" s="173"/>
      <c r="R452" s="173"/>
      <c r="S452" s="173"/>
      <c r="T452" s="174"/>
      <c r="AT452" s="168" t="s">
        <v>214</v>
      </c>
      <c r="AU452" s="168" t="s">
        <v>85</v>
      </c>
      <c r="AV452" s="14" t="s">
        <v>217</v>
      </c>
      <c r="AW452" s="14" t="s">
        <v>33</v>
      </c>
      <c r="AX452" s="14" t="s">
        <v>8</v>
      </c>
      <c r="AY452" s="168" t="s">
        <v>205</v>
      </c>
    </row>
    <row r="453" spans="1:65" s="2" customFormat="1" ht="24.15" customHeight="1">
      <c r="A453" s="32"/>
      <c r="B453" s="144"/>
      <c r="C453" s="175" t="s">
        <v>742</v>
      </c>
      <c r="D453" s="175" t="s">
        <v>237</v>
      </c>
      <c r="E453" s="176" t="s">
        <v>1331</v>
      </c>
      <c r="F453" s="177" t="s">
        <v>1332</v>
      </c>
      <c r="G453" s="178" t="s">
        <v>246</v>
      </c>
      <c r="H453" s="179">
        <v>3</v>
      </c>
      <c r="I453" s="180"/>
      <c r="J453" s="181">
        <f>ROUND(I453*H453,0)</f>
        <v>0</v>
      </c>
      <c r="K453" s="177" t="s">
        <v>211</v>
      </c>
      <c r="L453" s="182"/>
      <c r="M453" s="183" t="s">
        <v>1</v>
      </c>
      <c r="N453" s="184" t="s">
        <v>43</v>
      </c>
      <c r="O453" s="58"/>
      <c r="P453" s="154">
        <f>O453*H453</f>
        <v>0</v>
      </c>
      <c r="Q453" s="154">
        <v>0.0205</v>
      </c>
      <c r="R453" s="154">
        <f>Q453*H453</f>
        <v>0.0615</v>
      </c>
      <c r="S453" s="154">
        <v>0</v>
      </c>
      <c r="T453" s="155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56" t="s">
        <v>91</v>
      </c>
      <c r="AT453" s="156" t="s">
        <v>237</v>
      </c>
      <c r="AU453" s="156" t="s">
        <v>85</v>
      </c>
      <c r="AY453" s="17" t="s">
        <v>205</v>
      </c>
      <c r="BE453" s="157">
        <f>IF(N453="základní",J453,0)</f>
        <v>0</v>
      </c>
      <c r="BF453" s="157">
        <f>IF(N453="snížená",J453,0)</f>
        <v>0</v>
      </c>
      <c r="BG453" s="157">
        <f>IF(N453="zákl. přenesená",J453,0)</f>
        <v>0</v>
      </c>
      <c r="BH453" s="157">
        <f>IF(N453="sníž. přenesená",J453,0)</f>
        <v>0</v>
      </c>
      <c r="BI453" s="157">
        <f>IF(N453="nulová",J453,0)</f>
        <v>0</v>
      </c>
      <c r="BJ453" s="17" t="s">
        <v>85</v>
      </c>
      <c r="BK453" s="157">
        <f>ROUND(I453*H453,0)</f>
        <v>0</v>
      </c>
      <c r="BL453" s="17" t="s">
        <v>297</v>
      </c>
      <c r="BM453" s="156" t="s">
        <v>1333</v>
      </c>
    </row>
    <row r="454" spans="2:51" s="13" customFormat="1" ht="10">
      <c r="B454" s="158"/>
      <c r="D454" s="159" t="s">
        <v>214</v>
      </c>
      <c r="E454" s="160" t="s">
        <v>1</v>
      </c>
      <c r="F454" s="161" t="s">
        <v>1329</v>
      </c>
      <c r="H454" s="162">
        <v>2</v>
      </c>
      <c r="I454" s="163"/>
      <c r="L454" s="158"/>
      <c r="M454" s="164"/>
      <c r="N454" s="165"/>
      <c r="O454" s="165"/>
      <c r="P454" s="165"/>
      <c r="Q454" s="165"/>
      <c r="R454" s="165"/>
      <c r="S454" s="165"/>
      <c r="T454" s="166"/>
      <c r="AT454" s="160" t="s">
        <v>214</v>
      </c>
      <c r="AU454" s="160" t="s">
        <v>85</v>
      </c>
      <c r="AV454" s="13" t="s">
        <v>85</v>
      </c>
      <c r="AW454" s="13" t="s">
        <v>33</v>
      </c>
      <c r="AX454" s="13" t="s">
        <v>77</v>
      </c>
      <c r="AY454" s="160" t="s">
        <v>205</v>
      </c>
    </row>
    <row r="455" spans="2:51" s="13" customFormat="1" ht="10">
      <c r="B455" s="158"/>
      <c r="D455" s="159" t="s">
        <v>214</v>
      </c>
      <c r="E455" s="160" t="s">
        <v>1</v>
      </c>
      <c r="F455" s="161" t="s">
        <v>1330</v>
      </c>
      <c r="H455" s="162">
        <v>1</v>
      </c>
      <c r="I455" s="163"/>
      <c r="L455" s="158"/>
      <c r="M455" s="164"/>
      <c r="N455" s="165"/>
      <c r="O455" s="165"/>
      <c r="P455" s="165"/>
      <c r="Q455" s="165"/>
      <c r="R455" s="165"/>
      <c r="S455" s="165"/>
      <c r="T455" s="166"/>
      <c r="AT455" s="160" t="s">
        <v>214</v>
      </c>
      <c r="AU455" s="160" t="s">
        <v>85</v>
      </c>
      <c r="AV455" s="13" t="s">
        <v>85</v>
      </c>
      <c r="AW455" s="13" t="s">
        <v>33</v>
      </c>
      <c r="AX455" s="13" t="s">
        <v>77</v>
      </c>
      <c r="AY455" s="160" t="s">
        <v>205</v>
      </c>
    </row>
    <row r="456" spans="2:51" s="14" customFormat="1" ht="10">
      <c r="B456" s="167"/>
      <c r="D456" s="159" t="s">
        <v>214</v>
      </c>
      <c r="E456" s="168" t="s">
        <v>1</v>
      </c>
      <c r="F456" s="169" t="s">
        <v>216</v>
      </c>
      <c r="H456" s="170">
        <v>3</v>
      </c>
      <c r="I456" s="171"/>
      <c r="L456" s="167"/>
      <c r="M456" s="172"/>
      <c r="N456" s="173"/>
      <c r="O456" s="173"/>
      <c r="P456" s="173"/>
      <c r="Q456" s="173"/>
      <c r="R456" s="173"/>
      <c r="S456" s="173"/>
      <c r="T456" s="174"/>
      <c r="AT456" s="168" t="s">
        <v>214</v>
      </c>
      <c r="AU456" s="168" t="s">
        <v>85</v>
      </c>
      <c r="AV456" s="14" t="s">
        <v>217</v>
      </c>
      <c r="AW456" s="14" t="s">
        <v>33</v>
      </c>
      <c r="AX456" s="14" t="s">
        <v>8</v>
      </c>
      <c r="AY456" s="168" t="s">
        <v>205</v>
      </c>
    </row>
    <row r="457" spans="1:65" s="2" customFormat="1" ht="24.15" customHeight="1">
      <c r="A457" s="32"/>
      <c r="B457" s="144"/>
      <c r="C457" s="145" t="s">
        <v>746</v>
      </c>
      <c r="D457" s="145" t="s">
        <v>207</v>
      </c>
      <c r="E457" s="146" t="s">
        <v>1334</v>
      </c>
      <c r="F457" s="147" t="s">
        <v>1335</v>
      </c>
      <c r="G457" s="148" t="s">
        <v>246</v>
      </c>
      <c r="H457" s="149">
        <v>2</v>
      </c>
      <c r="I457" s="150"/>
      <c r="J457" s="151">
        <f>ROUND(I457*H457,0)</f>
        <v>0</v>
      </c>
      <c r="K457" s="147" t="s">
        <v>211</v>
      </c>
      <c r="L457" s="33"/>
      <c r="M457" s="152" t="s">
        <v>1</v>
      </c>
      <c r="N457" s="153" t="s">
        <v>43</v>
      </c>
      <c r="O457" s="58"/>
      <c r="P457" s="154">
        <f>O457*H457</f>
        <v>0</v>
      </c>
      <c r="Q457" s="154">
        <v>0</v>
      </c>
      <c r="R457" s="154">
        <f>Q457*H457</f>
        <v>0</v>
      </c>
      <c r="S457" s="154">
        <v>0</v>
      </c>
      <c r="T457" s="155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56" t="s">
        <v>297</v>
      </c>
      <c r="AT457" s="156" t="s">
        <v>207</v>
      </c>
      <c r="AU457" s="156" t="s">
        <v>85</v>
      </c>
      <c r="AY457" s="17" t="s">
        <v>205</v>
      </c>
      <c r="BE457" s="157">
        <f>IF(N457="základní",J457,0)</f>
        <v>0</v>
      </c>
      <c r="BF457" s="157">
        <f>IF(N457="snížená",J457,0)</f>
        <v>0</v>
      </c>
      <c r="BG457" s="157">
        <f>IF(N457="zákl. přenesená",J457,0)</f>
        <v>0</v>
      </c>
      <c r="BH457" s="157">
        <f>IF(N457="sníž. přenesená",J457,0)</f>
        <v>0</v>
      </c>
      <c r="BI457" s="157">
        <f>IF(N457="nulová",J457,0)</f>
        <v>0</v>
      </c>
      <c r="BJ457" s="17" t="s">
        <v>85</v>
      </c>
      <c r="BK457" s="157">
        <f>ROUND(I457*H457,0)</f>
        <v>0</v>
      </c>
      <c r="BL457" s="17" t="s">
        <v>297</v>
      </c>
      <c r="BM457" s="156" t="s">
        <v>1336</v>
      </c>
    </row>
    <row r="458" spans="2:51" s="13" customFormat="1" ht="10">
      <c r="B458" s="158"/>
      <c r="D458" s="159" t="s">
        <v>214</v>
      </c>
      <c r="E458" s="160" t="s">
        <v>1</v>
      </c>
      <c r="F458" s="161" t="s">
        <v>1337</v>
      </c>
      <c r="H458" s="162">
        <v>2</v>
      </c>
      <c r="I458" s="163"/>
      <c r="L458" s="158"/>
      <c r="M458" s="164"/>
      <c r="N458" s="165"/>
      <c r="O458" s="165"/>
      <c r="P458" s="165"/>
      <c r="Q458" s="165"/>
      <c r="R458" s="165"/>
      <c r="S458" s="165"/>
      <c r="T458" s="166"/>
      <c r="AT458" s="160" t="s">
        <v>214</v>
      </c>
      <c r="AU458" s="160" t="s">
        <v>85</v>
      </c>
      <c r="AV458" s="13" t="s">
        <v>85</v>
      </c>
      <c r="AW458" s="13" t="s">
        <v>33</v>
      </c>
      <c r="AX458" s="13" t="s">
        <v>8</v>
      </c>
      <c r="AY458" s="160" t="s">
        <v>205</v>
      </c>
    </row>
    <row r="459" spans="1:65" s="2" customFormat="1" ht="33" customHeight="1">
      <c r="A459" s="32"/>
      <c r="B459" s="144"/>
      <c r="C459" s="175" t="s">
        <v>753</v>
      </c>
      <c r="D459" s="175" t="s">
        <v>237</v>
      </c>
      <c r="E459" s="176" t="s">
        <v>1338</v>
      </c>
      <c r="F459" s="177" t="s">
        <v>1339</v>
      </c>
      <c r="G459" s="178" t="s">
        <v>246</v>
      </c>
      <c r="H459" s="179">
        <v>2</v>
      </c>
      <c r="I459" s="180"/>
      <c r="J459" s="181">
        <f>ROUND(I459*H459,0)</f>
        <v>0</v>
      </c>
      <c r="K459" s="177" t="s">
        <v>211</v>
      </c>
      <c r="L459" s="182"/>
      <c r="M459" s="183" t="s">
        <v>1</v>
      </c>
      <c r="N459" s="184" t="s">
        <v>43</v>
      </c>
      <c r="O459" s="58"/>
      <c r="P459" s="154">
        <f>O459*H459</f>
        <v>0</v>
      </c>
      <c r="Q459" s="154">
        <v>0.0175</v>
      </c>
      <c r="R459" s="154">
        <f>Q459*H459</f>
        <v>0.035</v>
      </c>
      <c r="S459" s="154">
        <v>0</v>
      </c>
      <c r="T459" s="155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56" t="s">
        <v>91</v>
      </c>
      <c r="AT459" s="156" t="s">
        <v>237</v>
      </c>
      <c r="AU459" s="156" t="s">
        <v>85</v>
      </c>
      <c r="AY459" s="17" t="s">
        <v>205</v>
      </c>
      <c r="BE459" s="157">
        <f>IF(N459="základní",J459,0)</f>
        <v>0</v>
      </c>
      <c r="BF459" s="157">
        <f>IF(N459="snížená",J459,0)</f>
        <v>0</v>
      </c>
      <c r="BG459" s="157">
        <f>IF(N459="zákl. přenesená",J459,0)</f>
        <v>0</v>
      </c>
      <c r="BH459" s="157">
        <f>IF(N459="sníž. přenesená",J459,0)</f>
        <v>0</v>
      </c>
      <c r="BI459" s="157">
        <f>IF(N459="nulová",J459,0)</f>
        <v>0</v>
      </c>
      <c r="BJ459" s="17" t="s">
        <v>85</v>
      </c>
      <c r="BK459" s="157">
        <f>ROUND(I459*H459,0)</f>
        <v>0</v>
      </c>
      <c r="BL459" s="17" t="s">
        <v>297</v>
      </c>
      <c r="BM459" s="156" t="s">
        <v>1340</v>
      </c>
    </row>
    <row r="460" spans="2:51" s="13" customFormat="1" ht="10">
      <c r="B460" s="158"/>
      <c r="D460" s="159" t="s">
        <v>214</v>
      </c>
      <c r="E460" s="160" t="s">
        <v>1</v>
      </c>
      <c r="F460" s="161" t="s">
        <v>1337</v>
      </c>
      <c r="H460" s="162">
        <v>2</v>
      </c>
      <c r="I460" s="163"/>
      <c r="L460" s="158"/>
      <c r="M460" s="164"/>
      <c r="N460" s="165"/>
      <c r="O460" s="165"/>
      <c r="P460" s="165"/>
      <c r="Q460" s="165"/>
      <c r="R460" s="165"/>
      <c r="S460" s="165"/>
      <c r="T460" s="166"/>
      <c r="AT460" s="160" t="s">
        <v>214</v>
      </c>
      <c r="AU460" s="160" t="s">
        <v>85</v>
      </c>
      <c r="AV460" s="13" t="s">
        <v>85</v>
      </c>
      <c r="AW460" s="13" t="s">
        <v>33</v>
      </c>
      <c r="AX460" s="13" t="s">
        <v>8</v>
      </c>
      <c r="AY460" s="160" t="s">
        <v>205</v>
      </c>
    </row>
    <row r="461" spans="1:65" s="2" customFormat="1" ht="33" customHeight="1">
      <c r="A461" s="32"/>
      <c r="B461" s="144"/>
      <c r="C461" s="145" t="s">
        <v>758</v>
      </c>
      <c r="D461" s="145" t="s">
        <v>207</v>
      </c>
      <c r="E461" s="146" t="s">
        <v>1341</v>
      </c>
      <c r="F461" s="147" t="s">
        <v>1342</v>
      </c>
      <c r="G461" s="148" t="s">
        <v>246</v>
      </c>
      <c r="H461" s="149">
        <v>2</v>
      </c>
      <c r="I461" s="150"/>
      <c r="J461" s="151">
        <f>ROUND(I461*H461,0)</f>
        <v>0</v>
      </c>
      <c r="K461" s="147" t="s">
        <v>211</v>
      </c>
      <c r="L461" s="33"/>
      <c r="M461" s="152" t="s">
        <v>1</v>
      </c>
      <c r="N461" s="153" t="s">
        <v>43</v>
      </c>
      <c r="O461" s="58"/>
      <c r="P461" s="154">
        <f>O461*H461</f>
        <v>0</v>
      </c>
      <c r="Q461" s="154">
        <v>0</v>
      </c>
      <c r="R461" s="154">
        <f>Q461*H461</f>
        <v>0</v>
      </c>
      <c r="S461" s="154">
        <v>0</v>
      </c>
      <c r="T461" s="155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56" t="s">
        <v>297</v>
      </c>
      <c r="AT461" s="156" t="s">
        <v>207</v>
      </c>
      <c r="AU461" s="156" t="s">
        <v>85</v>
      </c>
      <c r="AY461" s="17" t="s">
        <v>205</v>
      </c>
      <c r="BE461" s="157">
        <f>IF(N461="základní",J461,0)</f>
        <v>0</v>
      </c>
      <c r="BF461" s="157">
        <f>IF(N461="snížená",J461,0)</f>
        <v>0</v>
      </c>
      <c r="BG461" s="157">
        <f>IF(N461="zákl. přenesená",J461,0)</f>
        <v>0</v>
      </c>
      <c r="BH461" s="157">
        <f>IF(N461="sníž. přenesená",J461,0)</f>
        <v>0</v>
      </c>
      <c r="BI461" s="157">
        <f>IF(N461="nulová",J461,0)</f>
        <v>0</v>
      </c>
      <c r="BJ461" s="17" t="s">
        <v>85</v>
      </c>
      <c r="BK461" s="157">
        <f>ROUND(I461*H461,0)</f>
        <v>0</v>
      </c>
      <c r="BL461" s="17" t="s">
        <v>297</v>
      </c>
      <c r="BM461" s="156" t="s">
        <v>1343</v>
      </c>
    </row>
    <row r="462" spans="2:51" s="13" customFormat="1" ht="10">
      <c r="B462" s="158"/>
      <c r="D462" s="159" t="s">
        <v>214</v>
      </c>
      <c r="E462" s="160" t="s">
        <v>1</v>
      </c>
      <c r="F462" s="161" t="s">
        <v>1344</v>
      </c>
      <c r="H462" s="162">
        <v>2</v>
      </c>
      <c r="I462" s="163"/>
      <c r="L462" s="158"/>
      <c r="M462" s="164"/>
      <c r="N462" s="165"/>
      <c r="O462" s="165"/>
      <c r="P462" s="165"/>
      <c r="Q462" s="165"/>
      <c r="R462" s="165"/>
      <c r="S462" s="165"/>
      <c r="T462" s="166"/>
      <c r="AT462" s="160" t="s">
        <v>214</v>
      </c>
      <c r="AU462" s="160" t="s">
        <v>85</v>
      </c>
      <c r="AV462" s="13" t="s">
        <v>85</v>
      </c>
      <c r="AW462" s="13" t="s">
        <v>33</v>
      </c>
      <c r="AX462" s="13" t="s">
        <v>8</v>
      </c>
      <c r="AY462" s="160" t="s">
        <v>205</v>
      </c>
    </row>
    <row r="463" spans="1:65" s="2" customFormat="1" ht="24.15" customHeight="1">
      <c r="A463" s="32"/>
      <c r="B463" s="144"/>
      <c r="C463" s="175" t="s">
        <v>763</v>
      </c>
      <c r="D463" s="175" t="s">
        <v>237</v>
      </c>
      <c r="E463" s="176" t="s">
        <v>1323</v>
      </c>
      <c r="F463" s="177" t="s">
        <v>1324</v>
      </c>
      <c r="G463" s="178" t="s">
        <v>246</v>
      </c>
      <c r="H463" s="179">
        <v>2</v>
      </c>
      <c r="I463" s="180"/>
      <c r="J463" s="181">
        <f>ROUND(I463*H463,0)</f>
        <v>0</v>
      </c>
      <c r="K463" s="177" t="s">
        <v>211</v>
      </c>
      <c r="L463" s="182"/>
      <c r="M463" s="183" t="s">
        <v>1</v>
      </c>
      <c r="N463" s="184" t="s">
        <v>43</v>
      </c>
      <c r="O463" s="58"/>
      <c r="P463" s="154">
        <f>O463*H463</f>
        <v>0</v>
      </c>
      <c r="Q463" s="154">
        <v>0.0195</v>
      </c>
      <c r="R463" s="154">
        <f>Q463*H463</f>
        <v>0.039</v>
      </c>
      <c r="S463" s="154">
        <v>0</v>
      </c>
      <c r="T463" s="155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56" t="s">
        <v>91</v>
      </c>
      <c r="AT463" s="156" t="s">
        <v>237</v>
      </c>
      <c r="AU463" s="156" t="s">
        <v>85</v>
      </c>
      <c r="AY463" s="17" t="s">
        <v>205</v>
      </c>
      <c r="BE463" s="157">
        <f>IF(N463="základní",J463,0)</f>
        <v>0</v>
      </c>
      <c r="BF463" s="157">
        <f>IF(N463="snížená",J463,0)</f>
        <v>0</v>
      </c>
      <c r="BG463" s="157">
        <f>IF(N463="zákl. přenesená",J463,0)</f>
        <v>0</v>
      </c>
      <c r="BH463" s="157">
        <f>IF(N463="sníž. přenesená",J463,0)</f>
        <v>0</v>
      </c>
      <c r="BI463" s="157">
        <f>IF(N463="nulová",J463,0)</f>
        <v>0</v>
      </c>
      <c r="BJ463" s="17" t="s">
        <v>85</v>
      </c>
      <c r="BK463" s="157">
        <f>ROUND(I463*H463,0)</f>
        <v>0</v>
      </c>
      <c r="BL463" s="17" t="s">
        <v>297</v>
      </c>
      <c r="BM463" s="156" t="s">
        <v>1345</v>
      </c>
    </row>
    <row r="464" spans="2:51" s="13" customFormat="1" ht="10">
      <c r="B464" s="158"/>
      <c r="D464" s="159" t="s">
        <v>214</v>
      </c>
      <c r="E464" s="160" t="s">
        <v>1</v>
      </c>
      <c r="F464" s="161" t="s">
        <v>1344</v>
      </c>
      <c r="H464" s="162">
        <v>2</v>
      </c>
      <c r="I464" s="163"/>
      <c r="L464" s="158"/>
      <c r="M464" s="164"/>
      <c r="N464" s="165"/>
      <c r="O464" s="165"/>
      <c r="P464" s="165"/>
      <c r="Q464" s="165"/>
      <c r="R464" s="165"/>
      <c r="S464" s="165"/>
      <c r="T464" s="166"/>
      <c r="AT464" s="160" t="s">
        <v>214</v>
      </c>
      <c r="AU464" s="160" t="s">
        <v>85</v>
      </c>
      <c r="AV464" s="13" t="s">
        <v>85</v>
      </c>
      <c r="AW464" s="13" t="s">
        <v>33</v>
      </c>
      <c r="AX464" s="13" t="s">
        <v>8</v>
      </c>
      <c r="AY464" s="160" t="s">
        <v>205</v>
      </c>
    </row>
    <row r="465" spans="1:65" s="2" customFormat="1" ht="24.15" customHeight="1">
      <c r="A465" s="32"/>
      <c r="B465" s="144"/>
      <c r="C465" s="145" t="s">
        <v>767</v>
      </c>
      <c r="D465" s="145" t="s">
        <v>207</v>
      </c>
      <c r="E465" s="146" t="s">
        <v>1346</v>
      </c>
      <c r="F465" s="147" t="s">
        <v>1347</v>
      </c>
      <c r="G465" s="148" t="s">
        <v>246</v>
      </c>
      <c r="H465" s="149">
        <v>1</v>
      </c>
      <c r="I465" s="150"/>
      <c r="J465" s="151">
        <f>ROUND(I465*H465,0)</f>
        <v>0</v>
      </c>
      <c r="K465" s="147" t="s">
        <v>211</v>
      </c>
      <c r="L465" s="33"/>
      <c r="M465" s="152" t="s">
        <v>1</v>
      </c>
      <c r="N465" s="153" t="s">
        <v>43</v>
      </c>
      <c r="O465" s="58"/>
      <c r="P465" s="154">
        <f>O465*H465</f>
        <v>0</v>
      </c>
      <c r="Q465" s="154">
        <v>0.0009179</v>
      </c>
      <c r="R465" s="154">
        <f>Q465*H465</f>
        <v>0.0009179</v>
      </c>
      <c r="S465" s="154">
        <v>0</v>
      </c>
      <c r="T465" s="155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56" t="s">
        <v>297</v>
      </c>
      <c r="AT465" s="156" t="s">
        <v>207</v>
      </c>
      <c r="AU465" s="156" t="s">
        <v>85</v>
      </c>
      <c r="AY465" s="17" t="s">
        <v>205</v>
      </c>
      <c r="BE465" s="157">
        <f>IF(N465="základní",J465,0)</f>
        <v>0</v>
      </c>
      <c r="BF465" s="157">
        <f>IF(N465="snížená",J465,0)</f>
        <v>0</v>
      </c>
      <c r="BG465" s="157">
        <f>IF(N465="zákl. přenesená",J465,0)</f>
        <v>0</v>
      </c>
      <c r="BH465" s="157">
        <f>IF(N465="sníž. přenesená",J465,0)</f>
        <v>0</v>
      </c>
      <c r="BI465" s="157">
        <f>IF(N465="nulová",J465,0)</f>
        <v>0</v>
      </c>
      <c r="BJ465" s="17" t="s">
        <v>85</v>
      </c>
      <c r="BK465" s="157">
        <f>ROUND(I465*H465,0)</f>
        <v>0</v>
      </c>
      <c r="BL465" s="17" t="s">
        <v>297</v>
      </c>
      <c r="BM465" s="156" t="s">
        <v>1348</v>
      </c>
    </row>
    <row r="466" spans="2:51" s="13" customFormat="1" ht="10">
      <c r="B466" s="158"/>
      <c r="D466" s="159" t="s">
        <v>214</v>
      </c>
      <c r="E466" s="160" t="s">
        <v>1</v>
      </c>
      <c r="F466" s="161" t="s">
        <v>1349</v>
      </c>
      <c r="H466" s="162">
        <v>1</v>
      </c>
      <c r="I466" s="163"/>
      <c r="L466" s="158"/>
      <c r="M466" s="164"/>
      <c r="N466" s="165"/>
      <c r="O466" s="165"/>
      <c r="P466" s="165"/>
      <c r="Q466" s="165"/>
      <c r="R466" s="165"/>
      <c r="S466" s="165"/>
      <c r="T466" s="166"/>
      <c r="AT466" s="160" t="s">
        <v>214</v>
      </c>
      <c r="AU466" s="160" t="s">
        <v>85</v>
      </c>
      <c r="AV466" s="13" t="s">
        <v>85</v>
      </c>
      <c r="AW466" s="13" t="s">
        <v>33</v>
      </c>
      <c r="AX466" s="13" t="s">
        <v>8</v>
      </c>
      <c r="AY466" s="160" t="s">
        <v>205</v>
      </c>
    </row>
    <row r="467" spans="1:65" s="2" customFormat="1" ht="24.15" customHeight="1">
      <c r="A467" s="32"/>
      <c r="B467" s="144"/>
      <c r="C467" s="175" t="s">
        <v>771</v>
      </c>
      <c r="D467" s="175" t="s">
        <v>237</v>
      </c>
      <c r="E467" s="176" t="s">
        <v>1350</v>
      </c>
      <c r="F467" s="177" t="s">
        <v>1351</v>
      </c>
      <c r="G467" s="178" t="s">
        <v>256</v>
      </c>
      <c r="H467" s="179">
        <v>2.415</v>
      </c>
      <c r="I467" s="180"/>
      <c r="J467" s="181">
        <f>ROUND(I467*H467,0)</f>
        <v>0</v>
      </c>
      <c r="K467" s="177" t="s">
        <v>1</v>
      </c>
      <c r="L467" s="182"/>
      <c r="M467" s="183" t="s">
        <v>1</v>
      </c>
      <c r="N467" s="184" t="s">
        <v>43</v>
      </c>
      <c r="O467" s="58"/>
      <c r="P467" s="154">
        <f>O467*H467</f>
        <v>0</v>
      </c>
      <c r="Q467" s="154">
        <v>0.02423</v>
      </c>
      <c r="R467" s="154">
        <f>Q467*H467</f>
        <v>0.058515450000000004</v>
      </c>
      <c r="S467" s="154">
        <v>0</v>
      </c>
      <c r="T467" s="155">
        <f>S467*H467</f>
        <v>0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56" t="s">
        <v>91</v>
      </c>
      <c r="AT467" s="156" t="s">
        <v>237</v>
      </c>
      <c r="AU467" s="156" t="s">
        <v>85</v>
      </c>
      <c r="AY467" s="17" t="s">
        <v>205</v>
      </c>
      <c r="BE467" s="157">
        <f>IF(N467="základní",J467,0)</f>
        <v>0</v>
      </c>
      <c r="BF467" s="157">
        <f>IF(N467="snížená",J467,0)</f>
        <v>0</v>
      </c>
      <c r="BG467" s="157">
        <f>IF(N467="zákl. přenesená",J467,0)</f>
        <v>0</v>
      </c>
      <c r="BH467" s="157">
        <f>IF(N467="sníž. přenesená",J467,0)</f>
        <v>0</v>
      </c>
      <c r="BI467" s="157">
        <f>IF(N467="nulová",J467,0)</f>
        <v>0</v>
      </c>
      <c r="BJ467" s="17" t="s">
        <v>85</v>
      </c>
      <c r="BK467" s="157">
        <f>ROUND(I467*H467,0)</f>
        <v>0</v>
      </c>
      <c r="BL467" s="17" t="s">
        <v>297</v>
      </c>
      <c r="BM467" s="156" t="s">
        <v>1352</v>
      </c>
    </row>
    <row r="468" spans="2:51" s="13" customFormat="1" ht="10">
      <c r="B468" s="158"/>
      <c r="D468" s="159" t="s">
        <v>214</v>
      </c>
      <c r="E468" s="160" t="s">
        <v>1</v>
      </c>
      <c r="F468" s="161" t="s">
        <v>1353</v>
      </c>
      <c r="H468" s="162">
        <v>2.415</v>
      </c>
      <c r="I468" s="163"/>
      <c r="L468" s="158"/>
      <c r="M468" s="164"/>
      <c r="N468" s="165"/>
      <c r="O468" s="165"/>
      <c r="P468" s="165"/>
      <c r="Q468" s="165"/>
      <c r="R468" s="165"/>
      <c r="S468" s="165"/>
      <c r="T468" s="166"/>
      <c r="AT468" s="160" t="s">
        <v>214</v>
      </c>
      <c r="AU468" s="160" t="s">
        <v>85</v>
      </c>
      <c r="AV468" s="13" t="s">
        <v>85</v>
      </c>
      <c r="AW468" s="13" t="s">
        <v>33</v>
      </c>
      <c r="AX468" s="13" t="s">
        <v>8</v>
      </c>
      <c r="AY468" s="160" t="s">
        <v>205</v>
      </c>
    </row>
    <row r="469" spans="1:65" s="2" customFormat="1" ht="24.15" customHeight="1">
      <c r="A469" s="32"/>
      <c r="B469" s="144"/>
      <c r="C469" s="145" t="s">
        <v>775</v>
      </c>
      <c r="D469" s="145" t="s">
        <v>207</v>
      </c>
      <c r="E469" s="146" t="s">
        <v>622</v>
      </c>
      <c r="F469" s="147" t="s">
        <v>623</v>
      </c>
      <c r="G469" s="148" t="s">
        <v>246</v>
      </c>
      <c r="H469" s="149">
        <v>2</v>
      </c>
      <c r="I469" s="150"/>
      <c r="J469" s="151">
        <f>ROUND(I469*H469,0)</f>
        <v>0</v>
      </c>
      <c r="K469" s="147" t="s">
        <v>211</v>
      </c>
      <c r="L469" s="33"/>
      <c r="M469" s="152" t="s">
        <v>1</v>
      </c>
      <c r="N469" s="153" t="s">
        <v>43</v>
      </c>
      <c r="O469" s="58"/>
      <c r="P469" s="154">
        <f>O469*H469</f>
        <v>0</v>
      </c>
      <c r="Q469" s="154">
        <v>0</v>
      </c>
      <c r="R469" s="154">
        <f>Q469*H469</f>
        <v>0</v>
      </c>
      <c r="S469" s="154">
        <v>0</v>
      </c>
      <c r="T469" s="155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56" t="s">
        <v>297</v>
      </c>
      <c r="AT469" s="156" t="s">
        <v>207</v>
      </c>
      <c r="AU469" s="156" t="s">
        <v>85</v>
      </c>
      <c r="AY469" s="17" t="s">
        <v>205</v>
      </c>
      <c r="BE469" s="157">
        <f>IF(N469="základní",J469,0)</f>
        <v>0</v>
      </c>
      <c r="BF469" s="157">
        <f>IF(N469="snížená",J469,0)</f>
        <v>0</v>
      </c>
      <c r="BG469" s="157">
        <f>IF(N469="zákl. přenesená",J469,0)</f>
        <v>0</v>
      </c>
      <c r="BH469" s="157">
        <f>IF(N469="sníž. přenesená",J469,0)</f>
        <v>0</v>
      </c>
      <c r="BI469" s="157">
        <f>IF(N469="nulová",J469,0)</f>
        <v>0</v>
      </c>
      <c r="BJ469" s="17" t="s">
        <v>85</v>
      </c>
      <c r="BK469" s="157">
        <f>ROUND(I469*H469,0)</f>
        <v>0</v>
      </c>
      <c r="BL469" s="17" t="s">
        <v>297</v>
      </c>
      <c r="BM469" s="156" t="s">
        <v>1354</v>
      </c>
    </row>
    <row r="470" spans="2:51" s="13" customFormat="1" ht="10">
      <c r="B470" s="158"/>
      <c r="D470" s="159" t="s">
        <v>214</v>
      </c>
      <c r="E470" s="160" t="s">
        <v>1</v>
      </c>
      <c r="F470" s="161" t="s">
        <v>1337</v>
      </c>
      <c r="H470" s="162">
        <v>2</v>
      </c>
      <c r="I470" s="163"/>
      <c r="L470" s="158"/>
      <c r="M470" s="164"/>
      <c r="N470" s="165"/>
      <c r="O470" s="165"/>
      <c r="P470" s="165"/>
      <c r="Q470" s="165"/>
      <c r="R470" s="165"/>
      <c r="S470" s="165"/>
      <c r="T470" s="166"/>
      <c r="AT470" s="160" t="s">
        <v>214</v>
      </c>
      <c r="AU470" s="160" t="s">
        <v>85</v>
      </c>
      <c r="AV470" s="13" t="s">
        <v>85</v>
      </c>
      <c r="AW470" s="13" t="s">
        <v>33</v>
      </c>
      <c r="AX470" s="13" t="s">
        <v>8</v>
      </c>
      <c r="AY470" s="160" t="s">
        <v>205</v>
      </c>
    </row>
    <row r="471" spans="1:65" s="2" customFormat="1" ht="16.5" customHeight="1">
      <c r="A471" s="32"/>
      <c r="B471" s="144"/>
      <c r="C471" s="175" t="s">
        <v>780</v>
      </c>
      <c r="D471" s="175" t="s">
        <v>237</v>
      </c>
      <c r="E471" s="176" t="s">
        <v>626</v>
      </c>
      <c r="F471" s="177" t="s">
        <v>627</v>
      </c>
      <c r="G471" s="178" t="s">
        <v>246</v>
      </c>
      <c r="H471" s="179">
        <v>2</v>
      </c>
      <c r="I471" s="180"/>
      <c r="J471" s="181">
        <f>ROUND(I471*H471,0)</f>
        <v>0</v>
      </c>
      <c r="K471" s="177" t="s">
        <v>211</v>
      </c>
      <c r="L471" s="182"/>
      <c r="M471" s="183" t="s">
        <v>1</v>
      </c>
      <c r="N471" s="184" t="s">
        <v>43</v>
      </c>
      <c r="O471" s="58"/>
      <c r="P471" s="154">
        <f>O471*H471</f>
        <v>0</v>
      </c>
      <c r="Q471" s="154">
        <v>0.0024</v>
      </c>
      <c r="R471" s="154">
        <f>Q471*H471</f>
        <v>0.0048</v>
      </c>
      <c r="S471" s="154">
        <v>0</v>
      </c>
      <c r="T471" s="155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56" t="s">
        <v>91</v>
      </c>
      <c r="AT471" s="156" t="s">
        <v>237</v>
      </c>
      <c r="AU471" s="156" t="s">
        <v>85</v>
      </c>
      <c r="AY471" s="17" t="s">
        <v>205</v>
      </c>
      <c r="BE471" s="157">
        <f>IF(N471="základní",J471,0)</f>
        <v>0</v>
      </c>
      <c r="BF471" s="157">
        <f>IF(N471="snížená",J471,0)</f>
        <v>0</v>
      </c>
      <c r="BG471" s="157">
        <f>IF(N471="zákl. přenesená",J471,0)</f>
        <v>0</v>
      </c>
      <c r="BH471" s="157">
        <f>IF(N471="sníž. přenesená",J471,0)</f>
        <v>0</v>
      </c>
      <c r="BI471" s="157">
        <f>IF(N471="nulová",J471,0)</f>
        <v>0</v>
      </c>
      <c r="BJ471" s="17" t="s">
        <v>85</v>
      </c>
      <c r="BK471" s="157">
        <f>ROUND(I471*H471,0)</f>
        <v>0</v>
      </c>
      <c r="BL471" s="17" t="s">
        <v>297</v>
      </c>
      <c r="BM471" s="156" t="s">
        <v>1355</v>
      </c>
    </row>
    <row r="472" spans="2:51" s="13" customFormat="1" ht="10">
      <c r="B472" s="158"/>
      <c r="D472" s="159" t="s">
        <v>214</v>
      </c>
      <c r="E472" s="160" t="s">
        <v>1</v>
      </c>
      <c r="F472" s="161" t="s">
        <v>1337</v>
      </c>
      <c r="H472" s="162">
        <v>2</v>
      </c>
      <c r="I472" s="163"/>
      <c r="L472" s="158"/>
      <c r="M472" s="164"/>
      <c r="N472" s="165"/>
      <c r="O472" s="165"/>
      <c r="P472" s="165"/>
      <c r="Q472" s="165"/>
      <c r="R472" s="165"/>
      <c r="S472" s="165"/>
      <c r="T472" s="166"/>
      <c r="AT472" s="160" t="s">
        <v>214</v>
      </c>
      <c r="AU472" s="160" t="s">
        <v>85</v>
      </c>
      <c r="AV472" s="13" t="s">
        <v>85</v>
      </c>
      <c r="AW472" s="13" t="s">
        <v>33</v>
      </c>
      <c r="AX472" s="13" t="s">
        <v>8</v>
      </c>
      <c r="AY472" s="160" t="s">
        <v>205</v>
      </c>
    </row>
    <row r="473" spans="1:65" s="2" customFormat="1" ht="16.5" customHeight="1">
      <c r="A473" s="32"/>
      <c r="B473" s="144"/>
      <c r="C473" s="145" t="s">
        <v>784</v>
      </c>
      <c r="D473" s="145" t="s">
        <v>207</v>
      </c>
      <c r="E473" s="146" t="s">
        <v>1356</v>
      </c>
      <c r="F473" s="147" t="s">
        <v>1357</v>
      </c>
      <c r="G473" s="148" t="s">
        <v>246</v>
      </c>
      <c r="H473" s="149">
        <v>4</v>
      </c>
      <c r="I473" s="150"/>
      <c r="J473" s="151">
        <f>ROUND(I473*H473,0)</f>
        <v>0</v>
      </c>
      <c r="K473" s="147" t="s">
        <v>211</v>
      </c>
      <c r="L473" s="33"/>
      <c r="M473" s="152" t="s">
        <v>1</v>
      </c>
      <c r="N473" s="153" t="s">
        <v>43</v>
      </c>
      <c r="O473" s="58"/>
      <c r="P473" s="154">
        <f>O473*H473</f>
        <v>0</v>
      </c>
      <c r="Q473" s="154">
        <v>0</v>
      </c>
      <c r="R473" s="154">
        <f>Q473*H473</f>
        <v>0</v>
      </c>
      <c r="S473" s="154">
        <v>0</v>
      </c>
      <c r="T473" s="155">
        <f>S473*H473</f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56" t="s">
        <v>297</v>
      </c>
      <c r="AT473" s="156" t="s">
        <v>207</v>
      </c>
      <c r="AU473" s="156" t="s">
        <v>85</v>
      </c>
      <c r="AY473" s="17" t="s">
        <v>205</v>
      </c>
      <c r="BE473" s="157">
        <f>IF(N473="základní",J473,0)</f>
        <v>0</v>
      </c>
      <c r="BF473" s="157">
        <f>IF(N473="snížená",J473,0)</f>
        <v>0</v>
      </c>
      <c r="BG473" s="157">
        <f>IF(N473="zákl. přenesená",J473,0)</f>
        <v>0</v>
      </c>
      <c r="BH473" s="157">
        <f>IF(N473="sníž. přenesená",J473,0)</f>
        <v>0</v>
      </c>
      <c r="BI473" s="157">
        <f>IF(N473="nulová",J473,0)</f>
        <v>0</v>
      </c>
      <c r="BJ473" s="17" t="s">
        <v>85</v>
      </c>
      <c r="BK473" s="157">
        <f>ROUND(I473*H473,0)</f>
        <v>0</v>
      </c>
      <c r="BL473" s="17" t="s">
        <v>297</v>
      </c>
      <c r="BM473" s="156" t="s">
        <v>1358</v>
      </c>
    </row>
    <row r="474" spans="2:51" s="13" customFormat="1" ht="10">
      <c r="B474" s="158"/>
      <c r="D474" s="159" t="s">
        <v>214</v>
      </c>
      <c r="E474" s="160" t="s">
        <v>1</v>
      </c>
      <c r="F474" s="161" t="s">
        <v>1359</v>
      </c>
      <c r="H474" s="162">
        <v>1</v>
      </c>
      <c r="I474" s="163"/>
      <c r="L474" s="158"/>
      <c r="M474" s="164"/>
      <c r="N474" s="165"/>
      <c r="O474" s="165"/>
      <c r="P474" s="165"/>
      <c r="Q474" s="165"/>
      <c r="R474" s="165"/>
      <c r="S474" s="165"/>
      <c r="T474" s="166"/>
      <c r="AT474" s="160" t="s">
        <v>214</v>
      </c>
      <c r="AU474" s="160" t="s">
        <v>85</v>
      </c>
      <c r="AV474" s="13" t="s">
        <v>85</v>
      </c>
      <c r="AW474" s="13" t="s">
        <v>33</v>
      </c>
      <c r="AX474" s="13" t="s">
        <v>77</v>
      </c>
      <c r="AY474" s="160" t="s">
        <v>205</v>
      </c>
    </row>
    <row r="475" spans="2:51" s="13" customFormat="1" ht="10">
      <c r="B475" s="158"/>
      <c r="D475" s="159" t="s">
        <v>214</v>
      </c>
      <c r="E475" s="160" t="s">
        <v>1</v>
      </c>
      <c r="F475" s="161" t="s">
        <v>1360</v>
      </c>
      <c r="H475" s="162">
        <v>1</v>
      </c>
      <c r="I475" s="163"/>
      <c r="L475" s="158"/>
      <c r="M475" s="164"/>
      <c r="N475" s="165"/>
      <c r="O475" s="165"/>
      <c r="P475" s="165"/>
      <c r="Q475" s="165"/>
      <c r="R475" s="165"/>
      <c r="S475" s="165"/>
      <c r="T475" s="166"/>
      <c r="AT475" s="160" t="s">
        <v>214</v>
      </c>
      <c r="AU475" s="160" t="s">
        <v>85</v>
      </c>
      <c r="AV475" s="13" t="s">
        <v>85</v>
      </c>
      <c r="AW475" s="13" t="s">
        <v>33</v>
      </c>
      <c r="AX475" s="13" t="s">
        <v>77</v>
      </c>
      <c r="AY475" s="160" t="s">
        <v>205</v>
      </c>
    </row>
    <row r="476" spans="2:51" s="13" customFormat="1" ht="10">
      <c r="B476" s="158"/>
      <c r="D476" s="159" t="s">
        <v>214</v>
      </c>
      <c r="E476" s="160" t="s">
        <v>1</v>
      </c>
      <c r="F476" s="161" t="s">
        <v>1361</v>
      </c>
      <c r="H476" s="162">
        <v>2</v>
      </c>
      <c r="I476" s="163"/>
      <c r="L476" s="158"/>
      <c r="M476" s="164"/>
      <c r="N476" s="165"/>
      <c r="O476" s="165"/>
      <c r="P476" s="165"/>
      <c r="Q476" s="165"/>
      <c r="R476" s="165"/>
      <c r="S476" s="165"/>
      <c r="T476" s="166"/>
      <c r="AT476" s="160" t="s">
        <v>214</v>
      </c>
      <c r="AU476" s="160" t="s">
        <v>85</v>
      </c>
      <c r="AV476" s="13" t="s">
        <v>85</v>
      </c>
      <c r="AW476" s="13" t="s">
        <v>33</v>
      </c>
      <c r="AX476" s="13" t="s">
        <v>77</v>
      </c>
      <c r="AY476" s="160" t="s">
        <v>205</v>
      </c>
    </row>
    <row r="477" spans="2:51" s="14" customFormat="1" ht="10">
      <c r="B477" s="167"/>
      <c r="D477" s="159" t="s">
        <v>214</v>
      </c>
      <c r="E477" s="168" t="s">
        <v>1</v>
      </c>
      <c r="F477" s="169" t="s">
        <v>216</v>
      </c>
      <c r="H477" s="170">
        <v>4</v>
      </c>
      <c r="I477" s="171"/>
      <c r="L477" s="167"/>
      <c r="M477" s="172"/>
      <c r="N477" s="173"/>
      <c r="O477" s="173"/>
      <c r="P477" s="173"/>
      <c r="Q477" s="173"/>
      <c r="R477" s="173"/>
      <c r="S477" s="173"/>
      <c r="T477" s="174"/>
      <c r="AT477" s="168" t="s">
        <v>214</v>
      </c>
      <c r="AU477" s="168" t="s">
        <v>85</v>
      </c>
      <c r="AV477" s="14" t="s">
        <v>217</v>
      </c>
      <c r="AW477" s="14" t="s">
        <v>33</v>
      </c>
      <c r="AX477" s="14" t="s">
        <v>8</v>
      </c>
      <c r="AY477" s="168" t="s">
        <v>205</v>
      </c>
    </row>
    <row r="478" spans="1:65" s="2" customFormat="1" ht="16.5" customHeight="1">
      <c r="A478" s="32"/>
      <c r="B478" s="144"/>
      <c r="C478" s="175" t="s">
        <v>790</v>
      </c>
      <c r="D478" s="175" t="s">
        <v>237</v>
      </c>
      <c r="E478" s="176" t="s">
        <v>1362</v>
      </c>
      <c r="F478" s="177" t="s">
        <v>1363</v>
      </c>
      <c r="G478" s="178" t="s">
        <v>246</v>
      </c>
      <c r="H478" s="179">
        <v>4</v>
      </c>
      <c r="I478" s="180"/>
      <c r="J478" s="181">
        <f>ROUND(I478*H478,0)</f>
        <v>0</v>
      </c>
      <c r="K478" s="177" t="s">
        <v>211</v>
      </c>
      <c r="L478" s="182"/>
      <c r="M478" s="183" t="s">
        <v>1</v>
      </c>
      <c r="N478" s="184" t="s">
        <v>43</v>
      </c>
      <c r="O478" s="58"/>
      <c r="P478" s="154">
        <f>O478*H478</f>
        <v>0</v>
      </c>
      <c r="Q478" s="154">
        <v>0.0004</v>
      </c>
      <c r="R478" s="154">
        <f>Q478*H478</f>
        <v>0.0016</v>
      </c>
      <c r="S478" s="154">
        <v>0</v>
      </c>
      <c r="T478" s="155">
        <f>S478*H478</f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56" t="s">
        <v>91</v>
      </c>
      <c r="AT478" s="156" t="s">
        <v>237</v>
      </c>
      <c r="AU478" s="156" t="s">
        <v>85</v>
      </c>
      <c r="AY478" s="17" t="s">
        <v>205</v>
      </c>
      <c r="BE478" s="157">
        <f>IF(N478="základní",J478,0)</f>
        <v>0</v>
      </c>
      <c r="BF478" s="157">
        <f>IF(N478="snížená",J478,0)</f>
        <v>0</v>
      </c>
      <c r="BG478" s="157">
        <f>IF(N478="zákl. přenesená",J478,0)</f>
        <v>0</v>
      </c>
      <c r="BH478" s="157">
        <f>IF(N478="sníž. přenesená",J478,0)</f>
        <v>0</v>
      </c>
      <c r="BI478" s="157">
        <f>IF(N478="nulová",J478,0)</f>
        <v>0</v>
      </c>
      <c r="BJ478" s="17" t="s">
        <v>85</v>
      </c>
      <c r="BK478" s="157">
        <f>ROUND(I478*H478,0)</f>
        <v>0</v>
      </c>
      <c r="BL478" s="17" t="s">
        <v>297</v>
      </c>
      <c r="BM478" s="156" t="s">
        <v>1364</v>
      </c>
    </row>
    <row r="479" spans="2:51" s="13" customFormat="1" ht="10">
      <c r="B479" s="158"/>
      <c r="D479" s="159" t="s">
        <v>214</v>
      </c>
      <c r="E479" s="160" t="s">
        <v>1</v>
      </c>
      <c r="F479" s="161" t="s">
        <v>1359</v>
      </c>
      <c r="H479" s="162">
        <v>1</v>
      </c>
      <c r="I479" s="163"/>
      <c r="L479" s="158"/>
      <c r="M479" s="164"/>
      <c r="N479" s="165"/>
      <c r="O479" s="165"/>
      <c r="P479" s="165"/>
      <c r="Q479" s="165"/>
      <c r="R479" s="165"/>
      <c r="S479" s="165"/>
      <c r="T479" s="166"/>
      <c r="AT479" s="160" t="s">
        <v>214</v>
      </c>
      <c r="AU479" s="160" t="s">
        <v>85</v>
      </c>
      <c r="AV479" s="13" t="s">
        <v>85</v>
      </c>
      <c r="AW479" s="13" t="s">
        <v>33</v>
      </c>
      <c r="AX479" s="13" t="s">
        <v>77</v>
      </c>
      <c r="AY479" s="160" t="s">
        <v>205</v>
      </c>
    </row>
    <row r="480" spans="2:51" s="13" customFormat="1" ht="10">
      <c r="B480" s="158"/>
      <c r="D480" s="159" t="s">
        <v>214</v>
      </c>
      <c r="E480" s="160" t="s">
        <v>1</v>
      </c>
      <c r="F480" s="161" t="s">
        <v>1360</v>
      </c>
      <c r="H480" s="162">
        <v>1</v>
      </c>
      <c r="I480" s="163"/>
      <c r="L480" s="158"/>
      <c r="M480" s="164"/>
      <c r="N480" s="165"/>
      <c r="O480" s="165"/>
      <c r="P480" s="165"/>
      <c r="Q480" s="165"/>
      <c r="R480" s="165"/>
      <c r="S480" s="165"/>
      <c r="T480" s="166"/>
      <c r="AT480" s="160" t="s">
        <v>214</v>
      </c>
      <c r="AU480" s="160" t="s">
        <v>85</v>
      </c>
      <c r="AV480" s="13" t="s">
        <v>85</v>
      </c>
      <c r="AW480" s="13" t="s">
        <v>33</v>
      </c>
      <c r="AX480" s="13" t="s">
        <v>77</v>
      </c>
      <c r="AY480" s="160" t="s">
        <v>205</v>
      </c>
    </row>
    <row r="481" spans="2:51" s="13" customFormat="1" ht="10">
      <c r="B481" s="158"/>
      <c r="D481" s="159" t="s">
        <v>214</v>
      </c>
      <c r="E481" s="160" t="s">
        <v>1</v>
      </c>
      <c r="F481" s="161" t="s">
        <v>1361</v>
      </c>
      <c r="H481" s="162">
        <v>2</v>
      </c>
      <c r="I481" s="163"/>
      <c r="L481" s="158"/>
      <c r="M481" s="164"/>
      <c r="N481" s="165"/>
      <c r="O481" s="165"/>
      <c r="P481" s="165"/>
      <c r="Q481" s="165"/>
      <c r="R481" s="165"/>
      <c r="S481" s="165"/>
      <c r="T481" s="166"/>
      <c r="AT481" s="160" t="s">
        <v>214</v>
      </c>
      <c r="AU481" s="160" t="s">
        <v>85</v>
      </c>
      <c r="AV481" s="13" t="s">
        <v>85</v>
      </c>
      <c r="AW481" s="13" t="s">
        <v>33</v>
      </c>
      <c r="AX481" s="13" t="s">
        <v>77</v>
      </c>
      <c r="AY481" s="160" t="s">
        <v>205</v>
      </c>
    </row>
    <row r="482" spans="2:51" s="14" customFormat="1" ht="10">
      <c r="B482" s="167"/>
      <c r="D482" s="159" t="s">
        <v>214</v>
      </c>
      <c r="E482" s="168" t="s">
        <v>1</v>
      </c>
      <c r="F482" s="169" t="s">
        <v>216</v>
      </c>
      <c r="H482" s="170">
        <v>4</v>
      </c>
      <c r="I482" s="171"/>
      <c r="L482" s="167"/>
      <c r="M482" s="172"/>
      <c r="N482" s="173"/>
      <c r="O482" s="173"/>
      <c r="P482" s="173"/>
      <c r="Q482" s="173"/>
      <c r="R482" s="173"/>
      <c r="S482" s="173"/>
      <c r="T482" s="174"/>
      <c r="AT482" s="168" t="s">
        <v>214</v>
      </c>
      <c r="AU482" s="168" t="s">
        <v>85</v>
      </c>
      <c r="AV482" s="14" t="s">
        <v>217</v>
      </c>
      <c r="AW482" s="14" t="s">
        <v>33</v>
      </c>
      <c r="AX482" s="14" t="s">
        <v>8</v>
      </c>
      <c r="AY482" s="168" t="s">
        <v>205</v>
      </c>
    </row>
    <row r="483" spans="1:65" s="2" customFormat="1" ht="16.5" customHeight="1">
      <c r="A483" s="32"/>
      <c r="B483" s="144"/>
      <c r="C483" s="145" t="s">
        <v>796</v>
      </c>
      <c r="D483" s="145" t="s">
        <v>207</v>
      </c>
      <c r="E483" s="146" t="s">
        <v>630</v>
      </c>
      <c r="F483" s="147" t="s">
        <v>631</v>
      </c>
      <c r="G483" s="148" t="s">
        <v>246</v>
      </c>
      <c r="H483" s="149">
        <v>7</v>
      </c>
      <c r="I483" s="150"/>
      <c r="J483" s="151">
        <f>ROUND(I483*H483,0)</f>
        <v>0</v>
      </c>
      <c r="K483" s="147" t="s">
        <v>211</v>
      </c>
      <c r="L483" s="33"/>
      <c r="M483" s="152" t="s">
        <v>1</v>
      </c>
      <c r="N483" s="153" t="s">
        <v>43</v>
      </c>
      <c r="O483" s="58"/>
      <c r="P483" s="154">
        <f>O483*H483</f>
        <v>0</v>
      </c>
      <c r="Q483" s="154">
        <v>0</v>
      </c>
      <c r="R483" s="154">
        <f>Q483*H483</f>
        <v>0</v>
      </c>
      <c r="S483" s="154">
        <v>0</v>
      </c>
      <c r="T483" s="155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56" t="s">
        <v>297</v>
      </c>
      <c r="AT483" s="156" t="s">
        <v>207</v>
      </c>
      <c r="AU483" s="156" t="s">
        <v>85</v>
      </c>
      <c r="AY483" s="17" t="s">
        <v>205</v>
      </c>
      <c r="BE483" s="157">
        <f>IF(N483="základní",J483,0)</f>
        <v>0</v>
      </c>
      <c r="BF483" s="157">
        <f>IF(N483="snížená",J483,0)</f>
        <v>0</v>
      </c>
      <c r="BG483" s="157">
        <f>IF(N483="zákl. přenesená",J483,0)</f>
        <v>0</v>
      </c>
      <c r="BH483" s="157">
        <f>IF(N483="sníž. přenesená",J483,0)</f>
        <v>0</v>
      </c>
      <c r="BI483" s="157">
        <f>IF(N483="nulová",J483,0)</f>
        <v>0</v>
      </c>
      <c r="BJ483" s="17" t="s">
        <v>85</v>
      </c>
      <c r="BK483" s="157">
        <f>ROUND(I483*H483,0)</f>
        <v>0</v>
      </c>
      <c r="BL483" s="17" t="s">
        <v>297</v>
      </c>
      <c r="BM483" s="156" t="s">
        <v>1365</v>
      </c>
    </row>
    <row r="484" spans="2:51" s="13" customFormat="1" ht="10">
      <c r="B484" s="158"/>
      <c r="D484" s="159" t="s">
        <v>214</v>
      </c>
      <c r="E484" s="160" t="s">
        <v>1</v>
      </c>
      <c r="F484" s="161" t="s">
        <v>1318</v>
      </c>
      <c r="H484" s="162">
        <v>1</v>
      </c>
      <c r="I484" s="163"/>
      <c r="L484" s="158"/>
      <c r="M484" s="164"/>
      <c r="N484" s="165"/>
      <c r="O484" s="165"/>
      <c r="P484" s="165"/>
      <c r="Q484" s="165"/>
      <c r="R484" s="165"/>
      <c r="S484" s="165"/>
      <c r="T484" s="166"/>
      <c r="AT484" s="160" t="s">
        <v>214</v>
      </c>
      <c r="AU484" s="160" t="s">
        <v>85</v>
      </c>
      <c r="AV484" s="13" t="s">
        <v>85</v>
      </c>
      <c r="AW484" s="13" t="s">
        <v>33</v>
      </c>
      <c r="AX484" s="13" t="s">
        <v>77</v>
      </c>
      <c r="AY484" s="160" t="s">
        <v>205</v>
      </c>
    </row>
    <row r="485" spans="2:51" s="13" customFormat="1" ht="10">
      <c r="B485" s="158"/>
      <c r="D485" s="159" t="s">
        <v>214</v>
      </c>
      <c r="E485" s="160" t="s">
        <v>1</v>
      </c>
      <c r="F485" s="161" t="s">
        <v>1319</v>
      </c>
      <c r="H485" s="162">
        <v>1</v>
      </c>
      <c r="I485" s="163"/>
      <c r="L485" s="158"/>
      <c r="M485" s="164"/>
      <c r="N485" s="165"/>
      <c r="O485" s="165"/>
      <c r="P485" s="165"/>
      <c r="Q485" s="165"/>
      <c r="R485" s="165"/>
      <c r="S485" s="165"/>
      <c r="T485" s="166"/>
      <c r="AT485" s="160" t="s">
        <v>214</v>
      </c>
      <c r="AU485" s="160" t="s">
        <v>85</v>
      </c>
      <c r="AV485" s="13" t="s">
        <v>85</v>
      </c>
      <c r="AW485" s="13" t="s">
        <v>33</v>
      </c>
      <c r="AX485" s="13" t="s">
        <v>77</v>
      </c>
      <c r="AY485" s="160" t="s">
        <v>205</v>
      </c>
    </row>
    <row r="486" spans="2:51" s="13" customFormat="1" ht="10">
      <c r="B486" s="158"/>
      <c r="D486" s="159" t="s">
        <v>214</v>
      </c>
      <c r="E486" s="160" t="s">
        <v>1</v>
      </c>
      <c r="F486" s="161" t="s">
        <v>1329</v>
      </c>
      <c r="H486" s="162">
        <v>2</v>
      </c>
      <c r="I486" s="163"/>
      <c r="L486" s="158"/>
      <c r="M486" s="164"/>
      <c r="N486" s="165"/>
      <c r="O486" s="165"/>
      <c r="P486" s="165"/>
      <c r="Q486" s="165"/>
      <c r="R486" s="165"/>
      <c r="S486" s="165"/>
      <c r="T486" s="166"/>
      <c r="AT486" s="160" t="s">
        <v>214</v>
      </c>
      <c r="AU486" s="160" t="s">
        <v>85</v>
      </c>
      <c r="AV486" s="13" t="s">
        <v>85</v>
      </c>
      <c r="AW486" s="13" t="s">
        <v>33</v>
      </c>
      <c r="AX486" s="13" t="s">
        <v>77</v>
      </c>
      <c r="AY486" s="160" t="s">
        <v>205</v>
      </c>
    </row>
    <row r="487" spans="2:51" s="13" customFormat="1" ht="10">
      <c r="B487" s="158"/>
      <c r="D487" s="159" t="s">
        <v>214</v>
      </c>
      <c r="E487" s="160" t="s">
        <v>1</v>
      </c>
      <c r="F487" s="161" t="s">
        <v>1330</v>
      </c>
      <c r="H487" s="162">
        <v>1</v>
      </c>
      <c r="I487" s="163"/>
      <c r="L487" s="158"/>
      <c r="M487" s="164"/>
      <c r="N487" s="165"/>
      <c r="O487" s="165"/>
      <c r="P487" s="165"/>
      <c r="Q487" s="165"/>
      <c r="R487" s="165"/>
      <c r="S487" s="165"/>
      <c r="T487" s="166"/>
      <c r="AT487" s="160" t="s">
        <v>214</v>
      </c>
      <c r="AU487" s="160" t="s">
        <v>85</v>
      </c>
      <c r="AV487" s="13" t="s">
        <v>85</v>
      </c>
      <c r="AW487" s="13" t="s">
        <v>33</v>
      </c>
      <c r="AX487" s="13" t="s">
        <v>77</v>
      </c>
      <c r="AY487" s="160" t="s">
        <v>205</v>
      </c>
    </row>
    <row r="488" spans="2:51" s="13" customFormat="1" ht="10">
      <c r="B488" s="158"/>
      <c r="D488" s="159" t="s">
        <v>214</v>
      </c>
      <c r="E488" s="160" t="s">
        <v>1</v>
      </c>
      <c r="F488" s="161" t="s">
        <v>1366</v>
      </c>
      <c r="H488" s="162">
        <v>2</v>
      </c>
      <c r="I488" s="163"/>
      <c r="L488" s="158"/>
      <c r="M488" s="164"/>
      <c r="N488" s="165"/>
      <c r="O488" s="165"/>
      <c r="P488" s="165"/>
      <c r="Q488" s="165"/>
      <c r="R488" s="165"/>
      <c r="S488" s="165"/>
      <c r="T488" s="166"/>
      <c r="AT488" s="160" t="s">
        <v>214</v>
      </c>
      <c r="AU488" s="160" t="s">
        <v>85</v>
      </c>
      <c r="AV488" s="13" t="s">
        <v>85</v>
      </c>
      <c r="AW488" s="13" t="s">
        <v>33</v>
      </c>
      <c r="AX488" s="13" t="s">
        <v>77</v>
      </c>
      <c r="AY488" s="160" t="s">
        <v>205</v>
      </c>
    </row>
    <row r="489" spans="2:51" s="14" customFormat="1" ht="10">
      <c r="B489" s="167"/>
      <c r="D489" s="159" t="s">
        <v>214</v>
      </c>
      <c r="E489" s="168" t="s">
        <v>1</v>
      </c>
      <c r="F489" s="169" t="s">
        <v>216</v>
      </c>
      <c r="H489" s="170">
        <v>7</v>
      </c>
      <c r="I489" s="171"/>
      <c r="L489" s="167"/>
      <c r="M489" s="172"/>
      <c r="N489" s="173"/>
      <c r="O489" s="173"/>
      <c r="P489" s="173"/>
      <c r="Q489" s="173"/>
      <c r="R489" s="173"/>
      <c r="S489" s="173"/>
      <c r="T489" s="174"/>
      <c r="AT489" s="168" t="s">
        <v>214</v>
      </c>
      <c r="AU489" s="168" t="s">
        <v>85</v>
      </c>
      <c r="AV489" s="14" t="s">
        <v>217</v>
      </c>
      <c r="AW489" s="14" t="s">
        <v>33</v>
      </c>
      <c r="AX489" s="14" t="s">
        <v>8</v>
      </c>
      <c r="AY489" s="168" t="s">
        <v>205</v>
      </c>
    </row>
    <row r="490" spans="1:65" s="2" customFormat="1" ht="24.15" customHeight="1">
      <c r="A490" s="32"/>
      <c r="B490" s="144"/>
      <c r="C490" s="175" t="s">
        <v>800</v>
      </c>
      <c r="D490" s="175" t="s">
        <v>237</v>
      </c>
      <c r="E490" s="176" t="s">
        <v>634</v>
      </c>
      <c r="F490" s="177" t="s">
        <v>635</v>
      </c>
      <c r="G490" s="178" t="s">
        <v>246</v>
      </c>
      <c r="H490" s="179">
        <v>7</v>
      </c>
      <c r="I490" s="180"/>
      <c r="J490" s="181">
        <f>ROUND(I490*H490,0)</f>
        <v>0</v>
      </c>
      <c r="K490" s="177" t="s">
        <v>211</v>
      </c>
      <c r="L490" s="182"/>
      <c r="M490" s="183" t="s">
        <v>1</v>
      </c>
      <c r="N490" s="184" t="s">
        <v>43</v>
      </c>
      <c r="O490" s="58"/>
      <c r="P490" s="154">
        <f>O490*H490</f>
        <v>0</v>
      </c>
      <c r="Q490" s="154">
        <v>0.00015</v>
      </c>
      <c r="R490" s="154">
        <f>Q490*H490</f>
        <v>0.00105</v>
      </c>
      <c r="S490" s="154">
        <v>0</v>
      </c>
      <c r="T490" s="155">
        <f>S490*H490</f>
        <v>0</v>
      </c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R490" s="156" t="s">
        <v>91</v>
      </c>
      <c r="AT490" s="156" t="s">
        <v>237</v>
      </c>
      <c r="AU490" s="156" t="s">
        <v>85</v>
      </c>
      <c r="AY490" s="17" t="s">
        <v>205</v>
      </c>
      <c r="BE490" s="157">
        <f>IF(N490="základní",J490,0)</f>
        <v>0</v>
      </c>
      <c r="BF490" s="157">
        <f>IF(N490="snížená",J490,0)</f>
        <v>0</v>
      </c>
      <c r="BG490" s="157">
        <f>IF(N490="zákl. přenesená",J490,0)</f>
        <v>0</v>
      </c>
      <c r="BH490" s="157">
        <f>IF(N490="sníž. přenesená",J490,0)</f>
        <v>0</v>
      </c>
      <c r="BI490" s="157">
        <f>IF(N490="nulová",J490,0)</f>
        <v>0</v>
      </c>
      <c r="BJ490" s="17" t="s">
        <v>85</v>
      </c>
      <c r="BK490" s="157">
        <f>ROUND(I490*H490,0)</f>
        <v>0</v>
      </c>
      <c r="BL490" s="17" t="s">
        <v>297</v>
      </c>
      <c r="BM490" s="156" t="s">
        <v>1367</v>
      </c>
    </row>
    <row r="491" spans="1:65" s="2" customFormat="1" ht="21.75" customHeight="1">
      <c r="A491" s="32"/>
      <c r="B491" s="144"/>
      <c r="C491" s="145" t="s">
        <v>806</v>
      </c>
      <c r="D491" s="145" t="s">
        <v>207</v>
      </c>
      <c r="E491" s="146" t="s">
        <v>638</v>
      </c>
      <c r="F491" s="147" t="s">
        <v>639</v>
      </c>
      <c r="G491" s="148" t="s">
        <v>246</v>
      </c>
      <c r="H491" s="149">
        <v>7</v>
      </c>
      <c r="I491" s="150"/>
      <c r="J491" s="151">
        <f>ROUND(I491*H491,0)</f>
        <v>0</v>
      </c>
      <c r="K491" s="147" t="s">
        <v>211</v>
      </c>
      <c r="L491" s="33"/>
      <c r="M491" s="152" t="s">
        <v>1</v>
      </c>
      <c r="N491" s="153" t="s">
        <v>43</v>
      </c>
      <c r="O491" s="58"/>
      <c r="P491" s="154">
        <f>O491*H491</f>
        <v>0</v>
      </c>
      <c r="Q491" s="154">
        <v>0</v>
      </c>
      <c r="R491" s="154">
        <f>Q491*H491</f>
        <v>0</v>
      </c>
      <c r="S491" s="154">
        <v>0</v>
      </c>
      <c r="T491" s="155">
        <f>S491*H491</f>
        <v>0</v>
      </c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R491" s="156" t="s">
        <v>297</v>
      </c>
      <c r="AT491" s="156" t="s">
        <v>207</v>
      </c>
      <c r="AU491" s="156" t="s">
        <v>85</v>
      </c>
      <c r="AY491" s="17" t="s">
        <v>205</v>
      </c>
      <c r="BE491" s="157">
        <f>IF(N491="základní",J491,0)</f>
        <v>0</v>
      </c>
      <c r="BF491" s="157">
        <f>IF(N491="snížená",J491,0)</f>
        <v>0</v>
      </c>
      <c r="BG491" s="157">
        <f>IF(N491="zákl. přenesená",J491,0)</f>
        <v>0</v>
      </c>
      <c r="BH491" s="157">
        <f>IF(N491="sníž. přenesená",J491,0)</f>
        <v>0</v>
      </c>
      <c r="BI491" s="157">
        <f>IF(N491="nulová",J491,0)</f>
        <v>0</v>
      </c>
      <c r="BJ491" s="17" t="s">
        <v>85</v>
      </c>
      <c r="BK491" s="157">
        <f>ROUND(I491*H491,0)</f>
        <v>0</v>
      </c>
      <c r="BL491" s="17" t="s">
        <v>297</v>
      </c>
      <c r="BM491" s="156" t="s">
        <v>1368</v>
      </c>
    </row>
    <row r="492" spans="2:51" s="13" customFormat="1" ht="10">
      <c r="B492" s="158"/>
      <c r="D492" s="159" t="s">
        <v>214</v>
      </c>
      <c r="E492" s="160" t="s">
        <v>1</v>
      </c>
      <c r="F492" s="161" t="s">
        <v>1318</v>
      </c>
      <c r="H492" s="162">
        <v>1</v>
      </c>
      <c r="I492" s="163"/>
      <c r="L492" s="158"/>
      <c r="M492" s="164"/>
      <c r="N492" s="165"/>
      <c r="O492" s="165"/>
      <c r="P492" s="165"/>
      <c r="Q492" s="165"/>
      <c r="R492" s="165"/>
      <c r="S492" s="165"/>
      <c r="T492" s="166"/>
      <c r="AT492" s="160" t="s">
        <v>214</v>
      </c>
      <c r="AU492" s="160" t="s">
        <v>85</v>
      </c>
      <c r="AV492" s="13" t="s">
        <v>85</v>
      </c>
      <c r="AW492" s="13" t="s">
        <v>33</v>
      </c>
      <c r="AX492" s="13" t="s">
        <v>77</v>
      </c>
      <c r="AY492" s="160" t="s">
        <v>205</v>
      </c>
    </row>
    <row r="493" spans="2:51" s="13" customFormat="1" ht="10">
      <c r="B493" s="158"/>
      <c r="D493" s="159" t="s">
        <v>214</v>
      </c>
      <c r="E493" s="160" t="s">
        <v>1</v>
      </c>
      <c r="F493" s="161" t="s">
        <v>1319</v>
      </c>
      <c r="H493" s="162">
        <v>1</v>
      </c>
      <c r="I493" s="163"/>
      <c r="L493" s="158"/>
      <c r="M493" s="164"/>
      <c r="N493" s="165"/>
      <c r="O493" s="165"/>
      <c r="P493" s="165"/>
      <c r="Q493" s="165"/>
      <c r="R493" s="165"/>
      <c r="S493" s="165"/>
      <c r="T493" s="166"/>
      <c r="AT493" s="160" t="s">
        <v>214</v>
      </c>
      <c r="AU493" s="160" t="s">
        <v>85</v>
      </c>
      <c r="AV493" s="13" t="s">
        <v>85</v>
      </c>
      <c r="AW493" s="13" t="s">
        <v>33</v>
      </c>
      <c r="AX493" s="13" t="s">
        <v>77</v>
      </c>
      <c r="AY493" s="160" t="s">
        <v>205</v>
      </c>
    </row>
    <row r="494" spans="2:51" s="13" customFormat="1" ht="10">
      <c r="B494" s="158"/>
      <c r="D494" s="159" t="s">
        <v>214</v>
      </c>
      <c r="E494" s="160" t="s">
        <v>1</v>
      </c>
      <c r="F494" s="161" t="s">
        <v>1329</v>
      </c>
      <c r="H494" s="162">
        <v>2</v>
      </c>
      <c r="I494" s="163"/>
      <c r="L494" s="158"/>
      <c r="M494" s="164"/>
      <c r="N494" s="165"/>
      <c r="O494" s="165"/>
      <c r="P494" s="165"/>
      <c r="Q494" s="165"/>
      <c r="R494" s="165"/>
      <c r="S494" s="165"/>
      <c r="T494" s="166"/>
      <c r="AT494" s="160" t="s">
        <v>214</v>
      </c>
      <c r="AU494" s="160" t="s">
        <v>85</v>
      </c>
      <c r="AV494" s="13" t="s">
        <v>85</v>
      </c>
      <c r="AW494" s="13" t="s">
        <v>33</v>
      </c>
      <c r="AX494" s="13" t="s">
        <v>77</v>
      </c>
      <c r="AY494" s="160" t="s">
        <v>205</v>
      </c>
    </row>
    <row r="495" spans="2:51" s="13" customFormat="1" ht="10">
      <c r="B495" s="158"/>
      <c r="D495" s="159" t="s">
        <v>214</v>
      </c>
      <c r="E495" s="160" t="s">
        <v>1</v>
      </c>
      <c r="F495" s="161" t="s">
        <v>1330</v>
      </c>
      <c r="H495" s="162">
        <v>1</v>
      </c>
      <c r="I495" s="163"/>
      <c r="L495" s="158"/>
      <c r="M495" s="164"/>
      <c r="N495" s="165"/>
      <c r="O495" s="165"/>
      <c r="P495" s="165"/>
      <c r="Q495" s="165"/>
      <c r="R495" s="165"/>
      <c r="S495" s="165"/>
      <c r="T495" s="166"/>
      <c r="AT495" s="160" t="s">
        <v>214</v>
      </c>
      <c r="AU495" s="160" t="s">
        <v>85</v>
      </c>
      <c r="AV495" s="13" t="s">
        <v>85</v>
      </c>
      <c r="AW495" s="13" t="s">
        <v>33</v>
      </c>
      <c r="AX495" s="13" t="s">
        <v>77</v>
      </c>
      <c r="AY495" s="160" t="s">
        <v>205</v>
      </c>
    </row>
    <row r="496" spans="2:51" s="13" customFormat="1" ht="10">
      <c r="B496" s="158"/>
      <c r="D496" s="159" t="s">
        <v>214</v>
      </c>
      <c r="E496" s="160" t="s">
        <v>1</v>
      </c>
      <c r="F496" s="161" t="s">
        <v>1366</v>
      </c>
      <c r="H496" s="162">
        <v>2</v>
      </c>
      <c r="I496" s="163"/>
      <c r="L496" s="158"/>
      <c r="M496" s="164"/>
      <c r="N496" s="165"/>
      <c r="O496" s="165"/>
      <c r="P496" s="165"/>
      <c r="Q496" s="165"/>
      <c r="R496" s="165"/>
      <c r="S496" s="165"/>
      <c r="T496" s="166"/>
      <c r="AT496" s="160" t="s">
        <v>214</v>
      </c>
      <c r="AU496" s="160" t="s">
        <v>85</v>
      </c>
      <c r="AV496" s="13" t="s">
        <v>85</v>
      </c>
      <c r="AW496" s="13" t="s">
        <v>33</v>
      </c>
      <c r="AX496" s="13" t="s">
        <v>77</v>
      </c>
      <c r="AY496" s="160" t="s">
        <v>205</v>
      </c>
    </row>
    <row r="497" spans="2:51" s="14" customFormat="1" ht="10">
      <c r="B497" s="167"/>
      <c r="D497" s="159" t="s">
        <v>214</v>
      </c>
      <c r="E497" s="168" t="s">
        <v>1</v>
      </c>
      <c r="F497" s="169" t="s">
        <v>216</v>
      </c>
      <c r="H497" s="170">
        <v>7</v>
      </c>
      <c r="I497" s="171"/>
      <c r="L497" s="167"/>
      <c r="M497" s="172"/>
      <c r="N497" s="173"/>
      <c r="O497" s="173"/>
      <c r="P497" s="173"/>
      <c r="Q497" s="173"/>
      <c r="R497" s="173"/>
      <c r="S497" s="173"/>
      <c r="T497" s="174"/>
      <c r="AT497" s="168" t="s">
        <v>214</v>
      </c>
      <c r="AU497" s="168" t="s">
        <v>85</v>
      </c>
      <c r="AV497" s="14" t="s">
        <v>217</v>
      </c>
      <c r="AW497" s="14" t="s">
        <v>33</v>
      </c>
      <c r="AX497" s="14" t="s">
        <v>8</v>
      </c>
      <c r="AY497" s="168" t="s">
        <v>205</v>
      </c>
    </row>
    <row r="498" spans="1:65" s="2" customFormat="1" ht="16.5" customHeight="1">
      <c r="A498" s="32"/>
      <c r="B498" s="144"/>
      <c r="C498" s="175" t="s">
        <v>818</v>
      </c>
      <c r="D498" s="175" t="s">
        <v>237</v>
      </c>
      <c r="E498" s="176" t="s">
        <v>642</v>
      </c>
      <c r="F498" s="177" t="s">
        <v>643</v>
      </c>
      <c r="G498" s="178" t="s">
        <v>246</v>
      </c>
      <c r="H498" s="179">
        <v>7</v>
      </c>
      <c r="I498" s="180"/>
      <c r="J498" s="181">
        <f>ROUND(I498*H498,0)</f>
        <v>0</v>
      </c>
      <c r="K498" s="177" t="s">
        <v>211</v>
      </c>
      <c r="L498" s="182"/>
      <c r="M498" s="183" t="s">
        <v>1</v>
      </c>
      <c r="N498" s="184" t="s">
        <v>43</v>
      </c>
      <c r="O498" s="58"/>
      <c r="P498" s="154">
        <f>O498*H498</f>
        <v>0</v>
      </c>
      <c r="Q498" s="154">
        <v>0.0022</v>
      </c>
      <c r="R498" s="154">
        <f>Q498*H498</f>
        <v>0.0154</v>
      </c>
      <c r="S498" s="154">
        <v>0</v>
      </c>
      <c r="T498" s="155">
        <f>S498*H498</f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56" t="s">
        <v>91</v>
      </c>
      <c r="AT498" s="156" t="s">
        <v>237</v>
      </c>
      <c r="AU498" s="156" t="s">
        <v>85</v>
      </c>
      <c r="AY498" s="17" t="s">
        <v>205</v>
      </c>
      <c r="BE498" s="157">
        <f>IF(N498="základní",J498,0)</f>
        <v>0</v>
      </c>
      <c r="BF498" s="157">
        <f>IF(N498="snížená",J498,0)</f>
        <v>0</v>
      </c>
      <c r="BG498" s="157">
        <f>IF(N498="zákl. přenesená",J498,0)</f>
        <v>0</v>
      </c>
      <c r="BH498" s="157">
        <f>IF(N498="sníž. přenesená",J498,0)</f>
        <v>0</v>
      </c>
      <c r="BI498" s="157">
        <f>IF(N498="nulová",J498,0)</f>
        <v>0</v>
      </c>
      <c r="BJ498" s="17" t="s">
        <v>85</v>
      </c>
      <c r="BK498" s="157">
        <f>ROUND(I498*H498,0)</f>
        <v>0</v>
      </c>
      <c r="BL498" s="17" t="s">
        <v>297</v>
      </c>
      <c r="BM498" s="156" t="s">
        <v>1369</v>
      </c>
    </row>
    <row r="499" spans="1:65" s="2" customFormat="1" ht="24.15" customHeight="1">
      <c r="A499" s="32"/>
      <c r="B499" s="144"/>
      <c r="C499" s="145" t="s">
        <v>827</v>
      </c>
      <c r="D499" s="145" t="s">
        <v>207</v>
      </c>
      <c r="E499" s="146" t="s">
        <v>1370</v>
      </c>
      <c r="F499" s="147" t="s">
        <v>1371</v>
      </c>
      <c r="G499" s="148" t="s">
        <v>246</v>
      </c>
      <c r="H499" s="149">
        <v>2</v>
      </c>
      <c r="I499" s="150"/>
      <c r="J499" s="151">
        <f>ROUND(I499*H499,0)</f>
        <v>0</v>
      </c>
      <c r="K499" s="147" t="s">
        <v>211</v>
      </c>
      <c r="L499" s="33"/>
      <c r="M499" s="152" t="s">
        <v>1</v>
      </c>
      <c r="N499" s="153" t="s">
        <v>43</v>
      </c>
      <c r="O499" s="58"/>
      <c r="P499" s="154">
        <f>O499*H499</f>
        <v>0</v>
      </c>
      <c r="Q499" s="154">
        <v>0</v>
      </c>
      <c r="R499" s="154">
        <f>Q499*H499</f>
        <v>0</v>
      </c>
      <c r="S499" s="154">
        <v>0</v>
      </c>
      <c r="T499" s="155">
        <f>S499*H499</f>
        <v>0</v>
      </c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R499" s="156" t="s">
        <v>297</v>
      </c>
      <c r="AT499" s="156" t="s">
        <v>207</v>
      </c>
      <c r="AU499" s="156" t="s">
        <v>85</v>
      </c>
      <c r="AY499" s="17" t="s">
        <v>205</v>
      </c>
      <c r="BE499" s="157">
        <f>IF(N499="základní",J499,0)</f>
        <v>0</v>
      </c>
      <c r="BF499" s="157">
        <f>IF(N499="snížená",J499,0)</f>
        <v>0</v>
      </c>
      <c r="BG499" s="157">
        <f>IF(N499="zákl. přenesená",J499,0)</f>
        <v>0</v>
      </c>
      <c r="BH499" s="157">
        <f>IF(N499="sníž. přenesená",J499,0)</f>
        <v>0</v>
      </c>
      <c r="BI499" s="157">
        <f>IF(N499="nulová",J499,0)</f>
        <v>0</v>
      </c>
      <c r="BJ499" s="17" t="s">
        <v>85</v>
      </c>
      <c r="BK499" s="157">
        <f>ROUND(I499*H499,0)</f>
        <v>0</v>
      </c>
      <c r="BL499" s="17" t="s">
        <v>297</v>
      </c>
      <c r="BM499" s="156" t="s">
        <v>1372</v>
      </c>
    </row>
    <row r="500" spans="2:51" s="13" customFormat="1" ht="10">
      <c r="B500" s="158"/>
      <c r="D500" s="159" t="s">
        <v>214</v>
      </c>
      <c r="E500" s="160" t="s">
        <v>1</v>
      </c>
      <c r="F500" s="161" t="s">
        <v>1361</v>
      </c>
      <c r="H500" s="162">
        <v>2</v>
      </c>
      <c r="I500" s="163"/>
      <c r="L500" s="158"/>
      <c r="M500" s="164"/>
      <c r="N500" s="165"/>
      <c r="O500" s="165"/>
      <c r="P500" s="165"/>
      <c r="Q500" s="165"/>
      <c r="R500" s="165"/>
      <c r="S500" s="165"/>
      <c r="T500" s="166"/>
      <c r="AT500" s="160" t="s">
        <v>214</v>
      </c>
      <c r="AU500" s="160" t="s">
        <v>85</v>
      </c>
      <c r="AV500" s="13" t="s">
        <v>85</v>
      </c>
      <c r="AW500" s="13" t="s">
        <v>33</v>
      </c>
      <c r="AX500" s="13" t="s">
        <v>8</v>
      </c>
      <c r="AY500" s="160" t="s">
        <v>205</v>
      </c>
    </row>
    <row r="501" spans="1:65" s="2" customFormat="1" ht="16.5" customHeight="1">
      <c r="A501" s="32"/>
      <c r="B501" s="144"/>
      <c r="C501" s="175" t="s">
        <v>838</v>
      </c>
      <c r="D501" s="175" t="s">
        <v>237</v>
      </c>
      <c r="E501" s="176" t="s">
        <v>1373</v>
      </c>
      <c r="F501" s="177" t="s">
        <v>1374</v>
      </c>
      <c r="G501" s="178" t="s">
        <v>246</v>
      </c>
      <c r="H501" s="179">
        <v>2</v>
      </c>
      <c r="I501" s="180"/>
      <c r="J501" s="181">
        <f>ROUND(I501*H501,0)</f>
        <v>0</v>
      </c>
      <c r="K501" s="177" t="s">
        <v>211</v>
      </c>
      <c r="L501" s="182"/>
      <c r="M501" s="183" t="s">
        <v>1</v>
      </c>
      <c r="N501" s="184" t="s">
        <v>43</v>
      </c>
      <c r="O501" s="58"/>
      <c r="P501" s="154">
        <f>O501*H501</f>
        <v>0</v>
      </c>
      <c r="Q501" s="154">
        <v>0.0022</v>
      </c>
      <c r="R501" s="154">
        <f>Q501*H501</f>
        <v>0.0044</v>
      </c>
      <c r="S501" s="154">
        <v>0</v>
      </c>
      <c r="T501" s="155">
        <f>S501*H501</f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56" t="s">
        <v>91</v>
      </c>
      <c r="AT501" s="156" t="s">
        <v>237</v>
      </c>
      <c r="AU501" s="156" t="s">
        <v>85</v>
      </c>
      <c r="AY501" s="17" t="s">
        <v>205</v>
      </c>
      <c r="BE501" s="157">
        <f>IF(N501="základní",J501,0)</f>
        <v>0</v>
      </c>
      <c r="BF501" s="157">
        <f>IF(N501="snížená",J501,0)</f>
        <v>0</v>
      </c>
      <c r="BG501" s="157">
        <f>IF(N501="zákl. přenesená",J501,0)</f>
        <v>0</v>
      </c>
      <c r="BH501" s="157">
        <f>IF(N501="sníž. přenesená",J501,0)</f>
        <v>0</v>
      </c>
      <c r="BI501" s="157">
        <f>IF(N501="nulová",J501,0)</f>
        <v>0</v>
      </c>
      <c r="BJ501" s="17" t="s">
        <v>85</v>
      </c>
      <c r="BK501" s="157">
        <f>ROUND(I501*H501,0)</f>
        <v>0</v>
      </c>
      <c r="BL501" s="17" t="s">
        <v>297</v>
      </c>
      <c r="BM501" s="156" t="s">
        <v>1375</v>
      </c>
    </row>
    <row r="502" spans="1:65" s="2" customFormat="1" ht="16.5" customHeight="1">
      <c r="A502" s="32"/>
      <c r="B502" s="144"/>
      <c r="C502" s="145" t="s">
        <v>842</v>
      </c>
      <c r="D502" s="145" t="s">
        <v>207</v>
      </c>
      <c r="E502" s="146" t="s">
        <v>1376</v>
      </c>
      <c r="F502" s="147" t="s">
        <v>1377</v>
      </c>
      <c r="G502" s="148" t="s">
        <v>246</v>
      </c>
      <c r="H502" s="149">
        <v>1</v>
      </c>
      <c r="I502" s="150"/>
      <c r="J502" s="151">
        <f>ROUND(I502*H502,0)</f>
        <v>0</v>
      </c>
      <c r="K502" s="147" t="s">
        <v>211</v>
      </c>
      <c r="L502" s="33"/>
      <c r="M502" s="152" t="s">
        <v>1</v>
      </c>
      <c r="N502" s="153" t="s">
        <v>43</v>
      </c>
      <c r="O502" s="58"/>
      <c r="P502" s="154">
        <f>O502*H502</f>
        <v>0</v>
      </c>
      <c r="Q502" s="154">
        <v>0</v>
      </c>
      <c r="R502" s="154">
        <f>Q502*H502</f>
        <v>0</v>
      </c>
      <c r="S502" s="154">
        <v>0</v>
      </c>
      <c r="T502" s="155">
        <f>S502*H502</f>
        <v>0</v>
      </c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R502" s="156" t="s">
        <v>297</v>
      </c>
      <c r="AT502" s="156" t="s">
        <v>207</v>
      </c>
      <c r="AU502" s="156" t="s">
        <v>85</v>
      </c>
      <c r="AY502" s="17" t="s">
        <v>205</v>
      </c>
      <c r="BE502" s="157">
        <f>IF(N502="základní",J502,0)</f>
        <v>0</v>
      </c>
      <c r="BF502" s="157">
        <f>IF(N502="snížená",J502,0)</f>
        <v>0</v>
      </c>
      <c r="BG502" s="157">
        <f>IF(N502="zákl. přenesená",J502,0)</f>
        <v>0</v>
      </c>
      <c r="BH502" s="157">
        <f>IF(N502="sníž. přenesená",J502,0)</f>
        <v>0</v>
      </c>
      <c r="BI502" s="157">
        <f>IF(N502="nulová",J502,0)</f>
        <v>0</v>
      </c>
      <c r="BJ502" s="17" t="s">
        <v>85</v>
      </c>
      <c r="BK502" s="157">
        <f>ROUND(I502*H502,0)</f>
        <v>0</v>
      </c>
      <c r="BL502" s="17" t="s">
        <v>297</v>
      </c>
      <c r="BM502" s="156" t="s">
        <v>1378</v>
      </c>
    </row>
    <row r="503" spans="2:51" s="13" customFormat="1" ht="10">
      <c r="B503" s="158"/>
      <c r="D503" s="159" t="s">
        <v>214</v>
      </c>
      <c r="E503" s="160" t="s">
        <v>1</v>
      </c>
      <c r="F503" s="161" t="s">
        <v>1379</v>
      </c>
      <c r="H503" s="162">
        <v>1</v>
      </c>
      <c r="I503" s="163"/>
      <c r="L503" s="158"/>
      <c r="M503" s="164"/>
      <c r="N503" s="165"/>
      <c r="O503" s="165"/>
      <c r="P503" s="165"/>
      <c r="Q503" s="165"/>
      <c r="R503" s="165"/>
      <c r="S503" s="165"/>
      <c r="T503" s="166"/>
      <c r="AT503" s="160" t="s">
        <v>214</v>
      </c>
      <c r="AU503" s="160" t="s">
        <v>85</v>
      </c>
      <c r="AV503" s="13" t="s">
        <v>85</v>
      </c>
      <c r="AW503" s="13" t="s">
        <v>33</v>
      </c>
      <c r="AX503" s="13" t="s">
        <v>8</v>
      </c>
      <c r="AY503" s="160" t="s">
        <v>205</v>
      </c>
    </row>
    <row r="504" spans="1:65" s="2" customFormat="1" ht="24.15" customHeight="1">
      <c r="A504" s="32"/>
      <c r="B504" s="144"/>
      <c r="C504" s="175" t="s">
        <v>846</v>
      </c>
      <c r="D504" s="175" t="s">
        <v>237</v>
      </c>
      <c r="E504" s="176" t="s">
        <v>1380</v>
      </c>
      <c r="F504" s="177" t="s">
        <v>1381</v>
      </c>
      <c r="G504" s="178" t="s">
        <v>246</v>
      </c>
      <c r="H504" s="179">
        <v>1</v>
      </c>
      <c r="I504" s="180"/>
      <c r="J504" s="181">
        <f>ROUND(I504*H504,0)</f>
        <v>0</v>
      </c>
      <c r="K504" s="177" t="s">
        <v>211</v>
      </c>
      <c r="L504" s="182"/>
      <c r="M504" s="183" t="s">
        <v>1</v>
      </c>
      <c r="N504" s="184" t="s">
        <v>43</v>
      </c>
      <c r="O504" s="58"/>
      <c r="P504" s="154">
        <f>O504*H504</f>
        <v>0</v>
      </c>
      <c r="Q504" s="154">
        <v>0.00015</v>
      </c>
      <c r="R504" s="154">
        <f>Q504*H504</f>
        <v>0.00015</v>
      </c>
      <c r="S504" s="154">
        <v>0</v>
      </c>
      <c r="T504" s="155">
        <f>S504*H504</f>
        <v>0</v>
      </c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R504" s="156" t="s">
        <v>91</v>
      </c>
      <c r="AT504" s="156" t="s">
        <v>237</v>
      </c>
      <c r="AU504" s="156" t="s">
        <v>85</v>
      </c>
      <c r="AY504" s="17" t="s">
        <v>205</v>
      </c>
      <c r="BE504" s="157">
        <f>IF(N504="základní",J504,0)</f>
        <v>0</v>
      </c>
      <c r="BF504" s="157">
        <f>IF(N504="snížená",J504,0)</f>
        <v>0</v>
      </c>
      <c r="BG504" s="157">
        <f>IF(N504="zákl. přenesená",J504,0)</f>
        <v>0</v>
      </c>
      <c r="BH504" s="157">
        <f>IF(N504="sníž. přenesená",J504,0)</f>
        <v>0</v>
      </c>
      <c r="BI504" s="157">
        <f>IF(N504="nulová",J504,0)</f>
        <v>0</v>
      </c>
      <c r="BJ504" s="17" t="s">
        <v>85</v>
      </c>
      <c r="BK504" s="157">
        <f>ROUND(I504*H504,0)</f>
        <v>0</v>
      </c>
      <c r="BL504" s="17" t="s">
        <v>297</v>
      </c>
      <c r="BM504" s="156" t="s">
        <v>1382</v>
      </c>
    </row>
    <row r="505" spans="2:51" s="13" customFormat="1" ht="10">
      <c r="B505" s="158"/>
      <c r="D505" s="159" t="s">
        <v>214</v>
      </c>
      <c r="E505" s="160" t="s">
        <v>1</v>
      </c>
      <c r="F505" s="161" t="s">
        <v>1379</v>
      </c>
      <c r="H505" s="162">
        <v>1</v>
      </c>
      <c r="I505" s="163"/>
      <c r="L505" s="158"/>
      <c r="M505" s="164"/>
      <c r="N505" s="165"/>
      <c r="O505" s="165"/>
      <c r="P505" s="165"/>
      <c r="Q505" s="165"/>
      <c r="R505" s="165"/>
      <c r="S505" s="165"/>
      <c r="T505" s="166"/>
      <c r="AT505" s="160" t="s">
        <v>214</v>
      </c>
      <c r="AU505" s="160" t="s">
        <v>85</v>
      </c>
      <c r="AV505" s="13" t="s">
        <v>85</v>
      </c>
      <c r="AW505" s="13" t="s">
        <v>33</v>
      </c>
      <c r="AX505" s="13" t="s">
        <v>8</v>
      </c>
      <c r="AY505" s="160" t="s">
        <v>205</v>
      </c>
    </row>
    <row r="506" spans="1:65" s="2" customFormat="1" ht="21.75" customHeight="1">
      <c r="A506" s="32"/>
      <c r="B506" s="144"/>
      <c r="C506" s="145" t="s">
        <v>850</v>
      </c>
      <c r="D506" s="145" t="s">
        <v>207</v>
      </c>
      <c r="E506" s="146" t="s">
        <v>1383</v>
      </c>
      <c r="F506" s="147" t="s">
        <v>1384</v>
      </c>
      <c r="G506" s="148" t="s">
        <v>246</v>
      </c>
      <c r="H506" s="149">
        <v>1</v>
      </c>
      <c r="I506" s="150"/>
      <c r="J506" s="151">
        <f>ROUND(I506*H506,0)</f>
        <v>0</v>
      </c>
      <c r="K506" s="147" t="s">
        <v>211</v>
      </c>
      <c r="L506" s="33"/>
      <c r="M506" s="152" t="s">
        <v>1</v>
      </c>
      <c r="N506" s="153" t="s">
        <v>43</v>
      </c>
      <c r="O506" s="58"/>
      <c r="P506" s="154">
        <f>O506*H506</f>
        <v>0</v>
      </c>
      <c r="Q506" s="154">
        <v>0</v>
      </c>
      <c r="R506" s="154">
        <f>Q506*H506</f>
        <v>0</v>
      </c>
      <c r="S506" s="154">
        <v>0</v>
      </c>
      <c r="T506" s="155">
        <f>S506*H506</f>
        <v>0</v>
      </c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R506" s="156" t="s">
        <v>297</v>
      </c>
      <c r="AT506" s="156" t="s">
        <v>207</v>
      </c>
      <c r="AU506" s="156" t="s">
        <v>85</v>
      </c>
      <c r="AY506" s="17" t="s">
        <v>205</v>
      </c>
      <c r="BE506" s="157">
        <f>IF(N506="základní",J506,0)</f>
        <v>0</v>
      </c>
      <c r="BF506" s="157">
        <f>IF(N506="snížená",J506,0)</f>
        <v>0</v>
      </c>
      <c r="BG506" s="157">
        <f>IF(N506="zákl. přenesená",J506,0)</f>
        <v>0</v>
      </c>
      <c r="BH506" s="157">
        <f>IF(N506="sníž. přenesená",J506,0)</f>
        <v>0</v>
      </c>
      <c r="BI506" s="157">
        <f>IF(N506="nulová",J506,0)</f>
        <v>0</v>
      </c>
      <c r="BJ506" s="17" t="s">
        <v>85</v>
      </c>
      <c r="BK506" s="157">
        <f>ROUND(I506*H506,0)</f>
        <v>0</v>
      </c>
      <c r="BL506" s="17" t="s">
        <v>297</v>
      </c>
      <c r="BM506" s="156" t="s">
        <v>1385</v>
      </c>
    </row>
    <row r="507" spans="2:51" s="13" customFormat="1" ht="10">
      <c r="B507" s="158"/>
      <c r="D507" s="159" t="s">
        <v>214</v>
      </c>
      <c r="E507" s="160" t="s">
        <v>1</v>
      </c>
      <c r="F507" s="161" t="s">
        <v>1379</v>
      </c>
      <c r="H507" s="162">
        <v>1</v>
      </c>
      <c r="I507" s="163"/>
      <c r="L507" s="158"/>
      <c r="M507" s="164"/>
      <c r="N507" s="165"/>
      <c r="O507" s="165"/>
      <c r="P507" s="165"/>
      <c r="Q507" s="165"/>
      <c r="R507" s="165"/>
      <c r="S507" s="165"/>
      <c r="T507" s="166"/>
      <c r="AT507" s="160" t="s">
        <v>214</v>
      </c>
      <c r="AU507" s="160" t="s">
        <v>85</v>
      </c>
      <c r="AV507" s="13" t="s">
        <v>85</v>
      </c>
      <c r="AW507" s="13" t="s">
        <v>33</v>
      </c>
      <c r="AX507" s="13" t="s">
        <v>8</v>
      </c>
      <c r="AY507" s="160" t="s">
        <v>205</v>
      </c>
    </row>
    <row r="508" spans="1:65" s="2" customFormat="1" ht="16.5" customHeight="1">
      <c r="A508" s="32"/>
      <c r="B508" s="144"/>
      <c r="C508" s="175" t="s">
        <v>855</v>
      </c>
      <c r="D508" s="175" t="s">
        <v>237</v>
      </c>
      <c r="E508" s="176" t="s">
        <v>1386</v>
      </c>
      <c r="F508" s="177" t="s">
        <v>1387</v>
      </c>
      <c r="G508" s="178" t="s">
        <v>246</v>
      </c>
      <c r="H508" s="179">
        <v>1</v>
      </c>
      <c r="I508" s="180"/>
      <c r="J508" s="181">
        <f>ROUND(I508*H508,0)</f>
        <v>0</v>
      </c>
      <c r="K508" s="177" t="s">
        <v>211</v>
      </c>
      <c r="L508" s="182"/>
      <c r="M508" s="183" t="s">
        <v>1</v>
      </c>
      <c r="N508" s="184" t="s">
        <v>43</v>
      </c>
      <c r="O508" s="58"/>
      <c r="P508" s="154">
        <f>O508*H508</f>
        <v>0</v>
      </c>
      <c r="Q508" s="154">
        <v>0.0022</v>
      </c>
      <c r="R508" s="154">
        <f>Q508*H508</f>
        <v>0.0022</v>
      </c>
      <c r="S508" s="154">
        <v>0</v>
      </c>
      <c r="T508" s="155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56" t="s">
        <v>91</v>
      </c>
      <c r="AT508" s="156" t="s">
        <v>237</v>
      </c>
      <c r="AU508" s="156" t="s">
        <v>85</v>
      </c>
      <c r="AY508" s="17" t="s">
        <v>205</v>
      </c>
      <c r="BE508" s="157">
        <f>IF(N508="základní",J508,0)</f>
        <v>0</v>
      </c>
      <c r="BF508" s="157">
        <f>IF(N508="snížená",J508,0)</f>
        <v>0</v>
      </c>
      <c r="BG508" s="157">
        <f>IF(N508="zákl. přenesená",J508,0)</f>
        <v>0</v>
      </c>
      <c r="BH508" s="157">
        <f>IF(N508="sníž. přenesená",J508,0)</f>
        <v>0</v>
      </c>
      <c r="BI508" s="157">
        <f>IF(N508="nulová",J508,0)</f>
        <v>0</v>
      </c>
      <c r="BJ508" s="17" t="s">
        <v>85</v>
      </c>
      <c r="BK508" s="157">
        <f>ROUND(I508*H508,0)</f>
        <v>0</v>
      </c>
      <c r="BL508" s="17" t="s">
        <v>297</v>
      </c>
      <c r="BM508" s="156" t="s">
        <v>1388</v>
      </c>
    </row>
    <row r="509" spans="2:51" s="13" customFormat="1" ht="10">
      <c r="B509" s="158"/>
      <c r="D509" s="159" t="s">
        <v>214</v>
      </c>
      <c r="E509" s="160" t="s">
        <v>1</v>
      </c>
      <c r="F509" s="161" t="s">
        <v>1379</v>
      </c>
      <c r="H509" s="162">
        <v>1</v>
      </c>
      <c r="I509" s="163"/>
      <c r="L509" s="158"/>
      <c r="M509" s="164"/>
      <c r="N509" s="165"/>
      <c r="O509" s="165"/>
      <c r="P509" s="165"/>
      <c r="Q509" s="165"/>
      <c r="R509" s="165"/>
      <c r="S509" s="165"/>
      <c r="T509" s="166"/>
      <c r="AT509" s="160" t="s">
        <v>214</v>
      </c>
      <c r="AU509" s="160" t="s">
        <v>85</v>
      </c>
      <c r="AV509" s="13" t="s">
        <v>85</v>
      </c>
      <c r="AW509" s="13" t="s">
        <v>33</v>
      </c>
      <c r="AX509" s="13" t="s">
        <v>8</v>
      </c>
      <c r="AY509" s="160" t="s">
        <v>205</v>
      </c>
    </row>
    <row r="510" spans="1:65" s="2" customFormat="1" ht="24.15" customHeight="1">
      <c r="A510" s="32"/>
      <c r="B510" s="144"/>
      <c r="C510" s="145" t="s">
        <v>859</v>
      </c>
      <c r="D510" s="145" t="s">
        <v>207</v>
      </c>
      <c r="E510" s="146" t="s">
        <v>1389</v>
      </c>
      <c r="F510" s="147" t="s">
        <v>1390</v>
      </c>
      <c r="G510" s="148" t="s">
        <v>325</v>
      </c>
      <c r="H510" s="149">
        <v>3.6</v>
      </c>
      <c r="I510" s="150"/>
      <c r="J510" s="151">
        <f>ROUND(I510*H510,0)</f>
        <v>0</v>
      </c>
      <c r="K510" s="147" t="s">
        <v>211</v>
      </c>
      <c r="L510" s="33"/>
      <c r="M510" s="152" t="s">
        <v>1</v>
      </c>
      <c r="N510" s="153" t="s">
        <v>43</v>
      </c>
      <c r="O510" s="58"/>
      <c r="P510" s="154">
        <f>O510*H510</f>
        <v>0</v>
      </c>
      <c r="Q510" s="154">
        <v>0</v>
      </c>
      <c r="R510" s="154">
        <f>Q510*H510</f>
        <v>0</v>
      </c>
      <c r="S510" s="154">
        <v>0</v>
      </c>
      <c r="T510" s="155">
        <f>S510*H510</f>
        <v>0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56" t="s">
        <v>297</v>
      </c>
      <c r="AT510" s="156" t="s">
        <v>207</v>
      </c>
      <c r="AU510" s="156" t="s">
        <v>85</v>
      </c>
      <c r="AY510" s="17" t="s">
        <v>205</v>
      </c>
      <c r="BE510" s="157">
        <f>IF(N510="základní",J510,0)</f>
        <v>0</v>
      </c>
      <c r="BF510" s="157">
        <f>IF(N510="snížená",J510,0)</f>
        <v>0</v>
      </c>
      <c r="BG510" s="157">
        <f>IF(N510="zákl. přenesená",J510,0)</f>
        <v>0</v>
      </c>
      <c r="BH510" s="157">
        <f>IF(N510="sníž. přenesená",J510,0)</f>
        <v>0</v>
      </c>
      <c r="BI510" s="157">
        <f>IF(N510="nulová",J510,0)</f>
        <v>0</v>
      </c>
      <c r="BJ510" s="17" t="s">
        <v>85</v>
      </c>
      <c r="BK510" s="157">
        <f>ROUND(I510*H510,0)</f>
        <v>0</v>
      </c>
      <c r="BL510" s="17" t="s">
        <v>297</v>
      </c>
      <c r="BM510" s="156" t="s">
        <v>1391</v>
      </c>
    </row>
    <row r="511" spans="2:51" s="13" customFormat="1" ht="10">
      <c r="B511" s="158"/>
      <c r="D511" s="159" t="s">
        <v>214</v>
      </c>
      <c r="E511" s="160" t="s">
        <v>1</v>
      </c>
      <c r="F511" s="161" t="s">
        <v>1392</v>
      </c>
      <c r="H511" s="162">
        <v>3.6</v>
      </c>
      <c r="I511" s="163"/>
      <c r="L511" s="158"/>
      <c r="M511" s="164"/>
      <c r="N511" s="165"/>
      <c r="O511" s="165"/>
      <c r="P511" s="165"/>
      <c r="Q511" s="165"/>
      <c r="R511" s="165"/>
      <c r="S511" s="165"/>
      <c r="T511" s="166"/>
      <c r="AT511" s="160" t="s">
        <v>214</v>
      </c>
      <c r="AU511" s="160" t="s">
        <v>85</v>
      </c>
      <c r="AV511" s="13" t="s">
        <v>85</v>
      </c>
      <c r="AW511" s="13" t="s">
        <v>33</v>
      </c>
      <c r="AX511" s="13" t="s">
        <v>8</v>
      </c>
      <c r="AY511" s="160" t="s">
        <v>205</v>
      </c>
    </row>
    <row r="512" spans="1:65" s="2" customFormat="1" ht="16.5" customHeight="1">
      <c r="A512" s="32"/>
      <c r="B512" s="144"/>
      <c r="C512" s="175" t="s">
        <v>865</v>
      </c>
      <c r="D512" s="175" t="s">
        <v>237</v>
      </c>
      <c r="E512" s="176" t="s">
        <v>1393</v>
      </c>
      <c r="F512" s="177" t="s">
        <v>1394</v>
      </c>
      <c r="G512" s="178" t="s">
        <v>325</v>
      </c>
      <c r="H512" s="179">
        <v>3.6</v>
      </c>
      <c r="I512" s="180"/>
      <c r="J512" s="181">
        <f>ROUND(I512*H512,0)</f>
        <v>0</v>
      </c>
      <c r="K512" s="177" t="s">
        <v>211</v>
      </c>
      <c r="L512" s="182"/>
      <c r="M512" s="183" t="s">
        <v>1</v>
      </c>
      <c r="N512" s="184" t="s">
        <v>43</v>
      </c>
      <c r="O512" s="58"/>
      <c r="P512" s="154">
        <f>O512*H512</f>
        <v>0</v>
      </c>
      <c r="Q512" s="154">
        <v>0.0024</v>
      </c>
      <c r="R512" s="154">
        <f>Q512*H512</f>
        <v>0.00864</v>
      </c>
      <c r="S512" s="154">
        <v>0</v>
      </c>
      <c r="T512" s="155">
        <f>S512*H512</f>
        <v>0</v>
      </c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R512" s="156" t="s">
        <v>91</v>
      </c>
      <c r="AT512" s="156" t="s">
        <v>237</v>
      </c>
      <c r="AU512" s="156" t="s">
        <v>85</v>
      </c>
      <c r="AY512" s="17" t="s">
        <v>205</v>
      </c>
      <c r="BE512" s="157">
        <f>IF(N512="základní",J512,0)</f>
        <v>0</v>
      </c>
      <c r="BF512" s="157">
        <f>IF(N512="snížená",J512,0)</f>
        <v>0</v>
      </c>
      <c r="BG512" s="157">
        <f>IF(N512="zákl. přenesená",J512,0)</f>
        <v>0</v>
      </c>
      <c r="BH512" s="157">
        <f>IF(N512="sníž. přenesená",J512,0)</f>
        <v>0</v>
      </c>
      <c r="BI512" s="157">
        <f>IF(N512="nulová",J512,0)</f>
        <v>0</v>
      </c>
      <c r="BJ512" s="17" t="s">
        <v>85</v>
      </c>
      <c r="BK512" s="157">
        <f>ROUND(I512*H512,0)</f>
        <v>0</v>
      </c>
      <c r="BL512" s="17" t="s">
        <v>297</v>
      </c>
      <c r="BM512" s="156" t="s">
        <v>1395</v>
      </c>
    </row>
    <row r="513" spans="2:51" s="13" customFormat="1" ht="10">
      <c r="B513" s="158"/>
      <c r="D513" s="159" t="s">
        <v>214</v>
      </c>
      <c r="E513" s="160" t="s">
        <v>1</v>
      </c>
      <c r="F513" s="161" t="s">
        <v>1392</v>
      </c>
      <c r="H513" s="162">
        <v>3.6</v>
      </c>
      <c r="I513" s="163"/>
      <c r="L513" s="158"/>
      <c r="M513" s="164"/>
      <c r="N513" s="165"/>
      <c r="O513" s="165"/>
      <c r="P513" s="165"/>
      <c r="Q513" s="165"/>
      <c r="R513" s="165"/>
      <c r="S513" s="165"/>
      <c r="T513" s="166"/>
      <c r="AT513" s="160" t="s">
        <v>214</v>
      </c>
      <c r="AU513" s="160" t="s">
        <v>85</v>
      </c>
      <c r="AV513" s="13" t="s">
        <v>85</v>
      </c>
      <c r="AW513" s="13" t="s">
        <v>33</v>
      </c>
      <c r="AX513" s="13" t="s">
        <v>8</v>
      </c>
      <c r="AY513" s="160" t="s">
        <v>205</v>
      </c>
    </row>
    <row r="514" spans="1:65" s="2" customFormat="1" ht="21.75" customHeight="1">
      <c r="A514" s="32"/>
      <c r="B514" s="144"/>
      <c r="C514" s="145" t="s">
        <v>872</v>
      </c>
      <c r="D514" s="145" t="s">
        <v>207</v>
      </c>
      <c r="E514" s="146" t="s">
        <v>1396</v>
      </c>
      <c r="F514" s="147" t="s">
        <v>1397</v>
      </c>
      <c r="G514" s="148" t="s">
        <v>246</v>
      </c>
      <c r="H514" s="149">
        <v>18</v>
      </c>
      <c r="I514" s="150"/>
      <c r="J514" s="151">
        <f>ROUND(I514*H514,0)</f>
        <v>0</v>
      </c>
      <c r="K514" s="147" t="s">
        <v>211</v>
      </c>
      <c r="L514" s="33"/>
      <c r="M514" s="152" t="s">
        <v>1</v>
      </c>
      <c r="N514" s="153" t="s">
        <v>43</v>
      </c>
      <c r="O514" s="58"/>
      <c r="P514" s="154">
        <f>O514*H514</f>
        <v>0</v>
      </c>
      <c r="Q514" s="154">
        <v>0</v>
      </c>
      <c r="R514" s="154">
        <f>Q514*H514</f>
        <v>0</v>
      </c>
      <c r="S514" s="154">
        <v>0</v>
      </c>
      <c r="T514" s="155">
        <f>S514*H514</f>
        <v>0</v>
      </c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R514" s="156" t="s">
        <v>297</v>
      </c>
      <c r="AT514" s="156" t="s">
        <v>207</v>
      </c>
      <c r="AU514" s="156" t="s">
        <v>85</v>
      </c>
      <c r="AY514" s="17" t="s">
        <v>205</v>
      </c>
      <c r="BE514" s="157">
        <f>IF(N514="základní",J514,0)</f>
        <v>0</v>
      </c>
      <c r="BF514" s="157">
        <f>IF(N514="snížená",J514,0)</f>
        <v>0</v>
      </c>
      <c r="BG514" s="157">
        <f>IF(N514="zákl. přenesená",J514,0)</f>
        <v>0</v>
      </c>
      <c r="BH514" s="157">
        <f>IF(N514="sníž. přenesená",J514,0)</f>
        <v>0</v>
      </c>
      <c r="BI514" s="157">
        <f>IF(N514="nulová",J514,0)</f>
        <v>0</v>
      </c>
      <c r="BJ514" s="17" t="s">
        <v>85</v>
      </c>
      <c r="BK514" s="157">
        <f>ROUND(I514*H514,0)</f>
        <v>0</v>
      </c>
      <c r="BL514" s="17" t="s">
        <v>297</v>
      </c>
      <c r="BM514" s="156" t="s">
        <v>1398</v>
      </c>
    </row>
    <row r="515" spans="2:51" s="13" customFormat="1" ht="10">
      <c r="B515" s="158"/>
      <c r="D515" s="159" t="s">
        <v>214</v>
      </c>
      <c r="E515" s="160" t="s">
        <v>1</v>
      </c>
      <c r="F515" s="161" t="s">
        <v>1399</v>
      </c>
      <c r="H515" s="162">
        <v>18</v>
      </c>
      <c r="I515" s="163"/>
      <c r="L515" s="158"/>
      <c r="M515" s="164"/>
      <c r="N515" s="165"/>
      <c r="O515" s="165"/>
      <c r="P515" s="165"/>
      <c r="Q515" s="165"/>
      <c r="R515" s="165"/>
      <c r="S515" s="165"/>
      <c r="T515" s="166"/>
      <c r="AT515" s="160" t="s">
        <v>214</v>
      </c>
      <c r="AU515" s="160" t="s">
        <v>85</v>
      </c>
      <c r="AV515" s="13" t="s">
        <v>85</v>
      </c>
      <c r="AW515" s="13" t="s">
        <v>33</v>
      </c>
      <c r="AX515" s="13" t="s">
        <v>8</v>
      </c>
      <c r="AY515" s="160" t="s">
        <v>205</v>
      </c>
    </row>
    <row r="516" spans="1:65" s="2" customFormat="1" ht="24.15" customHeight="1">
      <c r="A516" s="32"/>
      <c r="B516" s="144"/>
      <c r="C516" s="175" t="s">
        <v>1400</v>
      </c>
      <c r="D516" s="175" t="s">
        <v>237</v>
      </c>
      <c r="E516" s="176" t="s">
        <v>1401</v>
      </c>
      <c r="F516" s="177" t="s">
        <v>1402</v>
      </c>
      <c r="G516" s="178" t="s">
        <v>246</v>
      </c>
      <c r="H516" s="179">
        <v>18</v>
      </c>
      <c r="I516" s="180"/>
      <c r="J516" s="181">
        <f>ROUND(I516*H516,0)</f>
        <v>0</v>
      </c>
      <c r="K516" s="177" t="s">
        <v>1</v>
      </c>
      <c r="L516" s="182"/>
      <c r="M516" s="183" t="s">
        <v>1</v>
      </c>
      <c r="N516" s="184" t="s">
        <v>43</v>
      </c>
      <c r="O516" s="58"/>
      <c r="P516" s="154">
        <f>O516*H516</f>
        <v>0</v>
      </c>
      <c r="Q516" s="154">
        <v>0.028</v>
      </c>
      <c r="R516" s="154">
        <f>Q516*H516</f>
        <v>0.504</v>
      </c>
      <c r="S516" s="154">
        <v>0</v>
      </c>
      <c r="T516" s="155">
        <f>S516*H516</f>
        <v>0</v>
      </c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R516" s="156" t="s">
        <v>91</v>
      </c>
      <c r="AT516" s="156" t="s">
        <v>237</v>
      </c>
      <c r="AU516" s="156" t="s">
        <v>85</v>
      </c>
      <c r="AY516" s="17" t="s">
        <v>205</v>
      </c>
      <c r="BE516" s="157">
        <f>IF(N516="základní",J516,0)</f>
        <v>0</v>
      </c>
      <c r="BF516" s="157">
        <f>IF(N516="snížená",J516,0)</f>
        <v>0</v>
      </c>
      <c r="BG516" s="157">
        <f>IF(N516="zákl. přenesená",J516,0)</f>
        <v>0</v>
      </c>
      <c r="BH516" s="157">
        <f>IF(N516="sníž. přenesená",J516,0)</f>
        <v>0</v>
      </c>
      <c r="BI516" s="157">
        <f>IF(N516="nulová",J516,0)</f>
        <v>0</v>
      </c>
      <c r="BJ516" s="17" t="s">
        <v>85</v>
      </c>
      <c r="BK516" s="157">
        <f>ROUND(I516*H516,0)</f>
        <v>0</v>
      </c>
      <c r="BL516" s="17" t="s">
        <v>297</v>
      </c>
      <c r="BM516" s="156" t="s">
        <v>1403</v>
      </c>
    </row>
    <row r="517" spans="1:65" s="2" customFormat="1" ht="24.15" customHeight="1">
      <c r="A517" s="32"/>
      <c r="B517" s="144"/>
      <c r="C517" s="145" t="s">
        <v>1404</v>
      </c>
      <c r="D517" s="145" t="s">
        <v>207</v>
      </c>
      <c r="E517" s="146" t="s">
        <v>1405</v>
      </c>
      <c r="F517" s="147" t="s">
        <v>1406</v>
      </c>
      <c r="G517" s="148" t="s">
        <v>229</v>
      </c>
      <c r="H517" s="149">
        <v>0.774</v>
      </c>
      <c r="I517" s="150"/>
      <c r="J517" s="151">
        <f>ROUND(I517*H517,0)</f>
        <v>0</v>
      </c>
      <c r="K517" s="147" t="s">
        <v>211</v>
      </c>
      <c r="L517" s="33"/>
      <c r="M517" s="152" t="s">
        <v>1</v>
      </c>
      <c r="N517" s="153" t="s">
        <v>43</v>
      </c>
      <c r="O517" s="58"/>
      <c r="P517" s="154">
        <f>O517*H517</f>
        <v>0</v>
      </c>
      <c r="Q517" s="154">
        <v>0</v>
      </c>
      <c r="R517" s="154">
        <f>Q517*H517</f>
        <v>0</v>
      </c>
      <c r="S517" s="154">
        <v>0</v>
      </c>
      <c r="T517" s="155">
        <f>S517*H517</f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56" t="s">
        <v>297</v>
      </c>
      <c r="AT517" s="156" t="s">
        <v>207</v>
      </c>
      <c r="AU517" s="156" t="s">
        <v>85</v>
      </c>
      <c r="AY517" s="17" t="s">
        <v>205</v>
      </c>
      <c r="BE517" s="157">
        <f>IF(N517="základní",J517,0)</f>
        <v>0</v>
      </c>
      <c r="BF517" s="157">
        <f>IF(N517="snížená",J517,0)</f>
        <v>0</v>
      </c>
      <c r="BG517" s="157">
        <f>IF(N517="zákl. přenesená",J517,0)</f>
        <v>0</v>
      </c>
      <c r="BH517" s="157">
        <f>IF(N517="sníž. přenesená",J517,0)</f>
        <v>0</v>
      </c>
      <c r="BI517" s="157">
        <f>IF(N517="nulová",J517,0)</f>
        <v>0</v>
      </c>
      <c r="BJ517" s="17" t="s">
        <v>85</v>
      </c>
      <c r="BK517" s="157">
        <f>ROUND(I517*H517,0)</f>
        <v>0</v>
      </c>
      <c r="BL517" s="17" t="s">
        <v>297</v>
      </c>
      <c r="BM517" s="156" t="s">
        <v>1407</v>
      </c>
    </row>
    <row r="518" spans="1:65" s="2" customFormat="1" ht="24.15" customHeight="1">
      <c r="A518" s="32"/>
      <c r="B518" s="144"/>
      <c r="C518" s="145" t="s">
        <v>1408</v>
      </c>
      <c r="D518" s="145" t="s">
        <v>207</v>
      </c>
      <c r="E518" s="146" t="s">
        <v>704</v>
      </c>
      <c r="F518" s="147" t="s">
        <v>705</v>
      </c>
      <c r="G518" s="148" t="s">
        <v>229</v>
      </c>
      <c r="H518" s="149">
        <v>0.774</v>
      </c>
      <c r="I518" s="150"/>
      <c r="J518" s="151">
        <f>ROUND(I518*H518,0)</f>
        <v>0</v>
      </c>
      <c r="K518" s="147" t="s">
        <v>211</v>
      </c>
      <c r="L518" s="33"/>
      <c r="M518" s="152" t="s">
        <v>1</v>
      </c>
      <c r="N518" s="153" t="s">
        <v>43</v>
      </c>
      <c r="O518" s="58"/>
      <c r="P518" s="154">
        <f>O518*H518</f>
        <v>0</v>
      </c>
      <c r="Q518" s="154">
        <v>0</v>
      </c>
      <c r="R518" s="154">
        <f>Q518*H518</f>
        <v>0</v>
      </c>
      <c r="S518" s="154">
        <v>0</v>
      </c>
      <c r="T518" s="155">
        <f>S518*H518</f>
        <v>0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56" t="s">
        <v>297</v>
      </c>
      <c r="AT518" s="156" t="s">
        <v>207</v>
      </c>
      <c r="AU518" s="156" t="s">
        <v>85</v>
      </c>
      <c r="AY518" s="17" t="s">
        <v>205</v>
      </c>
      <c r="BE518" s="157">
        <f>IF(N518="základní",J518,0)</f>
        <v>0</v>
      </c>
      <c r="BF518" s="157">
        <f>IF(N518="snížená",J518,0)</f>
        <v>0</v>
      </c>
      <c r="BG518" s="157">
        <f>IF(N518="zákl. přenesená",J518,0)</f>
        <v>0</v>
      </c>
      <c r="BH518" s="157">
        <f>IF(N518="sníž. přenesená",J518,0)</f>
        <v>0</v>
      </c>
      <c r="BI518" s="157">
        <f>IF(N518="nulová",J518,0)</f>
        <v>0</v>
      </c>
      <c r="BJ518" s="17" t="s">
        <v>85</v>
      </c>
      <c r="BK518" s="157">
        <f>ROUND(I518*H518,0)</f>
        <v>0</v>
      </c>
      <c r="BL518" s="17" t="s">
        <v>297</v>
      </c>
      <c r="BM518" s="156" t="s">
        <v>1409</v>
      </c>
    </row>
    <row r="519" spans="2:63" s="12" customFormat="1" ht="22.75" customHeight="1">
      <c r="B519" s="131"/>
      <c r="D519" s="132" t="s">
        <v>76</v>
      </c>
      <c r="E519" s="142" t="s">
        <v>707</v>
      </c>
      <c r="F519" s="142" t="s">
        <v>708</v>
      </c>
      <c r="I519" s="134"/>
      <c r="J519" s="143">
        <f>BK519</f>
        <v>0</v>
      </c>
      <c r="L519" s="131"/>
      <c r="M519" s="136"/>
      <c r="N519" s="137"/>
      <c r="O519" s="137"/>
      <c r="P519" s="138">
        <f>SUM(P520:P526)</f>
        <v>0</v>
      </c>
      <c r="Q519" s="137"/>
      <c r="R519" s="138">
        <f>SUM(R520:R526)</f>
        <v>0.0004</v>
      </c>
      <c r="S519" s="137"/>
      <c r="T519" s="139">
        <f>SUM(T520:T526)</f>
        <v>0</v>
      </c>
      <c r="AR519" s="132" t="s">
        <v>85</v>
      </c>
      <c r="AT519" s="140" t="s">
        <v>76</v>
      </c>
      <c r="AU519" s="140" t="s">
        <v>8</v>
      </c>
      <c r="AY519" s="132" t="s">
        <v>205</v>
      </c>
      <c r="BK519" s="141">
        <f>SUM(BK520:BK526)</f>
        <v>0</v>
      </c>
    </row>
    <row r="520" spans="1:65" s="2" customFormat="1" ht="24.15" customHeight="1">
      <c r="A520" s="32"/>
      <c r="B520" s="144"/>
      <c r="C520" s="145" t="s">
        <v>1410</v>
      </c>
      <c r="D520" s="145" t="s">
        <v>207</v>
      </c>
      <c r="E520" s="146" t="s">
        <v>1411</v>
      </c>
      <c r="F520" s="147" t="s">
        <v>1412</v>
      </c>
      <c r="G520" s="148" t="s">
        <v>246</v>
      </c>
      <c r="H520" s="149">
        <v>2</v>
      </c>
      <c r="I520" s="150"/>
      <c r="J520" s="151">
        <f>ROUND(I520*H520,0)</f>
        <v>0</v>
      </c>
      <c r="K520" s="147" t="s">
        <v>211</v>
      </c>
      <c r="L520" s="33"/>
      <c r="M520" s="152" t="s">
        <v>1</v>
      </c>
      <c r="N520" s="153" t="s">
        <v>43</v>
      </c>
      <c r="O520" s="58"/>
      <c r="P520" s="154">
        <f>O520*H520</f>
        <v>0</v>
      </c>
      <c r="Q520" s="154">
        <v>0</v>
      </c>
      <c r="R520" s="154">
        <f>Q520*H520</f>
        <v>0</v>
      </c>
      <c r="S520" s="154">
        <v>0</v>
      </c>
      <c r="T520" s="155">
        <f>S520*H520</f>
        <v>0</v>
      </c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R520" s="156" t="s">
        <v>297</v>
      </c>
      <c r="AT520" s="156" t="s">
        <v>207</v>
      </c>
      <c r="AU520" s="156" t="s">
        <v>85</v>
      </c>
      <c r="AY520" s="17" t="s">
        <v>205</v>
      </c>
      <c r="BE520" s="157">
        <f>IF(N520="základní",J520,0)</f>
        <v>0</v>
      </c>
      <c r="BF520" s="157">
        <f>IF(N520="snížená",J520,0)</f>
        <v>0</v>
      </c>
      <c r="BG520" s="157">
        <f>IF(N520="zákl. přenesená",J520,0)</f>
        <v>0</v>
      </c>
      <c r="BH520" s="157">
        <f>IF(N520="sníž. přenesená",J520,0)</f>
        <v>0</v>
      </c>
      <c r="BI520" s="157">
        <f>IF(N520="nulová",J520,0)</f>
        <v>0</v>
      </c>
      <c r="BJ520" s="17" t="s">
        <v>85</v>
      </c>
      <c r="BK520" s="157">
        <f>ROUND(I520*H520,0)</f>
        <v>0</v>
      </c>
      <c r="BL520" s="17" t="s">
        <v>297</v>
      </c>
      <c r="BM520" s="156" t="s">
        <v>1413</v>
      </c>
    </row>
    <row r="521" spans="2:51" s="13" customFormat="1" ht="10">
      <c r="B521" s="158"/>
      <c r="D521" s="159" t="s">
        <v>214</v>
      </c>
      <c r="E521" s="160" t="s">
        <v>1</v>
      </c>
      <c r="F521" s="161" t="s">
        <v>1414</v>
      </c>
      <c r="H521" s="162">
        <v>2</v>
      </c>
      <c r="I521" s="163"/>
      <c r="L521" s="158"/>
      <c r="M521" s="164"/>
      <c r="N521" s="165"/>
      <c r="O521" s="165"/>
      <c r="P521" s="165"/>
      <c r="Q521" s="165"/>
      <c r="R521" s="165"/>
      <c r="S521" s="165"/>
      <c r="T521" s="166"/>
      <c r="AT521" s="160" t="s">
        <v>214</v>
      </c>
      <c r="AU521" s="160" t="s">
        <v>85</v>
      </c>
      <c r="AV521" s="13" t="s">
        <v>85</v>
      </c>
      <c r="AW521" s="13" t="s">
        <v>33</v>
      </c>
      <c r="AX521" s="13" t="s">
        <v>8</v>
      </c>
      <c r="AY521" s="160" t="s">
        <v>205</v>
      </c>
    </row>
    <row r="522" spans="1:65" s="2" customFormat="1" ht="16.5" customHeight="1">
      <c r="A522" s="32"/>
      <c r="B522" s="144"/>
      <c r="C522" s="175" t="s">
        <v>1415</v>
      </c>
      <c r="D522" s="175" t="s">
        <v>237</v>
      </c>
      <c r="E522" s="176" t="s">
        <v>1416</v>
      </c>
      <c r="F522" s="177" t="s">
        <v>1417</v>
      </c>
      <c r="G522" s="178" t="s">
        <v>246</v>
      </c>
      <c r="H522" s="179">
        <v>2</v>
      </c>
      <c r="I522" s="180"/>
      <c r="J522" s="181">
        <f>ROUND(I522*H522,0)</f>
        <v>0</v>
      </c>
      <c r="K522" s="177" t="s">
        <v>211</v>
      </c>
      <c r="L522" s="182"/>
      <c r="M522" s="183" t="s">
        <v>1</v>
      </c>
      <c r="N522" s="184" t="s">
        <v>43</v>
      </c>
      <c r="O522" s="58"/>
      <c r="P522" s="154">
        <f>O522*H522</f>
        <v>0</v>
      </c>
      <c r="Q522" s="154">
        <v>0.0002</v>
      </c>
      <c r="R522" s="154">
        <f>Q522*H522</f>
        <v>0.0004</v>
      </c>
      <c r="S522" s="154">
        <v>0</v>
      </c>
      <c r="T522" s="155">
        <f>S522*H522</f>
        <v>0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56" t="s">
        <v>91</v>
      </c>
      <c r="AT522" s="156" t="s">
        <v>237</v>
      </c>
      <c r="AU522" s="156" t="s">
        <v>85</v>
      </c>
      <c r="AY522" s="17" t="s">
        <v>205</v>
      </c>
      <c r="BE522" s="157">
        <f>IF(N522="základní",J522,0)</f>
        <v>0</v>
      </c>
      <c r="BF522" s="157">
        <f>IF(N522="snížená",J522,0)</f>
        <v>0</v>
      </c>
      <c r="BG522" s="157">
        <f>IF(N522="zákl. přenesená",J522,0)</f>
        <v>0</v>
      </c>
      <c r="BH522" s="157">
        <f>IF(N522="sníž. přenesená",J522,0)</f>
        <v>0</v>
      </c>
      <c r="BI522" s="157">
        <f>IF(N522="nulová",J522,0)</f>
        <v>0</v>
      </c>
      <c r="BJ522" s="17" t="s">
        <v>85</v>
      </c>
      <c r="BK522" s="157">
        <f>ROUND(I522*H522,0)</f>
        <v>0</v>
      </c>
      <c r="BL522" s="17" t="s">
        <v>297</v>
      </c>
      <c r="BM522" s="156" t="s">
        <v>1418</v>
      </c>
    </row>
    <row r="523" spans="1:65" s="2" customFormat="1" ht="24.15" customHeight="1">
      <c r="A523" s="32"/>
      <c r="B523" s="144"/>
      <c r="C523" s="145" t="s">
        <v>1419</v>
      </c>
      <c r="D523" s="145" t="s">
        <v>207</v>
      </c>
      <c r="E523" s="146" t="s">
        <v>1420</v>
      </c>
      <c r="F523" s="147" t="s">
        <v>1421</v>
      </c>
      <c r="G523" s="148" t="s">
        <v>229</v>
      </c>
      <c r="H523" s="149">
        <v>0.001</v>
      </c>
      <c r="I523" s="150"/>
      <c r="J523" s="151">
        <f>ROUND(I523*H523,0)</f>
        <v>0</v>
      </c>
      <c r="K523" s="147" t="s">
        <v>211</v>
      </c>
      <c r="L523" s="33"/>
      <c r="M523" s="152" t="s">
        <v>1</v>
      </c>
      <c r="N523" s="153" t="s">
        <v>43</v>
      </c>
      <c r="O523" s="58"/>
      <c r="P523" s="154">
        <f>O523*H523</f>
        <v>0</v>
      </c>
      <c r="Q523" s="154">
        <v>0</v>
      </c>
      <c r="R523" s="154">
        <f>Q523*H523</f>
        <v>0</v>
      </c>
      <c r="S523" s="154">
        <v>0</v>
      </c>
      <c r="T523" s="155">
        <f>S523*H523</f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56" t="s">
        <v>297</v>
      </c>
      <c r="AT523" s="156" t="s">
        <v>207</v>
      </c>
      <c r="AU523" s="156" t="s">
        <v>85</v>
      </c>
      <c r="AY523" s="17" t="s">
        <v>205</v>
      </c>
      <c r="BE523" s="157">
        <f>IF(N523="základní",J523,0)</f>
        <v>0</v>
      </c>
      <c r="BF523" s="157">
        <f>IF(N523="snížená",J523,0)</f>
        <v>0</v>
      </c>
      <c r="BG523" s="157">
        <f>IF(N523="zákl. přenesená",J523,0)</f>
        <v>0</v>
      </c>
      <c r="BH523" s="157">
        <f>IF(N523="sníž. přenesená",J523,0)</f>
        <v>0</v>
      </c>
      <c r="BI523" s="157">
        <f>IF(N523="nulová",J523,0)</f>
        <v>0</v>
      </c>
      <c r="BJ523" s="17" t="s">
        <v>85</v>
      </c>
      <c r="BK523" s="157">
        <f>ROUND(I523*H523,0)</f>
        <v>0</v>
      </c>
      <c r="BL523" s="17" t="s">
        <v>297</v>
      </c>
      <c r="BM523" s="156" t="s">
        <v>1422</v>
      </c>
    </row>
    <row r="524" spans="2:51" s="13" customFormat="1" ht="10">
      <c r="B524" s="158"/>
      <c r="D524" s="159" t="s">
        <v>214</v>
      </c>
      <c r="E524" s="160" t="s">
        <v>1</v>
      </c>
      <c r="F524" s="161" t="s">
        <v>13</v>
      </c>
      <c r="H524" s="162">
        <v>0.001</v>
      </c>
      <c r="I524" s="163"/>
      <c r="L524" s="158"/>
      <c r="M524" s="164"/>
      <c r="N524" s="165"/>
      <c r="O524" s="165"/>
      <c r="P524" s="165"/>
      <c r="Q524" s="165"/>
      <c r="R524" s="165"/>
      <c r="S524" s="165"/>
      <c r="T524" s="166"/>
      <c r="AT524" s="160" t="s">
        <v>214</v>
      </c>
      <c r="AU524" s="160" t="s">
        <v>85</v>
      </c>
      <c r="AV524" s="13" t="s">
        <v>85</v>
      </c>
      <c r="AW524" s="13" t="s">
        <v>33</v>
      </c>
      <c r="AX524" s="13" t="s">
        <v>8</v>
      </c>
      <c r="AY524" s="160" t="s">
        <v>205</v>
      </c>
    </row>
    <row r="525" spans="1:65" s="2" customFormat="1" ht="24.15" customHeight="1">
      <c r="A525" s="32"/>
      <c r="B525" s="144"/>
      <c r="C525" s="145" t="s">
        <v>1423</v>
      </c>
      <c r="D525" s="145" t="s">
        <v>207</v>
      </c>
      <c r="E525" s="146" t="s">
        <v>1424</v>
      </c>
      <c r="F525" s="147" t="s">
        <v>1425</v>
      </c>
      <c r="G525" s="148" t="s">
        <v>229</v>
      </c>
      <c r="H525" s="149">
        <v>0.001</v>
      </c>
      <c r="I525" s="150"/>
      <c r="J525" s="151">
        <f>ROUND(I525*H525,0)</f>
        <v>0</v>
      </c>
      <c r="K525" s="147" t="s">
        <v>211</v>
      </c>
      <c r="L525" s="33"/>
      <c r="M525" s="152" t="s">
        <v>1</v>
      </c>
      <c r="N525" s="153" t="s">
        <v>43</v>
      </c>
      <c r="O525" s="58"/>
      <c r="P525" s="154">
        <f>O525*H525</f>
        <v>0</v>
      </c>
      <c r="Q525" s="154">
        <v>0</v>
      </c>
      <c r="R525" s="154">
        <f>Q525*H525</f>
        <v>0</v>
      </c>
      <c r="S525" s="154">
        <v>0</v>
      </c>
      <c r="T525" s="155">
        <f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56" t="s">
        <v>297</v>
      </c>
      <c r="AT525" s="156" t="s">
        <v>207</v>
      </c>
      <c r="AU525" s="156" t="s">
        <v>85</v>
      </c>
      <c r="AY525" s="17" t="s">
        <v>205</v>
      </c>
      <c r="BE525" s="157">
        <f>IF(N525="základní",J525,0)</f>
        <v>0</v>
      </c>
      <c r="BF525" s="157">
        <f>IF(N525="snížená",J525,0)</f>
        <v>0</v>
      </c>
      <c r="BG525" s="157">
        <f>IF(N525="zákl. přenesená",J525,0)</f>
        <v>0</v>
      </c>
      <c r="BH525" s="157">
        <f>IF(N525="sníž. přenesená",J525,0)</f>
        <v>0</v>
      </c>
      <c r="BI525" s="157">
        <f>IF(N525="nulová",J525,0)</f>
        <v>0</v>
      </c>
      <c r="BJ525" s="17" t="s">
        <v>85</v>
      </c>
      <c r="BK525" s="157">
        <f>ROUND(I525*H525,0)</f>
        <v>0</v>
      </c>
      <c r="BL525" s="17" t="s">
        <v>297</v>
      </c>
      <c r="BM525" s="156" t="s">
        <v>1426</v>
      </c>
    </row>
    <row r="526" spans="2:51" s="13" customFormat="1" ht="10">
      <c r="B526" s="158"/>
      <c r="D526" s="159" t="s">
        <v>214</v>
      </c>
      <c r="E526" s="160" t="s">
        <v>1</v>
      </c>
      <c r="F526" s="161" t="s">
        <v>13</v>
      </c>
      <c r="H526" s="162">
        <v>0.001</v>
      </c>
      <c r="I526" s="163"/>
      <c r="L526" s="158"/>
      <c r="M526" s="164"/>
      <c r="N526" s="165"/>
      <c r="O526" s="165"/>
      <c r="P526" s="165"/>
      <c r="Q526" s="165"/>
      <c r="R526" s="165"/>
      <c r="S526" s="165"/>
      <c r="T526" s="166"/>
      <c r="AT526" s="160" t="s">
        <v>214</v>
      </c>
      <c r="AU526" s="160" t="s">
        <v>85</v>
      </c>
      <c r="AV526" s="13" t="s">
        <v>85</v>
      </c>
      <c r="AW526" s="13" t="s">
        <v>33</v>
      </c>
      <c r="AX526" s="13" t="s">
        <v>8</v>
      </c>
      <c r="AY526" s="160" t="s">
        <v>205</v>
      </c>
    </row>
    <row r="527" spans="2:63" s="12" customFormat="1" ht="22.75" customHeight="1">
      <c r="B527" s="131"/>
      <c r="D527" s="132" t="s">
        <v>76</v>
      </c>
      <c r="E527" s="142" t="s">
        <v>1427</v>
      </c>
      <c r="F527" s="142" t="s">
        <v>1428</v>
      </c>
      <c r="I527" s="134"/>
      <c r="J527" s="143">
        <f>BK527</f>
        <v>0</v>
      </c>
      <c r="L527" s="131"/>
      <c r="M527" s="136"/>
      <c r="N527" s="137"/>
      <c r="O527" s="137"/>
      <c r="P527" s="138">
        <f>SUM(P528:P544)</f>
        <v>0</v>
      </c>
      <c r="Q527" s="137"/>
      <c r="R527" s="138">
        <f>SUM(R528:R544)</f>
        <v>0.50375112</v>
      </c>
      <c r="S527" s="137"/>
      <c r="T527" s="139">
        <f>SUM(T528:T544)</f>
        <v>0</v>
      </c>
      <c r="AR527" s="132" t="s">
        <v>85</v>
      </c>
      <c r="AT527" s="140" t="s">
        <v>76</v>
      </c>
      <c r="AU527" s="140" t="s">
        <v>8</v>
      </c>
      <c r="AY527" s="132" t="s">
        <v>205</v>
      </c>
      <c r="BK527" s="141">
        <f>SUM(BK528:BK544)</f>
        <v>0</v>
      </c>
    </row>
    <row r="528" spans="1:65" s="2" customFormat="1" ht="16.5" customHeight="1">
      <c r="A528" s="32"/>
      <c r="B528" s="144"/>
      <c r="C528" s="145" t="s">
        <v>1429</v>
      </c>
      <c r="D528" s="145" t="s">
        <v>207</v>
      </c>
      <c r="E528" s="146" t="s">
        <v>1430</v>
      </c>
      <c r="F528" s="147" t="s">
        <v>1431</v>
      </c>
      <c r="G528" s="148" t="s">
        <v>256</v>
      </c>
      <c r="H528" s="149">
        <v>15.44</v>
      </c>
      <c r="I528" s="150"/>
      <c r="J528" s="151">
        <f>ROUND(I528*H528,0)</f>
        <v>0</v>
      </c>
      <c r="K528" s="147" t="s">
        <v>211</v>
      </c>
      <c r="L528" s="33"/>
      <c r="M528" s="152" t="s">
        <v>1</v>
      </c>
      <c r="N528" s="153" t="s">
        <v>43</v>
      </c>
      <c r="O528" s="58"/>
      <c r="P528" s="154">
        <f>O528*H528</f>
        <v>0</v>
      </c>
      <c r="Q528" s="154">
        <v>0.0003</v>
      </c>
      <c r="R528" s="154">
        <f>Q528*H528</f>
        <v>0.004632</v>
      </c>
      <c r="S528" s="154">
        <v>0</v>
      </c>
      <c r="T528" s="155">
        <f>S528*H528</f>
        <v>0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56" t="s">
        <v>297</v>
      </c>
      <c r="AT528" s="156" t="s">
        <v>207</v>
      </c>
      <c r="AU528" s="156" t="s">
        <v>85</v>
      </c>
      <c r="AY528" s="17" t="s">
        <v>205</v>
      </c>
      <c r="BE528" s="157">
        <f>IF(N528="základní",J528,0)</f>
        <v>0</v>
      </c>
      <c r="BF528" s="157">
        <f>IF(N528="snížená",J528,0)</f>
        <v>0</v>
      </c>
      <c r="BG528" s="157">
        <f>IF(N528="zákl. přenesená",J528,0)</f>
        <v>0</v>
      </c>
      <c r="BH528" s="157">
        <f>IF(N528="sníž. přenesená",J528,0)</f>
        <v>0</v>
      </c>
      <c r="BI528" s="157">
        <f>IF(N528="nulová",J528,0)</f>
        <v>0</v>
      </c>
      <c r="BJ528" s="17" t="s">
        <v>85</v>
      </c>
      <c r="BK528" s="157">
        <f>ROUND(I528*H528,0)</f>
        <v>0</v>
      </c>
      <c r="BL528" s="17" t="s">
        <v>297</v>
      </c>
      <c r="BM528" s="156" t="s">
        <v>1432</v>
      </c>
    </row>
    <row r="529" spans="2:51" s="13" customFormat="1" ht="10">
      <c r="B529" s="158"/>
      <c r="D529" s="159" t="s">
        <v>214</v>
      </c>
      <c r="E529" s="160" t="s">
        <v>1</v>
      </c>
      <c r="F529" s="161" t="s">
        <v>905</v>
      </c>
      <c r="H529" s="162">
        <v>15.44</v>
      </c>
      <c r="I529" s="163"/>
      <c r="L529" s="158"/>
      <c r="M529" s="164"/>
      <c r="N529" s="165"/>
      <c r="O529" s="165"/>
      <c r="P529" s="165"/>
      <c r="Q529" s="165"/>
      <c r="R529" s="165"/>
      <c r="S529" s="165"/>
      <c r="T529" s="166"/>
      <c r="AT529" s="160" t="s">
        <v>214</v>
      </c>
      <c r="AU529" s="160" t="s">
        <v>85</v>
      </c>
      <c r="AV529" s="13" t="s">
        <v>85</v>
      </c>
      <c r="AW529" s="13" t="s">
        <v>33</v>
      </c>
      <c r="AX529" s="13" t="s">
        <v>8</v>
      </c>
      <c r="AY529" s="160" t="s">
        <v>205</v>
      </c>
    </row>
    <row r="530" spans="1:65" s="2" customFormat="1" ht="37.75" customHeight="1">
      <c r="A530" s="32"/>
      <c r="B530" s="144"/>
      <c r="C530" s="145" t="s">
        <v>1433</v>
      </c>
      <c r="D530" s="145" t="s">
        <v>207</v>
      </c>
      <c r="E530" s="146" t="s">
        <v>1434</v>
      </c>
      <c r="F530" s="147" t="s">
        <v>1435</v>
      </c>
      <c r="G530" s="148" t="s">
        <v>325</v>
      </c>
      <c r="H530" s="149">
        <v>9.82</v>
      </c>
      <c r="I530" s="150"/>
      <c r="J530" s="151">
        <f>ROUND(I530*H530,0)</f>
        <v>0</v>
      </c>
      <c r="K530" s="147" t="s">
        <v>211</v>
      </c>
      <c r="L530" s="33"/>
      <c r="M530" s="152" t="s">
        <v>1</v>
      </c>
      <c r="N530" s="153" t="s">
        <v>43</v>
      </c>
      <c r="O530" s="58"/>
      <c r="P530" s="154">
        <f>O530*H530</f>
        <v>0</v>
      </c>
      <c r="Q530" s="154">
        <v>0.000584</v>
      </c>
      <c r="R530" s="154">
        <f>Q530*H530</f>
        <v>0.00573488</v>
      </c>
      <c r="S530" s="154">
        <v>0</v>
      </c>
      <c r="T530" s="155">
        <f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56" t="s">
        <v>297</v>
      </c>
      <c r="AT530" s="156" t="s">
        <v>207</v>
      </c>
      <c r="AU530" s="156" t="s">
        <v>85</v>
      </c>
      <c r="AY530" s="17" t="s">
        <v>205</v>
      </c>
      <c r="BE530" s="157">
        <f>IF(N530="základní",J530,0)</f>
        <v>0</v>
      </c>
      <c r="BF530" s="157">
        <f>IF(N530="snížená",J530,0)</f>
        <v>0</v>
      </c>
      <c r="BG530" s="157">
        <f>IF(N530="zákl. přenesená",J530,0)</f>
        <v>0</v>
      </c>
      <c r="BH530" s="157">
        <f>IF(N530="sníž. přenesená",J530,0)</f>
        <v>0</v>
      </c>
      <c r="BI530" s="157">
        <f>IF(N530="nulová",J530,0)</f>
        <v>0</v>
      </c>
      <c r="BJ530" s="17" t="s">
        <v>85</v>
      </c>
      <c r="BK530" s="157">
        <f>ROUND(I530*H530,0)</f>
        <v>0</v>
      </c>
      <c r="BL530" s="17" t="s">
        <v>297</v>
      </c>
      <c r="BM530" s="156" t="s">
        <v>1436</v>
      </c>
    </row>
    <row r="531" spans="2:51" s="13" customFormat="1" ht="10">
      <c r="B531" s="158"/>
      <c r="D531" s="159" t="s">
        <v>214</v>
      </c>
      <c r="E531" s="160" t="s">
        <v>1</v>
      </c>
      <c r="F531" s="161" t="s">
        <v>1437</v>
      </c>
      <c r="H531" s="162">
        <v>9.82</v>
      </c>
      <c r="I531" s="163"/>
      <c r="L531" s="158"/>
      <c r="M531" s="164"/>
      <c r="N531" s="165"/>
      <c r="O531" s="165"/>
      <c r="P531" s="165"/>
      <c r="Q531" s="165"/>
      <c r="R531" s="165"/>
      <c r="S531" s="165"/>
      <c r="T531" s="166"/>
      <c r="AT531" s="160" t="s">
        <v>214</v>
      </c>
      <c r="AU531" s="160" t="s">
        <v>85</v>
      </c>
      <c r="AV531" s="13" t="s">
        <v>85</v>
      </c>
      <c r="AW531" s="13" t="s">
        <v>33</v>
      </c>
      <c r="AX531" s="13" t="s">
        <v>77</v>
      </c>
      <c r="AY531" s="160" t="s">
        <v>205</v>
      </c>
    </row>
    <row r="532" spans="2:51" s="14" customFormat="1" ht="10">
      <c r="B532" s="167"/>
      <c r="D532" s="159" t="s">
        <v>214</v>
      </c>
      <c r="E532" s="168" t="s">
        <v>908</v>
      </c>
      <c r="F532" s="169" t="s">
        <v>216</v>
      </c>
      <c r="H532" s="170">
        <v>9.82</v>
      </c>
      <c r="I532" s="171"/>
      <c r="L532" s="167"/>
      <c r="M532" s="172"/>
      <c r="N532" s="173"/>
      <c r="O532" s="173"/>
      <c r="P532" s="173"/>
      <c r="Q532" s="173"/>
      <c r="R532" s="173"/>
      <c r="S532" s="173"/>
      <c r="T532" s="174"/>
      <c r="AT532" s="168" t="s">
        <v>214</v>
      </c>
      <c r="AU532" s="168" t="s">
        <v>85</v>
      </c>
      <c r="AV532" s="14" t="s">
        <v>217</v>
      </c>
      <c r="AW532" s="14" t="s">
        <v>33</v>
      </c>
      <c r="AX532" s="14" t="s">
        <v>8</v>
      </c>
      <c r="AY532" s="168" t="s">
        <v>205</v>
      </c>
    </row>
    <row r="533" spans="1:65" s="2" customFormat="1" ht="33" customHeight="1">
      <c r="A533" s="32"/>
      <c r="B533" s="144"/>
      <c r="C533" s="145" t="s">
        <v>1438</v>
      </c>
      <c r="D533" s="145" t="s">
        <v>207</v>
      </c>
      <c r="E533" s="146" t="s">
        <v>1439</v>
      </c>
      <c r="F533" s="147" t="s">
        <v>1440</v>
      </c>
      <c r="G533" s="148" t="s">
        <v>256</v>
      </c>
      <c r="H533" s="149">
        <v>15.44</v>
      </c>
      <c r="I533" s="150"/>
      <c r="J533" s="151">
        <f>ROUND(I533*H533,0)</f>
        <v>0</v>
      </c>
      <c r="K533" s="147" t="s">
        <v>211</v>
      </c>
      <c r="L533" s="33"/>
      <c r="M533" s="152" t="s">
        <v>1</v>
      </c>
      <c r="N533" s="153" t="s">
        <v>43</v>
      </c>
      <c r="O533" s="58"/>
      <c r="P533" s="154">
        <f>O533*H533</f>
        <v>0</v>
      </c>
      <c r="Q533" s="154">
        <v>0.005196</v>
      </c>
      <c r="R533" s="154">
        <f>Q533*H533</f>
        <v>0.08022624</v>
      </c>
      <c r="S533" s="154">
        <v>0</v>
      </c>
      <c r="T533" s="155">
        <f>S533*H533</f>
        <v>0</v>
      </c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R533" s="156" t="s">
        <v>297</v>
      </c>
      <c r="AT533" s="156" t="s">
        <v>207</v>
      </c>
      <c r="AU533" s="156" t="s">
        <v>85</v>
      </c>
      <c r="AY533" s="17" t="s">
        <v>205</v>
      </c>
      <c r="BE533" s="157">
        <f>IF(N533="základní",J533,0)</f>
        <v>0</v>
      </c>
      <c r="BF533" s="157">
        <f>IF(N533="snížená",J533,0)</f>
        <v>0</v>
      </c>
      <c r="BG533" s="157">
        <f>IF(N533="zákl. přenesená",J533,0)</f>
        <v>0</v>
      </c>
      <c r="BH533" s="157">
        <f>IF(N533="sníž. přenesená",J533,0)</f>
        <v>0</v>
      </c>
      <c r="BI533" s="157">
        <f>IF(N533="nulová",J533,0)</f>
        <v>0</v>
      </c>
      <c r="BJ533" s="17" t="s">
        <v>85</v>
      </c>
      <c r="BK533" s="157">
        <f>ROUND(I533*H533,0)</f>
        <v>0</v>
      </c>
      <c r="BL533" s="17" t="s">
        <v>297</v>
      </c>
      <c r="BM533" s="156" t="s">
        <v>1441</v>
      </c>
    </row>
    <row r="534" spans="2:51" s="13" customFormat="1" ht="10">
      <c r="B534" s="158"/>
      <c r="D534" s="159" t="s">
        <v>214</v>
      </c>
      <c r="E534" s="160" t="s">
        <v>1</v>
      </c>
      <c r="F534" s="161" t="s">
        <v>1442</v>
      </c>
      <c r="H534" s="162">
        <v>15.44</v>
      </c>
      <c r="I534" s="163"/>
      <c r="L534" s="158"/>
      <c r="M534" s="164"/>
      <c r="N534" s="165"/>
      <c r="O534" s="165"/>
      <c r="P534" s="165"/>
      <c r="Q534" s="165"/>
      <c r="R534" s="165"/>
      <c r="S534" s="165"/>
      <c r="T534" s="166"/>
      <c r="AT534" s="160" t="s">
        <v>214</v>
      </c>
      <c r="AU534" s="160" t="s">
        <v>85</v>
      </c>
      <c r="AV534" s="13" t="s">
        <v>85</v>
      </c>
      <c r="AW534" s="13" t="s">
        <v>33</v>
      </c>
      <c r="AX534" s="13" t="s">
        <v>77</v>
      </c>
      <c r="AY534" s="160" t="s">
        <v>205</v>
      </c>
    </row>
    <row r="535" spans="2:51" s="14" customFormat="1" ht="10">
      <c r="B535" s="167"/>
      <c r="D535" s="159" t="s">
        <v>214</v>
      </c>
      <c r="E535" s="168" t="s">
        <v>905</v>
      </c>
      <c r="F535" s="169" t="s">
        <v>216</v>
      </c>
      <c r="H535" s="170">
        <v>15.44</v>
      </c>
      <c r="I535" s="171"/>
      <c r="L535" s="167"/>
      <c r="M535" s="172"/>
      <c r="N535" s="173"/>
      <c r="O535" s="173"/>
      <c r="P535" s="173"/>
      <c r="Q535" s="173"/>
      <c r="R535" s="173"/>
      <c r="S535" s="173"/>
      <c r="T535" s="174"/>
      <c r="AT535" s="168" t="s">
        <v>214</v>
      </c>
      <c r="AU535" s="168" t="s">
        <v>85</v>
      </c>
      <c r="AV535" s="14" t="s">
        <v>217</v>
      </c>
      <c r="AW535" s="14" t="s">
        <v>33</v>
      </c>
      <c r="AX535" s="14" t="s">
        <v>8</v>
      </c>
      <c r="AY535" s="168" t="s">
        <v>205</v>
      </c>
    </row>
    <row r="536" spans="1:65" s="2" customFormat="1" ht="37.75" customHeight="1">
      <c r="A536" s="32"/>
      <c r="B536" s="144"/>
      <c r="C536" s="175" t="s">
        <v>1443</v>
      </c>
      <c r="D536" s="175" t="s">
        <v>237</v>
      </c>
      <c r="E536" s="176" t="s">
        <v>1444</v>
      </c>
      <c r="F536" s="177" t="s">
        <v>1445</v>
      </c>
      <c r="G536" s="178" t="s">
        <v>256</v>
      </c>
      <c r="H536" s="179">
        <v>18.064</v>
      </c>
      <c r="I536" s="180"/>
      <c r="J536" s="181">
        <f>ROUND(I536*H536,0)</f>
        <v>0</v>
      </c>
      <c r="K536" s="177" t="s">
        <v>211</v>
      </c>
      <c r="L536" s="182"/>
      <c r="M536" s="183" t="s">
        <v>1</v>
      </c>
      <c r="N536" s="184" t="s">
        <v>43</v>
      </c>
      <c r="O536" s="58"/>
      <c r="P536" s="154">
        <f>O536*H536</f>
        <v>0</v>
      </c>
      <c r="Q536" s="154">
        <v>0.022</v>
      </c>
      <c r="R536" s="154">
        <f>Q536*H536</f>
        <v>0.397408</v>
      </c>
      <c r="S536" s="154">
        <v>0</v>
      </c>
      <c r="T536" s="155">
        <f>S536*H536</f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56" t="s">
        <v>91</v>
      </c>
      <c r="AT536" s="156" t="s">
        <v>237</v>
      </c>
      <c r="AU536" s="156" t="s">
        <v>85</v>
      </c>
      <c r="AY536" s="17" t="s">
        <v>205</v>
      </c>
      <c r="BE536" s="157">
        <f>IF(N536="základní",J536,0)</f>
        <v>0</v>
      </c>
      <c r="BF536" s="157">
        <f>IF(N536="snížená",J536,0)</f>
        <v>0</v>
      </c>
      <c r="BG536" s="157">
        <f>IF(N536="zákl. přenesená",J536,0)</f>
        <v>0</v>
      </c>
      <c r="BH536" s="157">
        <f>IF(N536="sníž. přenesená",J536,0)</f>
        <v>0</v>
      </c>
      <c r="BI536" s="157">
        <f>IF(N536="nulová",J536,0)</f>
        <v>0</v>
      </c>
      <c r="BJ536" s="17" t="s">
        <v>85</v>
      </c>
      <c r="BK536" s="157">
        <f>ROUND(I536*H536,0)</f>
        <v>0</v>
      </c>
      <c r="BL536" s="17" t="s">
        <v>297</v>
      </c>
      <c r="BM536" s="156" t="s">
        <v>1446</v>
      </c>
    </row>
    <row r="537" spans="2:51" s="13" customFormat="1" ht="10">
      <c r="B537" s="158"/>
      <c r="D537" s="159" t="s">
        <v>214</v>
      </c>
      <c r="E537" s="160" t="s">
        <v>1</v>
      </c>
      <c r="F537" s="161" t="s">
        <v>1447</v>
      </c>
      <c r="H537" s="162">
        <v>16.984</v>
      </c>
      <c r="I537" s="163"/>
      <c r="L537" s="158"/>
      <c r="M537" s="164"/>
      <c r="N537" s="165"/>
      <c r="O537" s="165"/>
      <c r="P537" s="165"/>
      <c r="Q537" s="165"/>
      <c r="R537" s="165"/>
      <c r="S537" s="165"/>
      <c r="T537" s="166"/>
      <c r="AT537" s="160" t="s">
        <v>214</v>
      </c>
      <c r="AU537" s="160" t="s">
        <v>85</v>
      </c>
      <c r="AV537" s="13" t="s">
        <v>85</v>
      </c>
      <c r="AW537" s="13" t="s">
        <v>33</v>
      </c>
      <c r="AX537" s="13" t="s">
        <v>77</v>
      </c>
      <c r="AY537" s="160" t="s">
        <v>205</v>
      </c>
    </row>
    <row r="538" spans="2:51" s="13" customFormat="1" ht="10">
      <c r="B538" s="158"/>
      <c r="D538" s="159" t="s">
        <v>214</v>
      </c>
      <c r="E538" s="160" t="s">
        <v>1</v>
      </c>
      <c r="F538" s="161" t="s">
        <v>1448</v>
      </c>
      <c r="H538" s="162">
        <v>1.08</v>
      </c>
      <c r="I538" s="163"/>
      <c r="L538" s="158"/>
      <c r="M538" s="164"/>
      <c r="N538" s="165"/>
      <c r="O538" s="165"/>
      <c r="P538" s="165"/>
      <c r="Q538" s="165"/>
      <c r="R538" s="165"/>
      <c r="S538" s="165"/>
      <c r="T538" s="166"/>
      <c r="AT538" s="160" t="s">
        <v>214</v>
      </c>
      <c r="AU538" s="160" t="s">
        <v>85</v>
      </c>
      <c r="AV538" s="13" t="s">
        <v>85</v>
      </c>
      <c r="AW538" s="13" t="s">
        <v>33</v>
      </c>
      <c r="AX538" s="13" t="s">
        <v>77</v>
      </c>
      <c r="AY538" s="160" t="s">
        <v>205</v>
      </c>
    </row>
    <row r="539" spans="2:51" s="14" customFormat="1" ht="10">
      <c r="B539" s="167"/>
      <c r="D539" s="159" t="s">
        <v>214</v>
      </c>
      <c r="E539" s="168" t="s">
        <v>1</v>
      </c>
      <c r="F539" s="169" t="s">
        <v>216</v>
      </c>
      <c r="H539" s="170">
        <v>18.064</v>
      </c>
      <c r="I539" s="171"/>
      <c r="L539" s="167"/>
      <c r="M539" s="172"/>
      <c r="N539" s="173"/>
      <c r="O539" s="173"/>
      <c r="P539" s="173"/>
      <c r="Q539" s="173"/>
      <c r="R539" s="173"/>
      <c r="S539" s="173"/>
      <c r="T539" s="174"/>
      <c r="AT539" s="168" t="s">
        <v>214</v>
      </c>
      <c r="AU539" s="168" t="s">
        <v>85</v>
      </c>
      <c r="AV539" s="14" t="s">
        <v>217</v>
      </c>
      <c r="AW539" s="14" t="s">
        <v>33</v>
      </c>
      <c r="AX539" s="14" t="s">
        <v>8</v>
      </c>
      <c r="AY539" s="168" t="s">
        <v>205</v>
      </c>
    </row>
    <row r="540" spans="1:65" s="2" customFormat="1" ht="24.15" customHeight="1">
      <c r="A540" s="32"/>
      <c r="B540" s="144"/>
      <c r="C540" s="145" t="s">
        <v>1449</v>
      </c>
      <c r="D540" s="145" t="s">
        <v>207</v>
      </c>
      <c r="E540" s="146" t="s">
        <v>1450</v>
      </c>
      <c r="F540" s="147" t="s">
        <v>1451</v>
      </c>
      <c r="G540" s="148" t="s">
        <v>256</v>
      </c>
      <c r="H540" s="149">
        <v>10.5</v>
      </c>
      <c r="I540" s="150"/>
      <c r="J540" s="151">
        <f>ROUND(I540*H540,0)</f>
        <v>0</v>
      </c>
      <c r="K540" s="147" t="s">
        <v>211</v>
      </c>
      <c r="L540" s="33"/>
      <c r="M540" s="152" t="s">
        <v>1</v>
      </c>
      <c r="N540" s="153" t="s">
        <v>43</v>
      </c>
      <c r="O540" s="58"/>
      <c r="P540" s="154">
        <f>O540*H540</f>
        <v>0</v>
      </c>
      <c r="Q540" s="154">
        <v>0.0015</v>
      </c>
      <c r="R540" s="154">
        <f>Q540*H540</f>
        <v>0.01575</v>
      </c>
      <c r="S540" s="154">
        <v>0</v>
      </c>
      <c r="T540" s="155">
        <f>S540*H540</f>
        <v>0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56" t="s">
        <v>297</v>
      </c>
      <c r="AT540" s="156" t="s">
        <v>207</v>
      </c>
      <c r="AU540" s="156" t="s">
        <v>85</v>
      </c>
      <c r="AY540" s="17" t="s">
        <v>205</v>
      </c>
      <c r="BE540" s="157">
        <f>IF(N540="základní",J540,0)</f>
        <v>0</v>
      </c>
      <c r="BF540" s="157">
        <f>IF(N540="snížená",J540,0)</f>
        <v>0</v>
      </c>
      <c r="BG540" s="157">
        <f>IF(N540="zákl. přenesená",J540,0)</f>
        <v>0</v>
      </c>
      <c r="BH540" s="157">
        <f>IF(N540="sníž. přenesená",J540,0)</f>
        <v>0</v>
      </c>
      <c r="BI540" s="157">
        <f>IF(N540="nulová",J540,0)</f>
        <v>0</v>
      </c>
      <c r="BJ540" s="17" t="s">
        <v>85</v>
      </c>
      <c r="BK540" s="157">
        <f>ROUND(I540*H540,0)</f>
        <v>0</v>
      </c>
      <c r="BL540" s="17" t="s">
        <v>297</v>
      </c>
      <c r="BM540" s="156" t="s">
        <v>1452</v>
      </c>
    </row>
    <row r="541" spans="2:51" s="13" customFormat="1" ht="10">
      <c r="B541" s="158"/>
      <c r="D541" s="159" t="s">
        <v>214</v>
      </c>
      <c r="E541" s="160" t="s">
        <v>1</v>
      </c>
      <c r="F541" s="161" t="s">
        <v>1453</v>
      </c>
      <c r="H541" s="162">
        <v>10.5</v>
      </c>
      <c r="I541" s="163"/>
      <c r="L541" s="158"/>
      <c r="M541" s="164"/>
      <c r="N541" s="165"/>
      <c r="O541" s="165"/>
      <c r="P541" s="165"/>
      <c r="Q541" s="165"/>
      <c r="R541" s="165"/>
      <c r="S541" s="165"/>
      <c r="T541" s="166"/>
      <c r="AT541" s="160" t="s">
        <v>214</v>
      </c>
      <c r="AU541" s="160" t="s">
        <v>85</v>
      </c>
      <c r="AV541" s="13" t="s">
        <v>85</v>
      </c>
      <c r="AW541" s="13" t="s">
        <v>33</v>
      </c>
      <c r="AX541" s="13" t="s">
        <v>77</v>
      </c>
      <c r="AY541" s="160" t="s">
        <v>205</v>
      </c>
    </row>
    <row r="542" spans="2:51" s="14" customFormat="1" ht="10">
      <c r="B542" s="167"/>
      <c r="D542" s="159" t="s">
        <v>214</v>
      </c>
      <c r="E542" s="168" t="s">
        <v>1</v>
      </c>
      <c r="F542" s="169" t="s">
        <v>216</v>
      </c>
      <c r="H542" s="170">
        <v>10.5</v>
      </c>
      <c r="I542" s="171"/>
      <c r="L542" s="167"/>
      <c r="M542" s="172"/>
      <c r="N542" s="173"/>
      <c r="O542" s="173"/>
      <c r="P542" s="173"/>
      <c r="Q542" s="173"/>
      <c r="R542" s="173"/>
      <c r="S542" s="173"/>
      <c r="T542" s="174"/>
      <c r="AT542" s="168" t="s">
        <v>214</v>
      </c>
      <c r="AU542" s="168" t="s">
        <v>85</v>
      </c>
      <c r="AV542" s="14" t="s">
        <v>217</v>
      </c>
      <c r="AW542" s="14" t="s">
        <v>33</v>
      </c>
      <c r="AX542" s="14" t="s">
        <v>8</v>
      </c>
      <c r="AY542" s="168" t="s">
        <v>205</v>
      </c>
    </row>
    <row r="543" spans="1:65" s="2" customFormat="1" ht="24.15" customHeight="1">
      <c r="A543" s="32"/>
      <c r="B543" s="144"/>
      <c r="C543" s="145" t="s">
        <v>1454</v>
      </c>
      <c r="D543" s="145" t="s">
        <v>207</v>
      </c>
      <c r="E543" s="146" t="s">
        <v>1455</v>
      </c>
      <c r="F543" s="147" t="s">
        <v>1456</v>
      </c>
      <c r="G543" s="148" t="s">
        <v>229</v>
      </c>
      <c r="H543" s="149">
        <v>0.504</v>
      </c>
      <c r="I543" s="150"/>
      <c r="J543" s="151">
        <f>ROUND(I543*H543,0)</f>
        <v>0</v>
      </c>
      <c r="K543" s="147" t="s">
        <v>211</v>
      </c>
      <c r="L543" s="33"/>
      <c r="M543" s="152" t="s">
        <v>1</v>
      </c>
      <c r="N543" s="153" t="s">
        <v>43</v>
      </c>
      <c r="O543" s="58"/>
      <c r="P543" s="154">
        <f>O543*H543</f>
        <v>0</v>
      </c>
      <c r="Q543" s="154">
        <v>0</v>
      </c>
      <c r="R543" s="154">
        <f>Q543*H543</f>
        <v>0</v>
      </c>
      <c r="S543" s="154">
        <v>0</v>
      </c>
      <c r="T543" s="155">
        <f>S543*H543</f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56" t="s">
        <v>297</v>
      </c>
      <c r="AT543" s="156" t="s">
        <v>207</v>
      </c>
      <c r="AU543" s="156" t="s">
        <v>85</v>
      </c>
      <c r="AY543" s="17" t="s">
        <v>205</v>
      </c>
      <c r="BE543" s="157">
        <f>IF(N543="základní",J543,0)</f>
        <v>0</v>
      </c>
      <c r="BF543" s="157">
        <f>IF(N543="snížená",J543,0)</f>
        <v>0</v>
      </c>
      <c r="BG543" s="157">
        <f>IF(N543="zákl. přenesená",J543,0)</f>
        <v>0</v>
      </c>
      <c r="BH543" s="157">
        <f>IF(N543="sníž. přenesená",J543,0)</f>
        <v>0</v>
      </c>
      <c r="BI543" s="157">
        <f>IF(N543="nulová",J543,0)</f>
        <v>0</v>
      </c>
      <c r="BJ543" s="17" t="s">
        <v>85</v>
      </c>
      <c r="BK543" s="157">
        <f>ROUND(I543*H543,0)</f>
        <v>0</v>
      </c>
      <c r="BL543" s="17" t="s">
        <v>297</v>
      </c>
      <c r="BM543" s="156" t="s">
        <v>1457</v>
      </c>
    </row>
    <row r="544" spans="1:65" s="2" customFormat="1" ht="24.15" customHeight="1">
      <c r="A544" s="32"/>
      <c r="B544" s="144"/>
      <c r="C544" s="145" t="s">
        <v>1458</v>
      </c>
      <c r="D544" s="145" t="s">
        <v>207</v>
      </c>
      <c r="E544" s="146" t="s">
        <v>1459</v>
      </c>
      <c r="F544" s="147" t="s">
        <v>1460</v>
      </c>
      <c r="G544" s="148" t="s">
        <v>229</v>
      </c>
      <c r="H544" s="149">
        <v>0.504</v>
      </c>
      <c r="I544" s="150"/>
      <c r="J544" s="151">
        <f>ROUND(I544*H544,0)</f>
        <v>0</v>
      </c>
      <c r="K544" s="147" t="s">
        <v>211</v>
      </c>
      <c r="L544" s="33"/>
      <c r="M544" s="152" t="s">
        <v>1</v>
      </c>
      <c r="N544" s="153" t="s">
        <v>43</v>
      </c>
      <c r="O544" s="58"/>
      <c r="P544" s="154">
        <f>O544*H544</f>
        <v>0</v>
      </c>
      <c r="Q544" s="154">
        <v>0</v>
      </c>
      <c r="R544" s="154">
        <f>Q544*H544</f>
        <v>0</v>
      </c>
      <c r="S544" s="154">
        <v>0</v>
      </c>
      <c r="T544" s="155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56" t="s">
        <v>297</v>
      </c>
      <c r="AT544" s="156" t="s">
        <v>207</v>
      </c>
      <c r="AU544" s="156" t="s">
        <v>85</v>
      </c>
      <c r="AY544" s="17" t="s">
        <v>205</v>
      </c>
      <c r="BE544" s="157">
        <f>IF(N544="základní",J544,0)</f>
        <v>0</v>
      </c>
      <c r="BF544" s="157">
        <f>IF(N544="snížená",J544,0)</f>
        <v>0</v>
      </c>
      <c r="BG544" s="157">
        <f>IF(N544="zákl. přenesená",J544,0)</f>
        <v>0</v>
      </c>
      <c r="BH544" s="157">
        <f>IF(N544="sníž. přenesená",J544,0)</f>
        <v>0</v>
      </c>
      <c r="BI544" s="157">
        <f>IF(N544="nulová",J544,0)</f>
        <v>0</v>
      </c>
      <c r="BJ544" s="17" t="s">
        <v>85</v>
      </c>
      <c r="BK544" s="157">
        <f>ROUND(I544*H544,0)</f>
        <v>0</v>
      </c>
      <c r="BL544" s="17" t="s">
        <v>297</v>
      </c>
      <c r="BM544" s="156" t="s">
        <v>1461</v>
      </c>
    </row>
    <row r="545" spans="2:63" s="12" customFormat="1" ht="22.75" customHeight="1">
      <c r="B545" s="131"/>
      <c r="D545" s="132" t="s">
        <v>76</v>
      </c>
      <c r="E545" s="142" t="s">
        <v>725</v>
      </c>
      <c r="F545" s="142" t="s">
        <v>726</v>
      </c>
      <c r="I545" s="134"/>
      <c r="J545" s="143">
        <f>BK545</f>
        <v>0</v>
      </c>
      <c r="L545" s="131"/>
      <c r="M545" s="136"/>
      <c r="N545" s="137"/>
      <c r="O545" s="137"/>
      <c r="P545" s="138">
        <f>SUM(P546:P574)</f>
        <v>0</v>
      </c>
      <c r="Q545" s="137"/>
      <c r="R545" s="138">
        <f>SUM(R546:R574)</f>
        <v>0.49026022373</v>
      </c>
      <c r="S545" s="137"/>
      <c r="T545" s="139">
        <f>SUM(T546:T574)</f>
        <v>0.104275</v>
      </c>
      <c r="AR545" s="132" t="s">
        <v>85</v>
      </c>
      <c r="AT545" s="140" t="s">
        <v>76</v>
      </c>
      <c r="AU545" s="140" t="s">
        <v>8</v>
      </c>
      <c r="AY545" s="132" t="s">
        <v>205</v>
      </c>
      <c r="BK545" s="141">
        <f>SUM(BK546:BK574)</f>
        <v>0</v>
      </c>
    </row>
    <row r="546" spans="1:65" s="2" customFormat="1" ht="24.15" customHeight="1">
      <c r="A546" s="32"/>
      <c r="B546" s="144"/>
      <c r="C546" s="145" t="s">
        <v>1462</v>
      </c>
      <c r="D546" s="145" t="s">
        <v>207</v>
      </c>
      <c r="E546" s="146" t="s">
        <v>728</v>
      </c>
      <c r="F546" s="147" t="s">
        <v>729</v>
      </c>
      <c r="G546" s="148" t="s">
        <v>256</v>
      </c>
      <c r="H546" s="149">
        <v>61.44</v>
      </c>
      <c r="I546" s="150"/>
      <c r="J546" s="151">
        <f>ROUND(I546*H546,0)</f>
        <v>0</v>
      </c>
      <c r="K546" s="147" t="s">
        <v>211</v>
      </c>
      <c r="L546" s="33"/>
      <c r="M546" s="152" t="s">
        <v>1</v>
      </c>
      <c r="N546" s="153" t="s">
        <v>43</v>
      </c>
      <c r="O546" s="58"/>
      <c r="P546" s="154">
        <f>O546*H546</f>
        <v>0</v>
      </c>
      <c r="Q546" s="154">
        <v>4.48E-07</v>
      </c>
      <c r="R546" s="154">
        <f>Q546*H546</f>
        <v>2.752512E-05</v>
      </c>
      <c r="S546" s="154">
        <v>0</v>
      </c>
      <c r="T546" s="155">
        <f>S546*H546</f>
        <v>0</v>
      </c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R546" s="156" t="s">
        <v>297</v>
      </c>
      <c r="AT546" s="156" t="s">
        <v>207</v>
      </c>
      <c r="AU546" s="156" t="s">
        <v>85</v>
      </c>
      <c r="AY546" s="17" t="s">
        <v>205</v>
      </c>
      <c r="BE546" s="157">
        <f>IF(N546="základní",J546,0)</f>
        <v>0</v>
      </c>
      <c r="BF546" s="157">
        <f>IF(N546="snížená",J546,0)</f>
        <v>0</v>
      </c>
      <c r="BG546" s="157">
        <f>IF(N546="zákl. přenesená",J546,0)</f>
        <v>0</v>
      </c>
      <c r="BH546" s="157">
        <f>IF(N546="sníž. přenesená",J546,0)</f>
        <v>0</v>
      </c>
      <c r="BI546" s="157">
        <f>IF(N546="nulová",J546,0)</f>
        <v>0</v>
      </c>
      <c r="BJ546" s="17" t="s">
        <v>85</v>
      </c>
      <c r="BK546" s="157">
        <f>ROUND(I546*H546,0)</f>
        <v>0</v>
      </c>
      <c r="BL546" s="17" t="s">
        <v>297</v>
      </c>
      <c r="BM546" s="156" t="s">
        <v>1463</v>
      </c>
    </row>
    <row r="547" spans="2:51" s="13" customFormat="1" ht="10">
      <c r="B547" s="158"/>
      <c r="D547" s="159" t="s">
        <v>214</v>
      </c>
      <c r="E547" s="160" t="s">
        <v>1</v>
      </c>
      <c r="F547" s="161" t="s">
        <v>911</v>
      </c>
      <c r="H547" s="162">
        <v>61.44</v>
      </c>
      <c r="I547" s="163"/>
      <c r="L547" s="158"/>
      <c r="M547" s="164"/>
      <c r="N547" s="165"/>
      <c r="O547" s="165"/>
      <c r="P547" s="165"/>
      <c r="Q547" s="165"/>
      <c r="R547" s="165"/>
      <c r="S547" s="165"/>
      <c r="T547" s="166"/>
      <c r="AT547" s="160" t="s">
        <v>214</v>
      </c>
      <c r="AU547" s="160" t="s">
        <v>85</v>
      </c>
      <c r="AV547" s="13" t="s">
        <v>85</v>
      </c>
      <c r="AW547" s="13" t="s">
        <v>33</v>
      </c>
      <c r="AX547" s="13" t="s">
        <v>8</v>
      </c>
      <c r="AY547" s="160" t="s">
        <v>205</v>
      </c>
    </row>
    <row r="548" spans="1:65" s="2" customFormat="1" ht="16.5" customHeight="1">
      <c r="A548" s="32"/>
      <c r="B548" s="144"/>
      <c r="C548" s="145" t="s">
        <v>1464</v>
      </c>
      <c r="D548" s="145" t="s">
        <v>207</v>
      </c>
      <c r="E548" s="146" t="s">
        <v>735</v>
      </c>
      <c r="F548" s="147" t="s">
        <v>736</v>
      </c>
      <c r="G548" s="148" t="s">
        <v>256</v>
      </c>
      <c r="H548" s="149">
        <v>61.44</v>
      </c>
      <c r="I548" s="150"/>
      <c r="J548" s="151">
        <f>ROUND(I548*H548,0)</f>
        <v>0</v>
      </c>
      <c r="K548" s="147" t="s">
        <v>211</v>
      </c>
      <c r="L548" s="33"/>
      <c r="M548" s="152" t="s">
        <v>1</v>
      </c>
      <c r="N548" s="153" t="s">
        <v>43</v>
      </c>
      <c r="O548" s="58"/>
      <c r="P548" s="154">
        <f>O548*H548</f>
        <v>0</v>
      </c>
      <c r="Q548" s="154">
        <v>0</v>
      </c>
      <c r="R548" s="154">
        <f>Q548*H548</f>
        <v>0</v>
      </c>
      <c r="S548" s="154">
        <v>0</v>
      </c>
      <c r="T548" s="155">
        <f>S548*H548</f>
        <v>0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56" t="s">
        <v>297</v>
      </c>
      <c r="AT548" s="156" t="s">
        <v>207</v>
      </c>
      <c r="AU548" s="156" t="s">
        <v>85</v>
      </c>
      <c r="AY548" s="17" t="s">
        <v>205</v>
      </c>
      <c r="BE548" s="157">
        <f>IF(N548="základní",J548,0)</f>
        <v>0</v>
      </c>
      <c r="BF548" s="157">
        <f>IF(N548="snížená",J548,0)</f>
        <v>0</v>
      </c>
      <c r="BG548" s="157">
        <f>IF(N548="zákl. přenesená",J548,0)</f>
        <v>0</v>
      </c>
      <c r="BH548" s="157">
        <f>IF(N548="sníž. přenesená",J548,0)</f>
        <v>0</v>
      </c>
      <c r="BI548" s="157">
        <f>IF(N548="nulová",J548,0)</f>
        <v>0</v>
      </c>
      <c r="BJ548" s="17" t="s">
        <v>85</v>
      </c>
      <c r="BK548" s="157">
        <f>ROUND(I548*H548,0)</f>
        <v>0</v>
      </c>
      <c r="BL548" s="17" t="s">
        <v>297</v>
      </c>
      <c r="BM548" s="156" t="s">
        <v>1465</v>
      </c>
    </row>
    <row r="549" spans="2:51" s="13" customFormat="1" ht="10">
      <c r="B549" s="158"/>
      <c r="D549" s="159" t="s">
        <v>214</v>
      </c>
      <c r="E549" s="160" t="s">
        <v>1</v>
      </c>
      <c r="F549" s="161" t="s">
        <v>911</v>
      </c>
      <c r="H549" s="162">
        <v>61.44</v>
      </c>
      <c r="I549" s="163"/>
      <c r="L549" s="158"/>
      <c r="M549" s="164"/>
      <c r="N549" s="165"/>
      <c r="O549" s="165"/>
      <c r="P549" s="165"/>
      <c r="Q549" s="165"/>
      <c r="R549" s="165"/>
      <c r="S549" s="165"/>
      <c r="T549" s="166"/>
      <c r="AT549" s="160" t="s">
        <v>214</v>
      </c>
      <c r="AU549" s="160" t="s">
        <v>85</v>
      </c>
      <c r="AV549" s="13" t="s">
        <v>85</v>
      </c>
      <c r="AW549" s="13" t="s">
        <v>33</v>
      </c>
      <c r="AX549" s="13" t="s">
        <v>8</v>
      </c>
      <c r="AY549" s="160" t="s">
        <v>205</v>
      </c>
    </row>
    <row r="550" spans="1:65" s="2" customFormat="1" ht="24.15" customHeight="1">
      <c r="A550" s="32"/>
      <c r="B550" s="144"/>
      <c r="C550" s="145" t="s">
        <v>1466</v>
      </c>
      <c r="D550" s="145" t="s">
        <v>207</v>
      </c>
      <c r="E550" s="146" t="s">
        <v>739</v>
      </c>
      <c r="F550" s="147" t="s">
        <v>740</v>
      </c>
      <c r="G550" s="148" t="s">
        <v>256</v>
      </c>
      <c r="H550" s="149">
        <v>61.44</v>
      </c>
      <c r="I550" s="150"/>
      <c r="J550" s="151">
        <f>ROUND(I550*H550,0)</f>
        <v>0</v>
      </c>
      <c r="K550" s="147" t="s">
        <v>211</v>
      </c>
      <c r="L550" s="33"/>
      <c r="M550" s="152" t="s">
        <v>1</v>
      </c>
      <c r="N550" s="153" t="s">
        <v>43</v>
      </c>
      <c r="O550" s="58"/>
      <c r="P550" s="154">
        <f>O550*H550</f>
        <v>0</v>
      </c>
      <c r="Q550" s="154">
        <v>3.3E-05</v>
      </c>
      <c r="R550" s="154">
        <f>Q550*H550</f>
        <v>0.00202752</v>
      </c>
      <c r="S550" s="154">
        <v>0</v>
      </c>
      <c r="T550" s="155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56" t="s">
        <v>297</v>
      </c>
      <c r="AT550" s="156" t="s">
        <v>207</v>
      </c>
      <c r="AU550" s="156" t="s">
        <v>85</v>
      </c>
      <c r="AY550" s="17" t="s">
        <v>205</v>
      </c>
      <c r="BE550" s="157">
        <f>IF(N550="základní",J550,0)</f>
        <v>0</v>
      </c>
      <c r="BF550" s="157">
        <f>IF(N550="snížená",J550,0)</f>
        <v>0</v>
      </c>
      <c r="BG550" s="157">
        <f>IF(N550="zákl. přenesená",J550,0)</f>
        <v>0</v>
      </c>
      <c r="BH550" s="157">
        <f>IF(N550="sníž. přenesená",J550,0)</f>
        <v>0</v>
      </c>
      <c r="BI550" s="157">
        <f>IF(N550="nulová",J550,0)</f>
        <v>0</v>
      </c>
      <c r="BJ550" s="17" t="s">
        <v>85</v>
      </c>
      <c r="BK550" s="157">
        <f>ROUND(I550*H550,0)</f>
        <v>0</v>
      </c>
      <c r="BL550" s="17" t="s">
        <v>297</v>
      </c>
      <c r="BM550" s="156" t="s">
        <v>1467</v>
      </c>
    </row>
    <row r="551" spans="2:51" s="13" customFormat="1" ht="10">
      <c r="B551" s="158"/>
      <c r="D551" s="159" t="s">
        <v>214</v>
      </c>
      <c r="E551" s="160" t="s">
        <v>1</v>
      </c>
      <c r="F551" s="161" t="s">
        <v>911</v>
      </c>
      <c r="H551" s="162">
        <v>61.44</v>
      </c>
      <c r="I551" s="163"/>
      <c r="L551" s="158"/>
      <c r="M551" s="164"/>
      <c r="N551" s="165"/>
      <c r="O551" s="165"/>
      <c r="P551" s="165"/>
      <c r="Q551" s="165"/>
      <c r="R551" s="165"/>
      <c r="S551" s="165"/>
      <c r="T551" s="166"/>
      <c r="AT551" s="160" t="s">
        <v>214</v>
      </c>
      <c r="AU551" s="160" t="s">
        <v>85</v>
      </c>
      <c r="AV551" s="13" t="s">
        <v>85</v>
      </c>
      <c r="AW551" s="13" t="s">
        <v>33</v>
      </c>
      <c r="AX551" s="13" t="s">
        <v>8</v>
      </c>
      <c r="AY551" s="160" t="s">
        <v>205</v>
      </c>
    </row>
    <row r="552" spans="1:65" s="2" customFormat="1" ht="33" customHeight="1">
      <c r="A552" s="32"/>
      <c r="B552" s="144"/>
      <c r="C552" s="145" t="s">
        <v>1468</v>
      </c>
      <c r="D552" s="145" t="s">
        <v>207</v>
      </c>
      <c r="E552" s="146" t="s">
        <v>743</v>
      </c>
      <c r="F552" s="147" t="s">
        <v>744</v>
      </c>
      <c r="G552" s="148" t="s">
        <v>256</v>
      </c>
      <c r="H552" s="149">
        <v>61.44</v>
      </c>
      <c r="I552" s="150"/>
      <c r="J552" s="151">
        <f>ROUND(I552*H552,0)</f>
        <v>0</v>
      </c>
      <c r="K552" s="147" t="s">
        <v>211</v>
      </c>
      <c r="L552" s="33"/>
      <c r="M552" s="152" t="s">
        <v>1</v>
      </c>
      <c r="N552" s="153" t="s">
        <v>43</v>
      </c>
      <c r="O552" s="58"/>
      <c r="P552" s="154">
        <f>O552*H552</f>
        <v>0</v>
      </c>
      <c r="Q552" s="154">
        <v>0.004545</v>
      </c>
      <c r="R552" s="154">
        <f>Q552*H552</f>
        <v>0.2792448</v>
      </c>
      <c r="S552" s="154">
        <v>0</v>
      </c>
      <c r="T552" s="155">
        <f>S552*H552</f>
        <v>0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56" t="s">
        <v>297</v>
      </c>
      <c r="AT552" s="156" t="s">
        <v>207</v>
      </c>
      <c r="AU552" s="156" t="s">
        <v>85</v>
      </c>
      <c r="AY552" s="17" t="s">
        <v>205</v>
      </c>
      <c r="BE552" s="157">
        <f>IF(N552="základní",J552,0)</f>
        <v>0</v>
      </c>
      <c r="BF552" s="157">
        <f>IF(N552="snížená",J552,0)</f>
        <v>0</v>
      </c>
      <c r="BG552" s="157">
        <f>IF(N552="zákl. přenesená",J552,0)</f>
        <v>0</v>
      </c>
      <c r="BH552" s="157">
        <f>IF(N552="sníž. přenesená",J552,0)</f>
        <v>0</v>
      </c>
      <c r="BI552" s="157">
        <f>IF(N552="nulová",J552,0)</f>
        <v>0</v>
      </c>
      <c r="BJ552" s="17" t="s">
        <v>85</v>
      </c>
      <c r="BK552" s="157">
        <f>ROUND(I552*H552,0)</f>
        <v>0</v>
      </c>
      <c r="BL552" s="17" t="s">
        <v>297</v>
      </c>
      <c r="BM552" s="156" t="s">
        <v>1469</v>
      </c>
    </row>
    <row r="553" spans="2:51" s="13" customFormat="1" ht="10">
      <c r="B553" s="158"/>
      <c r="D553" s="159" t="s">
        <v>214</v>
      </c>
      <c r="E553" s="160" t="s">
        <v>1</v>
      </c>
      <c r="F553" s="161" t="s">
        <v>911</v>
      </c>
      <c r="H553" s="162">
        <v>61.44</v>
      </c>
      <c r="I553" s="163"/>
      <c r="L553" s="158"/>
      <c r="M553" s="164"/>
      <c r="N553" s="165"/>
      <c r="O553" s="165"/>
      <c r="P553" s="165"/>
      <c r="Q553" s="165"/>
      <c r="R553" s="165"/>
      <c r="S553" s="165"/>
      <c r="T553" s="166"/>
      <c r="AT553" s="160" t="s">
        <v>214</v>
      </c>
      <c r="AU553" s="160" t="s">
        <v>85</v>
      </c>
      <c r="AV553" s="13" t="s">
        <v>85</v>
      </c>
      <c r="AW553" s="13" t="s">
        <v>33</v>
      </c>
      <c r="AX553" s="13" t="s">
        <v>8</v>
      </c>
      <c r="AY553" s="160" t="s">
        <v>205</v>
      </c>
    </row>
    <row r="554" spans="1:65" s="2" customFormat="1" ht="24.15" customHeight="1">
      <c r="A554" s="32"/>
      <c r="B554" s="144"/>
      <c r="C554" s="145" t="s">
        <v>1470</v>
      </c>
      <c r="D554" s="145" t="s">
        <v>207</v>
      </c>
      <c r="E554" s="146" t="s">
        <v>747</v>
      </c>
      <c r="F554" s="147" t="s">
        <v>748</v>
      </c>
      <c r="G554" s="148" t="s">
        <v>256</v>
      </c>
      <c r="H554" s="149">
        <v>41.71</v>
      </c>
      <c r="I554" s="150"/>
      <c r="J554" s="151">
        <f>ROUND(I554*H554,0)</f>
        <v>0</v>
      </c>
      <c r="K554" s="147" t="s">
        <v>211</v>
      </c>
      <c r="L554" s="33"/>
      <c r="M554" s="152" t="s">
        <v>1</v>
      </c>
      <c r="N554" s="153" t="s">
        <v>43</v>
      </c>
      <c r="O554" s="58"/>
      <c r="P554" s="154">
        <f>O554*H554</f>
        <v>0</v>
      </c>
      <c r="Q554" s="154">
        <v>0</v>
      </c>
      <c r="R554" s="154">
        <f>Q554*H554</f>
        <v>0</v>
      </c>
      <c r="S554" s="154">
        <v>0.0025</v>
      </c>
      <c r="T554" s="155">
        <f>S554*H554</f>
        <v>0.104275</v>
      </c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R554" s="156" t="s">
        <v>297</v>
      </c>
      <c r="AT554" s="156" t="s">
        <v>207</v>
      </c>
      <c r="AU554" s="156" t="s">
        <v>85</v>
      </c>
      <c r="AY554" s="17" t="s">
        <v>205</v>
      </c>
      <c r="BE554" s="157">
        <f>IF(N554="základní",J554,0)</f>
        <v>0</v>
      </c>
      <c r="BF554" s="157">
        <f>IF(N554="snížená",J554,0)</f>
        <v>0</v>
      </c>
      <c r="BG554" s="157">
        <f>IF(N554="zákl. přenesená",J554,0)</f>
        <v>0</v>
      </c>
      <c r="BH554" s="157">
        <f>IF(N554="sníž. přenesená",J554,0)</f>
        <v>0</v>
      </c>
      <c r="BI554" s="157">
        <f>IF(N554="nulová",J554,0)</f>
        <v>0</v>
      </c>
      <c r="BJ554" s="17" t="s">
        <v>85</v>
      </c>
      <c r="BK554" s="157">
        <f>ROUND(I554*H554,0)</f>
        <v>0</v>
      </c>
      <c r="BL554" s="17" t="s">
        <v>297</v>
      </c>
      <c r="BM554" s="156" t="s">
        <v>1471</v>
      </c>
    </row>
    <row r="555" spans="2:51" s="13" customFormat="1" ht="10">
      <c r="B555" s="158"/>
      <c r="D555" s="159" t="s">
        <v>214</v>
      </c>
      <c r="E555" s="160" t="s">
        <v>1</v>
      </c>
      <c r="F555" s="161" t="s">
        <v>1472</v>
      </c>
      <c r="H555" s="162">
        <v>15.4</v>
      </c>
      <c r="I555" s="163"/>
      <c r="L555" s="158"/>
      <c r="M555" s="164"/>
      <c r="N555" s="165"/>
      <c r="O555" s="165"/>
      <c r="P555" s="165"/>
      <c r="Q555" s="165"/>
      <c r="R555" s="165"/>
      <c r="S555" s="165"/>
      <c r="T555" s="166"/>
      <c r="AT555" s="160" t="s">
        <v>214</v>
      </c>
      <c r="AU555" s="160" t="s">
        <v>85</v>
      </c>
      <c r="AV555" s="13" t="s">
        <v>85</v>
      </c>
      <c r="AW555" s="13" t="s">
        <v>33</v>
      </c>
      <c r="AX555" s="13" t="s">
        <v>77</v>
      </c>
      <c r="AY555" s="160" t="s">
        <v>205</v>
      </c>
    </row>
    <row r="556" spans="2:51" s="13" customFormat="1" ht="10">
      <c r="B556" s="158"/>
      <c r="D556" s="159" t="s">
        <v>214</v>
      </c>
      <c r="E556" s="160" t="s">
        <v>1</v>
      </c>
      <c r="F556" s="161" t="s">
        <v>1473</v>
      </c>
      <c r="H556" s="162">
        <v>26.31</v>
      </c>
      <c r="I556" s="163"/>
      <c r="L556" s="158"/>
      <c r="M556" s="164"/>
      <c r="N556" s="165"/>
      <c r="O556" s="165"/>
      <c r="P556" s="165"/>
      <c r="Q556" s="165"/>
      <c r="R556" s="165"/>
      <c r="S556" s="165"/>
      <c r="T556" s="166"/>
      <c r="AT556" s="160" t="s">
        <v>214</v>
      </c>
      <c r="AU556" s="160" t="s">
        <v>85</v>
      </c>
      <c r="AV556" s="13" t="s">
        <v>85</v>
      </c>
      <c r="AW556" s="13" t="s">
        <v>33</v>
      </c>
      <c r="AX556" s="13" t="s">
        <v>77</v>
      </c>
      <c r="AY556" s="160" t="s">
        <v>205</v>
      </c>
    </row>
    <row r="557" spans="2:51" s="14" customFormat="1" ht="10">
      <c r="B557" s="167"/>
      <c r="D557" s="159" t="s">
        <v>214</v>
      </c>
      <c r="E557" s="168" t="s">
        <v>1</v>
      </c>
      <c r="F557" s="169" t="s">
        <v>216</v>
      </c>
      <c r="H557" s="170">
        <v>41.71</v>
      </c>
      <c r="I557" s="171"/>
      <c r="L557" s="167"/>
      <c r="M557" s="172"/>
      <c r="N557" s="173"/>
      <c r="O557" s="173"/>
      <c r="P557" s="173"/>
      <c r="Q557" s="173"/>
      <c r="R557" s="173"/>
      <c r="S557" s="173"/>
      <c r="T557" s="174"/>
      <c r="AT557" s="168" t="s">
        <v>214</v>
      </c>
      <c r="AU557" s="168" t="s">
        <v>85</v>
      </c>
      <c r="AV557" s="14" t="s">
        <v>217</v>
      </c>
      <c r="AW557" s="14" t="s">
        <v>33</v>
      </c>
      <c r="AX557" s="14" t="s">
        <v>8</v>
      </c>
      <c r="AY557" s="168" t="s">
        <v>205</v>
      </c>
    </row>
    <row r="558" spans="1:65" s="2" customFormat="1" ht="16.5" customHeight="1">
      <c r="A558" s="32"/>
      <c r="B558" s="144"/>
      <c r="C558" s="145" t="s">
        <v>1474</v>
      </c>
      <c r="D558" s="145" t="s">
        <v>207</v>
      </c>
      <c r="E558" s="146" t="s">
        <v>754</v>
      </c>
      <c r="F558" s="147" t="s">
        <v>755</v>
      </c>
      <c r="G558" s="148" t="s">
        <v>256</v>
      </c>
      <c r="H558" s="149">
        <v>61.44</v>
      </c>
      <c r="I558" s="150"/>
      <c r="J558" s="151">
        <f>ROUND(I558*H558,0)</f>
        <v>0</v>
      </c>
      <c r="K558" s="147" t="s">
        <v>211</v>
      </c>
      <c r="L558" s="33"/>
      <c r="M558" s="152" t="s">
        <v>1</v>
      </c>
      <c r="N558" s="153" t="s">
        <v>43</v>
      </c>
      <c r="O558" s="58"/>
      <c r="P558" s="154">
        <f>O558*H558</f>
        <v>0</v>
      </c>
      <c r="Q558" s="154">
        <v>0.0003</v>
      </c>
      <c r="R558" s="154">
        <f>Q558*H558</f>
        <v>0.018431999999999997</v>
      </c>
      <c r="S558" s="154">
        <v>0</v>
      </c>
      <c r="T558" s="155">
        <f>S558*H558</f>
        <v>0</v>
      </c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R558" s="156" t="s">
        <v>297</v>
      </c>
      <c r="AT558" s="156" t="s">
        <v>207</v>
      </c>
      <c r="AU558" s="156" t="s">
        <v>85</v>
      </c>
      <c r="AY558" s="17" t="s">
        <v>205</v>
      </c>
      <c r="BE558" s="157">
        <f>IF(N558="základní",J558,0)</f>
        <v>0</v>
      </c>
      <c r="BF558" s="157">
        <f>IF(N558="snížená",J558,0)</f>
        <v>0</v>
      </c>
      <c r="BG558" s="157">
        <f>IF(N558="zákl. přenesená",J558,0)</f>
        <v>0</v>
      </c>
      <c r="BH558" s="157">
        <f>IF(N558="sníž. přenesená",J558,0)</f>
        <v>0</v>
      </c>
      <c r="BI558" s="157">
        <f>IF(N558="nulová",J558,0)</f>
        <v>0</v>
      </c>
      <c r="BJ558" s="17" t="s">
        <v>85</v>
      </c>
      <c r="BK558" s="157">
        <f>ROUND(I558*H558,0)</f>
        <v>0</v>
      </c>
      <c r="BL558" s="17" t="s">
        <v>297</v>
      </c>
      <c r="BM558" s="156" t="s">
        <v>1475</v>
      </c>
    </row>
    <row r="559" spans="2:51" s="13" customFormat="1" ht="10">
      <c r="B559" s="158"/>
      <c r="D559" s="159" t="s">
        <v>214</v>
      </c>
      <c r="E559" s="160" t="s">
        <v>1</v>
      </c>
      <c r="F559" s="161" t="s">
        <v>1476</v>
      </c>
      <c r="H559" s="162">
        <v>61.44</v>
      </c>
      <c r="I559" s="163"/>
      <c r="L559" s="158"/>
      <c r="M559" s="164"/>
      <c r="N559" s="165"/>
      <c r="O559" s="165"/>
      <c r="P559" s="165"/>
      <c r="Q559" s="165"/>
      <c r="R559" s="165"/>
      <c r="S559" s="165"/>
      <c r="T559" s="166"/>
      <c r="AT559" s="160" t="s">
        <v>214</v>
      </c>
      <c r="AU559" s="160" t="s">
        <v>85</v>
      </c>
      <c r="AV559" s="13" t="s">
        <v>85</v>
      </c>
      <c r="AW559" s="13" t="s">
        <v>33</v>
      </c>
      <c r="AX559" s="13" t="s">
        <v>77</v>
      </c>
      <c r="AY559" s="160" t="s">
        <v>205</v>
      </c>
    </row>
    <row r="560" spans="2:51" s="14" customFormat="1" ht="10">
      <c r="B560" s="167"/>
      <c r="D560" s="159" t="s">
        <v>214</v>
      </c>
      <c r="E560" s="168" t="s">
        <v>911</v>
      </c>
      <c r="F560" s="169" t="s">
        <v>216</v>
      </c>
      <c r="H560" s="170">
        <v>61.44</v>
      </c>
      <c r="I560" s="171"/>
      <c r="L560" s="167"/>
      <c r="M560" s="172"/>
      <c r="N560" s="173"/>
      <c r="O560" s="173"/>
      <c r="P560" s="173"/>
      <c r="Q560" s="173"/>
      <c r="R560" s="173"/>
      <c r="S560" s="173"/>
      <c r="T560" s="174"/>
      <c r="AT560" s="168" t="s">
        <v>214</v>
      </c>
      <c r="AU560" s="168" t="s">
        <v>85</v>
      </c>
      <c r="AV560" s="14" t="s">
        <v>217</v>
      </c>
      <c r="AW560" s="14" t="s">
        <v>33</v>
      </c>
      <c r="AX560" s="14" t="s">
        <v>8</v>
      </c>
      <c r="AY560" s="168" t="s">
        <v>205</v>
      </c>
    </row>
    <row r="561" spans="1:65" s="2" customFormat="1" ht="49" customHeight="1">
      <c r="A561" s="32"/>
      <c r="B561" s="144"/>
      <c r="C561" s="175" t="s">
        <v>1477</v>
      </c>
      <c r="D561" s="175" t="s">
        <v>237</v>
      </c>
      <c r="E561" s="176" t="s">
        <v>759</v>
      </c>
      <c r="F561" s="177" t="s">
        <v>760</v>
      </c>
      <c r="G561" s="178" t="s">
        <v>256</v>
      </c>
      <c r="H561" s="179">
        <v>67.584</v>
      </c>
      <c r="I561" s="180"/>
      <c r="J561" s="181">
        <f>ROUND(I561*H561,0)</f>
        <v>0</v>
      </c>
      <c r="K561" s="177" t="s">
        <v>211</v>
      </c>
      <c r="L561" s="182"/>
      <c r="M561" s="183" t="s">
        <v>1</v>
      </c>
      <c r="N561" s="184" t="s">
        <v>43</v>
      </c>
      <c r="O561" s="58"/>
      <c r="P561" s="154">
        <f>O561*H561</f>
        <v>0</v>
      </c>
      <c r="Q561" s="154">
        <v>0.00246</v>
      </c>
      <c r="R561" s="154">
        <f>Q561*H561</f>
        <v>0.16625664</v>
      </c>
      <c r="S561" s="154">
        <v>0</v>
      </c>
      <c r="T561" s="155">
        <f>S561*H561</f>
        <v>0</v>
      </c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R561" s="156" t="s">
        <v>91</v>
      </c>
      <c r="AT561" s="156" t="s">
        <v>237</v>
      </c>
      <c r="AU561" s="156" t="s">
        <v>85</v>
      </c>
      <c r="AY561" s="17" t="s">
        <v>205</v>
      </c>
      <c r="BE561" s="157">
        <f>IF(N561="základní",J561,0)</f>
        <v>0</v>
      </c>
      <c r="BF561" s="157">
        <f>IF(N561="snížená",J561,0)</f>
        <v>0</v>
      </c>
      <c r="BG561" s="157">
        <f>IF(N561="zákl. přenesená",J561,0)</f>
        <v>0</v>
      </c>
      <c r="BH561" s="157">
        <f>IF(N561="sníž. přenesená",J561,0)</f>
        <v>0</v>
      </c>
      <c r="BI561" s="157">
        <f>IF(N561="nulová",J561,0)</f>
        <v>0</v>
      </c>
      <c r="BJ561" s="17" t="s">
        <v>85</v>
      </c>
      <c r="BK561" s="157">
        <f>ROUND(I561*H561,0)</f>
        <v>0</v>
      </c>
      <c r="BL561" s="17" t="s">
        <v>297</v>
      </c>
      <c r="BM561" s="156" t="s">
        <v>1478</v>
      </c>
    </row>
    <row r="562" spans="2:51" s="13" customFormat="1" ht="10">
      <c r="B562" s="158"/>
      <c r="D562" s="159" t="s">
        <v>214</v>
      </c>
      <c r="E562" s="160" t="s">
        <v>1</v>
      </c>
      <c r="F562" s="161" t="s">
        <v>1479</v>
      </c>
      <c r="H562" s="162">
        <v>67.584</v>
      </c>
      <c r="I562" s="163"/>
      <c r="L562" s="158"/>
      <c r="M562" s="164"/>
      <c r="N562" s="165"/>
      <c r="O562" s="165"/>
      <c r="P562" s="165"/>
      <c r="Q562" s="165"/>
      <c r="R562" s="165"/>
      <c r="S562" s="165"/>
      <c r="T562" s="166"/>
      <c r="AT562" s="160" t="s">
        <v>214</v>
      </c>
      <c r="AU562" s="160" t="s">
        <v>85</v>
      </c>
      <c r="AV562" s="13" t="s">
        <v>85</v>
      </c>
      <c r="AW562" s="13" t="s">
        <v>33</v>
      </c>
      <c r="AX562" s="13" t="s">
        <v>8</v>
      </c>
      <c r="AY562" s="160" t="s">
        <v>205</v>
      </c>
    </row>
    <row r="563" spans="1:65" s="2" customFormat="1" ht="24.15" customHeight="1">
      <c r="A563" s="32"/>
      <c r="B563" s="144"/>
      <c r="C563" s="145" t="s">
        <v>1480</v>
      </c>
      <c r="D563" s="145" t="s">
        <v>207</v>
      </c>
      <c r="E563" s="146" t="s">
        <v>764</v>
      </c>
      <c r="F563" s="147" t="s">
        <v>765</v>
      </c>
      <c r="G563" s="148" t="s">
        <v>325</v>
      </c>
      <c r="H563" s="149">
        <v>61.44</v>
      </c>
      <c r="I563" s="150"/>
      <c r="J563" s="151">
        <f>ROUND(I563*H563,0)</f>
        <v>0</v>
      </c>
      <c r="K563" s="147" t="s">
        <v>211</v>
      </c>
      <c r="L563" s="33"/>
      <c r="M563" s="152" t="s">
        <v>1</v>
      </c>
      <c r="N563" s="153" t="s">
        <v>43</v>
      </c>
      <c r="O563" s="58"/>
      <c r="P563" s="154">
        <f>O563*H563</f>
        <v>0</v>
      </c>
      <c r="Q563" s="154">
        <v>2.464E-06</v>
      </c>
      <c r="R563" s="154">
        <f>Q563*H563</f>
        <v>0.00015138816</v>
      </c>
      <c r="S563" s="154">
        <v>0</v>
      </c>
      <c r="T563" s="155">
        <f>S563*H563</f>
        <v>0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56" t="s">
        <v>297</v>
      </c>
      <c r="AT563" s="156" t="s">
        <v>207</v>
      </c>
      <c r="AU563" s="156" t="s">
        <v>85</v>
      </c>
      <c r="AY563" s="17" t="s">
        <v>205</v>
      </c>
      <c r="BE563" s="157">
        <f>IF(N563="základní",J563,0)</f>
        <v>0</v>
      </c>
      <c r="BF563" s="157">
        <f>IF(N563="snížená",J563,0)</f>
        <v>0</v>
      </c>
      <c r="BG563" s="157">
        <f>IF(N563="zákl. přenesená",J563,0)</f>
        <v>0</v>
      </c>
      <c r="BH563" s="157">
        <f>IF(N563="sníž. přenesená",J563,0)</f>
        <v>0</v>
      </c>
      <c r="BI563" s="157">
        <f>IF(N563="nulová",J563,0)</f>
        <v>0</v>
      </c>
      <c r="BJ563" s="17" t="s">
        <v>85</v>
      </c>
      <c r="BK563" s="157">
        <f>ROUND(I563*H563,0)</f>
        <v>0</v>
      </c>
      <c r="BL563" s="17" t="s">
        <v>297</v>
      </c>
      <c r="BM563" s="156" t="s">
        <v>1481</v>
      </c>
    </row>
    <row r="564" spans="2:51" s="13" customFormat="1" ht="10">
      <c r="B564" s="158"/>
      <c r="D564" s="159" t="s">
        <v>214</v>
      </c>
      <c r="E564" s="160" t="s">
        <v>1</v>
      </c>
      <c r="F564" s="161" t="s">
        <v>911</v>
      </c>
      <c r="H564" s="162">
        <v>61.44</v>
      </c>
      <c r="I564" s="163"/>
      <c r="L564" s="158"/>
      <c r="M564" s="164"/>
      <c r="N564" s="165"/>
      <c r="O564" s="165"/>
      <c r="P564" s="165"/>
      <c r="Q564" s="165"/>
      <c r="R564" s="165"/>
      <c r="S564" s="165"/>
      <c r="T564" s="166"/>
      <c r="AT564" s="160" t="s">
        <v>214</v>
      </c>
      <c r="AU564" s="160" t="s">
        <v>85</v>
      </c>
      <c r="AV564" s="13" t="s">
        <v>85</v>
      </c>
      <c r="AW564" s="13" t="s">
        <v>33</v>
      </c>
      <c r="AX564" s="13" t="s">
        <v>8</v>
      </c>
      <c r="AY564" s="160" t="s">
        <v>205</v>
      </c>
    </row>
    <row r="565" spans="1:65" s="2" customFormat="1" ht="16.5" customHeight="1">
      <c r="A565" s="32"/>
      <c r="B565" s="144"/>
      <c r="C565" s="145" t="s">
        <v>1482</v>
      </c>
      <c r="D565" s="145" t="s">
        <v>207</v>
      </c>
      <c r="E565" s="146" t="s">
        <v>772</v>
      </c>
      <c r="F565" s="147" t="s">
        <v>773</v>
      </c>
      <c r="G565" s="148" t="s">
        <v>325</v>
      </c>
      <c r="H565" s="149">
        <v>63.07</v>
      </c>
      <c r="I565" s="150"/>
      <c r="J565" s="151">
        <f>ROUND(I565*H565,0)</f>
        <v>0</v>
      </c>
      <c r="K565" s="147" t="s">
        <v>211</v>
      </c>
      <c r="L565" s="33"/>
      <c r="M565" s="152" t="s">
        <v>1</v>
      </c>
      <c r="N565" s="153" t="s">
        <v>43</v>
      </c>
      <c r="O565" s="58"/>
      <c r="P565" s="154">
        <f>O565*H565</f>
        <v>0</v>
      </c>
      <c r="Q565" s="154">
        <v>1.4935E-05</v>
      </c>
      <c r="R565" s="154">
        <f>Q565*H565</f>
        <v>0.00094195045</v>
      </c>
      <c r="S565" s="154">
        <v>0</v>
      </c>
      <c r="T565" s="155">
        <f>S565*H565</f>
        <v>0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56" t="s">
        <v>297</v>
      </c>
      <c r="AT565" s="156" t="s">
        <v>207</v>
      </c>
      <c r="AU565" s="156" t="s">
        <v>85</v>
      </c>
      <c r="AY565" s="17" t="s">
        <v>205</v>
      </c>
      <c r="BE565" s="157">
        <f>IF(N565="základní",J565,0)</f>
        <v>0</v>
      </c>
      <c r="BF565" s="157">
        <f>IF(N565="snížená",J565,0)</f>
        <v>0</v>
      </c>
      <c r="BG565" s="157">
        <f>IF(N565="zákl. přenesená",J565,0)</f>
        <v>0</v>
      </c>
      <c r="BH565" s="157">
        <f>IF(N565="sníž. přenesená",J565,0)</f>
        <v>0</v>
      </c>
      <c r="BI565" s="157">
        <f>IF(N565="nulová",J565,0)</f>
        <v>0</v>
      </c>
      <c r="BJ565" s="17" t="s">
        <v>85</v>
      </c>
      <c r="BK565" s="157">
        <f>ROUND(I565*H565,0)</f>
        <v>0</v>
      </c>
      <c r="BL565" s="17" t="s">
        <v>297</v>
      </c>
      <c r="BM565" s="156" t="s">
        <v>1483</v>
      </c>
    </row>
    <row r="566" spans="2:51" s="13" customFormat="1" ht="10">
      <c r="B566" s="158"/>
      <c r="D566" s="159" t="s">
        <v>214</v>
      </c>
      <c r="E566" s="160" t="s">
        <v>1</v>
      </c>
      <c r="F566" s="161" t="s">
        <v>1484</v>
      </c>
      <c r="H566" s="162">
        <v>20.54</v>
      </c>
      <c r="I566" s="163"/>
      <c r="L566" s="158"/>
      <c r="M566" s="164"/>
      <c r="N566" s="165"/>
      <c r="O566" s="165"/>
      <c r="P566" s="165"/>
      <c r="Q566" s="165"/>
      <c r="R566" s="165"/>
      <c r="S566" s="165"/>
      <c r="T566" s="166"/>
      <c r="AT566" s="160" t="s">
        <v>214</v>
      </c>
      <c r="AU566" s="160" t="s">
        <v>85</v>
      </c>
      <c r="AV566" s="13" t="s">
        <v>85</v>
      </c>
      <c r="AW566" s="13" t="s">
        <v>33</v>
      </c>
      <c r="AX566" s="13" t="s">
        <v>77</v>
      </c>
      <c r="AY566" s="160" t="s">
        <v>205</v>
      </c>
    </row>
    <row r="567" spans="2:51" s="13" customFormat="1" ht="10">
      <c r="B567" s="158"/>
      <c r="D567" s="159" t="s">
        <v>214</v>
      </c>
      <c r="E567" s="160" t="s">
        <v>1</v>
      </c>
      <c r="F567" s="161" t="s">
        <v>1485</v>
      </c>
      <c r="H567" s="162">
        <v>8.23</v>
      </c>
      <c r="I567" s="163"/>
      <c r="L567" s="158"/>
      <c r="M567" s="164"/>
      <c r="N567" s="165"/>
      <c r="O567" s="165"/>
      <c r="P567" s="165"/>
      <c r="Q567" s="165"/>
      <c r="R567" s="165"/>
      <c r="S567" s="165"/>
      <c r="T567" s="166"/>
      <c r="AT567" s="160" t="s">
        <v>214</v>
      </c>
      <c r="AU567" s="160" t="s">
        <v>85</v>
      </c>
      <c r="AV567" s="13" t="s">
        <v>85</v>
      </c>
      <c r="AW567" s="13" t="s">
        <v>33</v>
      </c>
      <c r="AX567" s="13" t="s">
        <v>77</v>
      </c>
      <c r="AY567" s="160" t="s">
        <v>205</v>
      </c>
    </row>
    <row r="568" spans="2:51" s="13" customFormat="1" ht="10">
      <c r="B568" s="158"/>
      <c r="D568" s="159" t="s">
        <v>214</v>
      </c>
      <c r="E568" s="160" t="s">
        <v>1</v>
      </c>
      <c r="F568" s="161" t="s">
        <v>1486</v>
      </c>
      <c r="H568" s="162">
        <v>20.25</v>
      </c>
      <c r="I568" s="163"/>
      <c r="L568" s="158"/>
      <c r="M568" s="164"/>
      <c r="N568" s="165"/>
      <c r="O568" s="165"/>
      <c r="P568" s="165"/>
      <c r="Q568" s="165"/>
      <c r="R568" s="165"/>
      <c r="S568" s="165"/>
      <c r="T568" s="166"/>
      <c r="AT568" s="160" t="s">
        <v>214</v>
      </c>
      <c r="AU568" s="160" t="s">
        <v>85</v>
      </c>
      <c r="AV568" s="13" t="s">
        <v>85</v>
      </c>
      <c r="AW568" s="13" t="s">
        <v>33</v>
      </c>
      <c r="AX568" s="13" t="s">
        <v>77</v>
      </c>
      <c r="AY568" s="160" t="s">
        <v>205</v>
      </c>
    </row>
    <row r="569" spans="2:51" s="13" customFormat="1" ht="10">
      <c r="B569" s="158"/>
      <c r="D569" s="159" t="s">
        <v>214</v>
      </c>
      <c r="E569" s="160" t="s">
        <v>1</v>
      </c>
      <c r="F569" s="161" t="s">
        <v>1487</v>
      </c>
      <c r="H569" s="162">
        <v>14.05</v>
      </c>
      <c r="I569" s="163"/>
      <c r="L569" s="158"/>
      <c r="M569" s="164"/>
      <c r="N569" s="165"/>
      <c r="O569" s="165"/>
      <c r="P569" s="165"/>
      <c r="Q569" s="165"/>
      <c r="R569" s="165"/>
      <c r="S569" s="165"/>
      <c r="T569" s="166"/>
      <c r="AT569" s="160" t="s">
        <v>214</v>
      </c>
      <c r="AU569" s="160" t="s">
        <v>85</v>
      </c>
      <c r="AV569" s="13" t="s">
        <v>85</v>
      </c>
      <c r="AW569" s="13" t="s">
        <v>33</v>
      </c>
      <c r="AX569" s="13" t="s">
        <v>77</v>
      </c>
      <c r="AY569" s="160" t="s">
        <v>205</v>
      </c>
    </row>
    <row r="570" spans="2:51" s="14" customFormat="1" ht="10">
      <c r="B570" s="167"/>
      <c r="D570" s="159" t="s">
        <v>214</v>
      </c>
      <c r="E570" s="168" t="s">
        <v>914</v>
      </c>
      <c r="F570" s="169" t="s">
        <v>216</v>
      </c>
      <c r="H570" s="170">
        <v>63.07</v>
      </c>
      <c r="I570" s="171"/>
      <c r="L570" s="167"/>
      <c r="M570" s="172"/>
      <c r="N570" s="173"/>
      <c r="O570" s="173"/>
      <c r="P570" s="173"/>
      <c r="Q570" s="173"/>
      <c r="R570" s="173"/>
      <c r="S570" s="173"/>
      <c r="T570" s="174"/>
      <c r="AT570" s="168" t="s">
        <v>214</v>
      </c>
      <c r="AU570" s="168" t="s">
        <v>85</v>
      </c>
      <c r="AV570" s="14" t="s">
        <v>217</v>
      </c>
      <c r="AW570" s="14" t="s">
        <v>33</v>
      </c>
      <c r="AX570" s="14" t="s">
        <v>8</v>
      </c>
      <c r="AY570" s="168" t="s">
        <v>205</v>
      </c>
    </row>
    <row r="571" spans="1:65" s="2" customFormat="1" ht="16.5" customHeight="1">
      <c r="A571" s="32"/>
      <c r="B571" s="144"/>
      <c r="C571" s="175" t="s">
        <v>1488</v>
      </c>
      <c r="D571" s="175" t="s">
        <v>237</v>
      </c>
      <c r="E571" s="176" t="s">
        <v>776</v>
      </c>
      <c r="F571" s="177" t="s">
        <v>777</v>
      </c>
      <c r="G571" s="178" t="s">
        <v>325</v>
      </c>
      <c r="H571" s="179">
        <v>66.224</v>
      </c>
      <c r="I571" s="180"/>
      <c r="J571" s="181">
        <f>ROUND(I571*H571,0)</f>
        <v>0</v>
      </c>
      <c r="K571" s="177" t="s">
        <v>211</v>
      </c>
      <c r="L571" s="182"/>
      <c r="M571" s="183" t="s">
        <v>1</v>
      </c>
      <c r="N571" s="184" t="s">
        <v>43</v>
      </c>
      <c r="O571" s="58"/>
      <c r="P571" s="154">
        <f>O571*H571</f>
        <v>0</v>
      </c>
      <c r="Q571" s="154">
        <v>0.00035</v>
      </c>
      <c r="R571" s="154">
        <f>Q571*H571</f>
        <v>0.023178400000000002</v>
      </c>
      <c r="S571" s="154">
        <v>0</v>
      </c>
      <c r="T571" s="155">
        <f>S571*H571</f>
        <v>0</v>
      </c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R571" s="156" t="s">
        <v>91</v>
      </c>
      <c r="AT571" s="156" t="s">
        <v>237</v>
      </c>
      <c r="AU571" s="156" t="s">
        <v>85</v>
      </c>
      <c r="AY571" s="17" t="s">
        <v>205</v>
      </c>
      <c r="BE571" s="157">
        <f>IF(N571="základní",J571,0)</f>
        <v>0</v>
      </c>
      <c r="BF571" s="157">
        <f>IF(N571="snížená",J571,0)</f>
        <v>0</v>
      </c>
      <c r="BG571" s="157">
        <f>IF(N571="zákl. přenesená",J571,0)</f>
        <v>0</v>
      </c>
      <c r="BH571" s="157">
        <f>IF(N571="sníž. přenesená",J571,0)</f>
        <v>0</v>
      </c>
      <c r="BI571" s="157">
        <f>IF(N571="nulová",J571,0)</f>
        <v>0</v>
      </c>
      <c r="BJ571" s="17" t="s">
        <v>85</v>
      </c>
      <c r="BK571" s="157">
        <f>ROUND(I571*H571,0)</f>
        <v>0</v>
      </c>
      <c r="BL571" s="17" t="s">
        <v>297</v>
      </c>
      <c r="BM571" s="156" t="s">
        <v>1489</v>
      </c>
    </row>
    <row r="572" spans="2:51" s="13" customFormat="1" ht="10">
      <c r="B572" s="158"/>
      <c r="D572" s="159" t="s">
        <v>214</v>
      </c>
      <c r="E572" s="160" t="s">
        <v>1</v>
      </c>
      <c r="F572" s="161" t="s">
        <v>1490</v>
      </c>
      <c r="H572" s="162">
        <v>66.224</v>
      </c>
      <c r="I572" s="163"/>
      <c r="L572" s="158"/>
      <c r="M572" s="164"/>
      <c r="N572" s="165"/>
      <c r="O572" s="165"/>
      <c r="P572" s="165"/>
      <c r="Q572" s="165"/>
      <c r="R572" s="165"/>
      <c r="S572" s="165"/>
      <c r="T572" s="166"/>
      <c r="AT572" s="160" t="s">
        <v>214</v>
      </c>
      <c r="AU572" s="160" t="s">
        <v>85</v>
      </c>
      <c r="AV572" s="13" t="s">
        <v>85</v>
      </c>
      <c r="AW572" s="13" t="s">
        <v>33</v>
      </c>
      <c r="AX572" s="13" t="s">
        <v>8</v>
      </c>
      <c r="AY572" s="160" t="s">
        <v>205</v>
      </c>
    </row>
    <row r="573" spans="1:65" s="2" customFormat="1" ht="24.15" customHeight="1">
      <c r="A573" s="32"/>
      <c r="B573" s="144"/>
      <c r="C573" s="145" t="s">
        <v>1491</v>
      </c>
      <c r="D573" s="145" t="s">
        <v>207</v>
      </c>
      <c r="E573" s="146" t="s">
        <v>1492</v>
      </c>
      <c r="F573" s="147" t="s">
        <v>1493</v>
      </c>
      <c r="G573" s="148" t="s">
        <v>229</v>
      </c>
      <c r="H573" s="149">
        <v>0.49</v>
      </c>
      <c r="I573" s="150"/>
      <c r="J573" s="151">
        <f>ROUND(I573*H573,0)</f>
        <v>0</v>
      </c>
      <c r="K573" s="147" t="s">
        <v>211</v>
      </c>
      <c r="L573" s="33"/>
      <c r="M573" s="152" t="s">
        <v>1</v>
      </c>
      <c r="N573" s="153" t="s">
        <v>43</v>
      </c>
      <c r="O573" s="58"/>
      <c r="P573" s="154">
        <f>O573*H573</f>
        <v>0</v>
      </c>
      <c r="Q573" s="154">
        <v>0</v>
      </c>
      <c r="R573" s="154">
        <f>Q573*H573</f>
        <v>0</v>
      </c>
      <c r="S573" s="154">
        <v>0</v>
      </c>
      <c r="T573" s="155">
        <f>S573*H573</f>
        <v>0</v>
      </c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R573" s="156" t="s">
        <v>297</v>
      </c>
      <c r="AT573" s="156" t="s">
        <v>207</v>
      </c>
      <c r="AU573" s="156" t="s">
        <v>85</v>
      </c>
      <c r="AY573" s="17" t="s">
        <v>205</v>
      </c>
      <c r="BE573" s="157">
        <f>IF(N573="základní",J573,0)</f>
        <v>0</v>
      </c>
      <c r="BF573" s="157">
        <f>IF(N573="snížená",J573,0)</f>
        <v>0</v>
      </c>
      <c r="BG573" s="157">
        <f>IF(N573="zákl. přenesená",J573,0)</f>
        <v>0</v>
      </c>
      <c r="BH573" s="157">
        <f>IF(N573="sníž. přenesená",J573,0)</f>
        <v>0</v>
      </c>
      <c r="BI573" s="157">
        <f>IF(N573="nulová",J573,0)</f>
        <v>0</v>
      </c>
      <c r="BJ573" s="17" t="s">
        <v>85</v>
      </c>
      <c r="BK573" s="157">
        <f>ROUND(I573*H573,0)</f>
        <v>0</v>
      </c>
      <c r="BL573" s="17" t="s">
        <v>297</v>
      </c>
      <c r="BM573" s="156" t="s">
        <v>1494</v>
      </c>
    </row>
    <row r="574" spans="1:65" s="2" customFormat="1" ht="24.15" customHeight="1">
      <c r="A574" s="32"/>
      <c r="B574" s="144"/>
      <c r="C574" s="145" t="s">
        <v>1495</v>
      </c>
      <c r="D574" s="145" t="s">
        <v>207</v>
      </c>
      <c r="E574" s="146" t="s">
        <v>785</v>
      </c>
      <c r="F574" s="147" t="s">
        <v>786</v>
      </c>
      <c r="G574" s="148" t="s">
        <v>229</v>
      </c>
      <c r="H574" s="149">
        <v>0.49</v>
      </c>
      <c r="I574" s="150"/>
      <c r="J574" s="151">
        <f>ROUND(I574*H574,0)</f>
        <v>0</v>
      </c>
      <c r="K574" s="147" t="s">
        <v>211</v>
      </c>
      <c r="L574" s="33"/>
      <c r="M574" s="152" t="s">
        <v>1</v>
      </c>
      <c r="N574" s="153" t="s">
        <v>43</v>
      </c>
      <c r="O574" s="58"/>
      <c r="P574" s="154">
        <f>O574*H574</f>
        <v>0</v>
      </c>
      <c r="Q574" s="154">
        <v>0</v>
      </c>
      <c r="R574" s="154">
        <f>Q574*H574</f>
        <v>0</v>
      </c>
      <c r="S574" s="154">
        <v>0</v>
      </c>
      <c r="T574" s="155">
        <f>S574*H574</f>
        <v>0</v>
      </c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R574" s="156" t="s">
        <v>297</v>
      </c>
      <c r="AT574" s="156" t="s">
        <v>207</v>
      </c>
      <c r="AU574" s="156" t="s">
        <v>85</v>
      </c>
      <c r="AY574" s="17" t="s">
        <v>205</v>
      </c>
      <c r="BE574" s="157">
        <f>IF(N574="základní",J574,0)</f>
        <v>0</v>
      </c>
      <c r="BF574" s="157">
        <f>IF(N574="snížená",J574,0)</f>
        <v>0</v>
      </c>
      <c r="BG574" s="157">
        <f>IF(N574="zákl. přenesená",J574,0)</f>
        <v>0</v>
      </c>
      <c r="BH574" s="157">
        <f>IF(N574="sníž. přenesená",J574,0)</f>
        <v>0</v>
      </c>
      <c r="BI574" s="157">
        <f>IF(N574="nulová",J574,0)</f>
        <v>0</v>
      </c>
      <c r="BJ574" s="17" t="s">
        <v>85</v>
      </c>
      <c r="BK574" s="157">
        <f>ROUND(I574*H574,0)</f>
        <v>0</v>
      </c>
      <c r="BL574" s="17" t="s">
        <v>297</v>
      </c>
      <c r="BM574" s="156" t="s">
        <v>1496</v>
      </c>
    </row>
    <row r="575" spans="2:63" s="12" customFormat="1" ht="22.75" customHeight="1">
      <c r="B575" s="131"/>
      <c r="D575" s="132" t="s">
        <v>76</v>
      </c>
      <c r="E575" s="142" t="s">
        <v>1497</v>
      </c>
      <c r="F575" s="142" t="s">
        <v>1498</v>
      </c>
      <c r="I575" s="134"/>
      <c r="J575" s="143">
        <f>BK575</f>
        <v>0</v>
      </c>
      <c r="L575" s="131"/>
      <c r="M575" s="136"/>
      <c r="N575" s="137"/>
      <c r="O575" s="137"/>
      <c r="P575" s="138">
        <f>SUM(P576:P607)</f>
        <v>0</v>
      </c>
      <c r="Q575" s="137"/>
      <c r="R575" s="138">
        <f>SUM(R576:R607)</f>
        <v>1.1286488</v>
      </c>
      <c r="S575" s="137"/>
      <c r="T575" s="139">
        <f>SUM(T576:T607)</f>
        <v>0</v>
      </c>
      <c r="AR575" s="132" t="s">
        <v>85</v>
      </c>
      <c r="AT575" s="140" t="s">
        <v>76</v>
      </c>
      <c r="AU575" s="140" t="s">
        <v>8</v>
      </c>
      <c r="AY575" s="132" t="s">
        <v>205</v>
      </c>
      <c r="BK575" s="141">
        <f>SUM(BK576:BK607)</f>
        <v>0</v>
      </c>
    </row>
    <row r="576" spans="1:65" s="2" customFormat="1" ht="16.5" customHeight="1">
      <c r="A576" s="32"/>
      <c r="B576" s="144"/>
      <c r="C576" s="145" t="s">
        <v>1499</v>
      </c>
      <c r="D576" s="145" t="s">
        <v>207</v>
      </c>
      <c r="E576" s="146" t="s">
        <v>1500</v>
      </c>
      <c r="F576" s="147" t="s">
        <v>1501</v>
      </c>
      <c r="G576" s="148" t="s">
        <v>256</v>
      </c>
      <c r="H576" s="149">
        <v>54.072</v>
      </c>
      <c r="I576" s="150"/>
      <c r="J576" s="151">
        <f>ROUND(I576*H576,0)</f>
        <v>0</v>
      </c>
      <c r="K576" s="147" t="s">
        <v>211</v>
      </c>
      <c r="L576" s="33"/>
      <c r="M576" s="152" t="s">
        <v>1</v>
      </c>
      <c r="N576" s="153" t="s">
        <v>43</v>
      </c>
      <c r="O576" s="58"/>
      <c r="P576" s="154">
        <f>O576*H576</f>
        <v>0</v>
      </c>
      <c r="Q576" s="154">
        <v>0.0003</v>
      </c>
      <c r="R576" s="154">
        <f>Q576*H576</f>
        <v>0.0162216</v>
      </c>
      <c r="S576" s="154">
        <v>0</v>
      </c>
      <c r="T576" s="155">
        <f>S576*H576</f>
        <v>0</v>
      </c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R576" s="156" t="s">
        <v>297</v>
      </c>
      <c r="AT576" s="156" t="s">
        <v>207</v>
      </c>
      <c r="AU576" s="156" t="s">
        <v>85</v>
      </c>
      <c r="AY576" s="17" t="s">
        <v>205</v>
      </c>
      <c r="BE576" s="157">
        <f>IF(N576="základní",J576,0)</f>
        <v>0</v>
      </c>
      <c r="BF576" s="157">
        <f>IF(N576="snížená",J576,0)</f>
        <v>0</v>
      </c>
      <c r="BG576" s="157">
        <f>IF(N576="zákl. přenesená",J576,0)</f>
        <v>0</v>
      </c>
      <c r="BH576" s="157">
        <f>IF(N576="sníž. přenesená",J576,0)</f>
        <v>0</v>
      </c>
      <c r="BI576" s="157">
        <f>IF(N576="nulová",J576,0)</f>
        <v>0</v>
      </c>
      <c r="BJ576" s="17" t="s">
        <v>85</v>
      </c>
      <c r="BK576" s="157">
        <f>ROUND(I576*H576,0)</f>
        <v>0</v>
      </c>
      <c r="BL576" s="17" t="s">
        <v>297</v>
      </c>
      <c r="BM576" s="156" t="s">
        <v>1502</v>
      </c>
    </row>
    <row r="577" spans="2:51" s="13" customFormat="1" ht="10">
      <c r="B577" s="158"/>
      <c r="D577" s="159" t="s">
        <v>214</v>
      </c>
      <c r="E577" s="160" t="s">
        <v>1</v>
      </c>
      <c r="F577" s="161" t="s">
        <v>917</v>
      </c>
      <c r="H577" s="162">
        <v>54.072</v>
      </c>
      <c r="I577" s="163"/>
      <c r="L577" s="158"/>
      <c r="M577" s="164"/>
      <c r="N577" s="165"/>
      <c r="O577" s="165"/>
      <c r="P577" s="165"/>
      <c r="Q577" s="165"/>
      <c r="R577" s="165"/>
      <c r="S577" s="165"/>
      <c r="T577" s="166"/>
      <c r="AT577" s="160" t="s">
        <v>214</v>
      </c>
      <c r="AU577" s="160" t="s">
        <v>85</v>
      </c>
      <c r="AV577" s="13" t="s">
        <v>85</v>
      </c>
      <c r="AW577" s="13" t="s">
        <v>33</v>
      </c>
      <c r="AX577" s="13" t="s">
        <v>8</v>
      </c>
      <c r="AY577" s="160" t="s">
        <v>205</v>
      </c>
    </row>
    <row r="578" spans="1:65" s="2" customFormat="1" ht="24.15" customHeight="1">
      <c r="A578" s="32"/>
      <c r="B578" s="144"/>
      <c r="C578" s="145" t="s">
        <v>1503</v>
      </c>
      <c r="D578" s="145" t="s">
        <v>207</v>
      </c>
      <c r="E578" s="146" t="s">
        <v>1504</v>
      </c>
      <c r="F578" s="147" t="s">
        <v>1505</v>
      </c>
      <c r="G578" s="148" t="s">
        <v>256</v>
      </c>
      <c r="H578" s="149">
        <v>45.072</v>
      </c>
      <c r="I578" s="150"/>
      <c r="J578" s="151">
        <f>ROUND(I578*H578,0)</f>
        <v>0</v>
      </c>
      <c r="K578" s="147" t="s">
        <v>211</v>
      </c>
      <c r="L578" s="33"/>
      <c r="M578" s="152" t="s">
        <v>1</v>
      </c>
      <c r="N578" s="153" t="s">
        <v>43</v>
      </c>
      <c r="O578" s="58"/>
      <c r="P578" s="154">
        <f>O578*H578</f>
        <v>0</v>
      </c>
      <c r="Q578" s="154">
        <v>0.0015</v>
      </c>
      <c r="R578" s="154">
        <f>Q578*H578</f>
        <v>0.067608</v>
      </c>
      <c r="S578" s="154">
        <v>0</v>
      </c>
      <c r="T578" s="155">
        <f>S578*H578</f>
        <v>0</v>
      </c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R578" s="156" t="s">
        <v>297</v>
      </c>
      <c r="AT578" s="156" t="s">
        <v>207</v>
      </c>
      <c r="AU578" s="156" t="s">
        <v>85</v>
      </c>
      <c r="AY578" s="17" t="s">
        <v>205</v>
      </c>
      <c r="BE578" s="157">
        <f>IF(N578="základní",J578,0)</f>
        <v>0</v>
      </c>
      <c r="BF578" s="157">
        <f>IF(N578="snížená",J578,0)</f>
        <v>0</v>
      </c>
      <c r="BG578" s="157">
        <f>IF(N578="zákl. přenesená",J578,0)</f>
        <v>0</v>
      </c>
      <c r="BH578" s="157">
        <f>IF(N578="sníž. přenesená",J578,0)</f>
        <v>0</v>
      </c>
      <c r="BI578" s="157">
        <f>IF(N578="nulová",J578,0)</f>
        <v>0</v>
      </c>
      <c r="BJ578" s="17" t="s">
        <v>85</v>
      </c>
      <c r="BK578" s="157">
        <f>ROUND(I578*H578,0)</f>
        <v>0</v>
      </c>
      <c r="BL578" s="17" t="s">
        <v>297</v>
      </c>
      <c r="BM578" s="156" t="s">
        <v>1506</v>
      </c>
    </row>
    <row r="579" spans="2:51" s="13" customFormat="1" ht="10">
      <c r="B579" s="158"/>
      <c r="D579" s="159" t="s">
        <v>214</v>
      </c>
      <c r="E579" s="160" t="s">
        <v>1</v>
      </c>
      <c r="F579" s="161" t="s">
        <v>1081</v>
      </c>
      <c r="H579" s="162">
        <v>20.544</v>
      </c>
      <c r="I579" s="163"/>
      <c r="L579" s="158"/>
      <c r="M579" s="164"/>
      <c r="N579" s="165"/>
      <c r="O579" s="165"/>
      <c r="P579" s="165"/>
      <c r="Q579" s="165"/>
      <c r="R579" s="165"/>
      <c r="S579" s="165"/>
      <c r="T579" s="166"/>
      <c r="AT579" s="160" t="s">
        <v>214</v>
      </c>
      <c r="AU579" s="160" t="s">
        <v>85</v>
      </c>
      <c r="AV579" s="13" t="s">
        <v>85</v>
      </c>
      <c r="AW579" s="13" t="s">
        <v>33</v>
      </c>
      <c r="AX579" s="13" t="s">
        <v>77</v>
      </c>
      <c r="AY579" s="160" t="s">
        <v>205</v>
      </c>
    </row>
    <row r="580" spans="2:51" s="13" customFormat="1" ht="10">
      <c r="B580" s="158"/>
      <c r="D580" s="159" t="s">
        <v>214</v>
      </c>
      <c r="E580" s="160" t="s">
        <v>1</v>
      </c>
      <c r="F580" s="161" t="s">
        <v>1507</v>
      </c>
      <c r="H580" s="162">
        <v>1</v>
      </c>
      <c r="I580" s="163"/>
      <c r="L580" s="158"/>
      <c r="M580" s="164"/>
      <c r="N580" s="165"/>
      <c r="O580" s="165"/>
      <c r="P580" s="165"/>
      <c r="Q580" s="165"/>
      <c r="R580" s="165"/>
      <c r="S580" s="165"/>
      <c r="T580" s="166"/>
      <c r="AT580" s="160" t="s">
        <v>214</v>
      </c>
      <c r="AU580" s="160" t="s">
        <v>85</v>
      </c>
      <c r="AV580" s="13" t="s">
        <v>85</v>
      </c>
      <c r="AW580" s="13" t="s">
        <v>33</v>
      </c>
      <c r="AX580" s="13" t="s">
        <v>77</v>
      </c>
      <c r="AY580" s="160" t="s">
        <v>205</v>
      </c>
    </row>
    <row r="581" spans="2:51" s="13" customFormat="1" ht="10">
      <c r="B581" s="158"/>
      <c r="D581" s="159" t="s">
        <v>214</v>
      </c>
      <c r="E581" s="160" t="s">
        <v>1</v>
      </c>
      <c r="F581" s="161" t="s">
        <v>1083</v>
      </c>
      <c r="H581" s="162">
        <v>23.528</v>
      </c>
      <c r="I581" s="163"/>
      <c r="L581" s="158"/>
      <c r="M581" s="164"/>
      <c r="N581" s="165"/>
      <c r="O581" s="165"/>
      <c r="P581" s="165"/>
      <c r="Q581" s="165"/>
      <c r="R581" s="165"/>
      <c r="S581" s="165"/>
      <c r="T581" s="166"/>
      <c r="AT581" s="160" t="s">
        <v>214</v>
      </c>
      <c r="AU581" s="160" t="s">
        <v>85</v>
      </c>
      <c r="AV581" s="13" t="s">
        <v>85</v>
      </c>
      <c r="AW581" s="13" t="s">
        <v>33</v>
      </c>
      <c r="AX581" s="13" t="s">
        <v>77</v>
      </c>
      <c r="AY581" s="160" t="s">
        <v>205</v>
      </c>
    </row>
    <row r="582" spans="2:51" s="14" customFormat="1" ht="10">
      <c r="B582" s="167"/>
      <c r="D582" s="159" t="s">
        <v>214</v>
      </c>
      <c r="E582" s="168" t="s">
        <v>1</v>
      </c>
      <c r="F582" s="169" t="s">
        <v>216</v>
      </c>
      <c r="H582" s="170">
        <v>45.072</v>
      </c>
      <c r="I582" s="171"/>
      <c r="L582" s="167"/>
      <c r="M582" s="172"/>
      <c r="N582" s="173"/>
      <c r="O582" s="173"/>
      <c r="P582" s="173"/>
      <c r="Q582" s="173"/>
      <c r="R582" s="173"/>
      <c r="S582" s="173"/>
      <c r="T582" s="174"/>
      <c r="AT582" s="168" t="s">
        <v>214</v>
      </c>
      <c r="AU582" s="168" t="s">
        <v>85</v>
      </c>
      <c r="AV582" s="14" t="s">
        <v>217</v>
      </c>
      <c r="AW582" s="14" t="s">
        <v>33</v>
      </c>
      <c r="AX582" s="14" t="s">
        <v>8</v>
      </c>
      <c r="AY582" s="168" t="s">
        <v>205</v>
      </c>
    </row>
    <row r="583" spans="1:65" s="2" customFormat="1" ht="33" customHeight="1">
      <c r="A583" s="32"/>
      <c r="B583" s="144"/>
      <c r="C583" s="145" t="s">
        <v>1508</v>
      </c>
      <c r="D583" s="145" t="s">
        <v>207</v>
      </c>
      <c r="E583" s="146" t="s">
        <v>1509</v>
      </c>
      <c r="F583" s="147" t="s">
        <v>1510</v>
      </c>
      <c r="G583" s="148" t="s">
        <v>256</v>
      </c>
      <c r="H583" s="149">
        <v>54.072</v>
      </c>
      <c r="I583" s="150"/>
      <c r="J583" s="151">
        <f>ROUND(I583*H583,0)</f>
        <v>0</v>
      </c>
      <c r="K583" s="147" t="s">
        <v>211</v>
      </c>
      <c r="L583" s="33"/>
      <c r="M583" s="152" t="s">
        <v>1</v>
      </c>
      <c r="N583" s="153" t="s">
        <v>43</v>
      </c>
      <c r="O583" s="58"/>
      <c r="P583" s="154">
        <f>O583*H583</f>
        <v>0</v>
      </c>
      <c r="Q583" s="154">
        <v>0.006</v>
      </c>
      <c r="R583" s="154">
        <f>Q583*H583</f>
        <v>0.324432</v>
      </c>
      <c r="S583" s="154">
        <v>0</v>
      </c>
      <c r="T583" s="155">
        <f>S583*H583</f>
        <v>0</v>
      </c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R583" s="156" t="s">
        <v>297</v>
      </c>
      <c r="AT583" s="156" t="s">
        <v>207</v>
      </c>
      <c r="AU583" s="156" t="s">
        <v>85</v>
      </c>
      <c r="AY583" s="17" t="s">
        <v>205</v>
      </c>
      <c r="BE583" s="157">
        <f>IF(N583="základní",J583,0)</f>
        <v>0</v>
      </c>
      <c r="BF583" s="157">
        <f>IF(N583="snížená",J583,0)</f>
        <v>0</v>
      </c>
      <c r="BG583" s="157">
        <f>IF(N583="zákl. přenesená",J583,0)</f>
        <v>0</v>
      </c>
      <c r="BH583" s="157">
        <f>IF(N583="sníž. přenesená",J583,0)</f>
        <v>0</v>
      </c>
      <c r="BI583" s="157">
        <f>IF(N583="nulová",J583,0)</f>
        <v>0</v>
      </c>
      <c r="BJ583" s="17" t="s">
        <v>85</v>
      </c>
      <c r="BK583" s="157">
        <f>ROUND(I583*H583,0)</f>
        <v>0</v>
      </c>
      <c r="BL583" s="17" t="s">
        <v>297</v>
      </c>
      <c r="BM583" s="156" t="s">
        <v>1511</v>
      </c>
    </row>
    <row r="584" spans="2:51" s="13" customFormat="1" ht="10">
      <c r="B584" s="158"/>
      <c r="D584" s="159" t="s">
        <v>214</v>
      </c>
      <c r="E584" s="160" t="s">
        <v>1</v>
      </c>
      <c r="F584" s="161" t="s">
        <v>1081</v>
      </c>
      <c r="H584" s="162">
        <v>20.544</v>
      </c>
      <c r="I584" s="163"/>
      <c r="L584" s="158"/>
      <c r="M584" s="164"/>
      <c r="N584" s="165"/>
      <c r="O584" s="165"/>
      <c r="P584" s="165"/>
      <c r="Q584" s="165"/>
      <c r="R584" s="165"/>
      <c r="S584" s="165"/>
      <c r="T584" s="166"/>
      <c r="AT584" s="160" t="s">
        <v>214</v>
      </c>
      <c r="AU584" s="160" t="s">
        <v>85</v>
      </c>
      <c r="AV584" s="13" t="s">
        <v>85</v>
      </c>
      <c r="AW584" s="13" t="s">
        <v>33</v>
      </c>
      <c r="AX584" s="13" t="s">
        <v>77</v>
      </c>
      <c r="AY584" s="160" t="s">
        <v>205</v>
      </c>
    </row>
    <row r="585" spans="2:51" s="13" customFormat="1" ht="10">
      <c r="B585" s="158"/>
      <c r="D585" s="159" t="s">
        <v>214</v>
      </c>
      <c r="E585" s="160" t="s">
        <v>1</v>
      </c>
      <c r="F585" s="161" t="s">
        <v>1082</v>
      </c>
      <c r="H585" s="162">
        <v>10</v>
      </c>
      <c r="I585" s="163"/>
      <c r="L585" s="158"/>
      <c r="M585" s="164"/>
      <c r="N585" s="165"/>
      <c r="O585" s="165"/>
      <c r="P585" s="165"/>
      <c r="Q585" s="165"/>
      <c r="R585" s="165"/>
      <c r="S585" s="165"/>
      <c r="T585" s="166"/>
      <c r="AT585" s="160" t="s">
        <v>214</v>
      </c>
      <c r="AU585" s="160" t="s">
        <v>85</v>
      </c>
      <c r="AV585" s="13" t="s">
        <v>85</v>
      </c>
      <c r="AW585" s="13" t="s">
        <v>33</v>
      </c>
      <c r="AX585" s="13" t="s">
        <v>77</v>
      </c>
      <c r="AY585" s="160" t="s">
        <v>205</v>
      </c>
    </row>
    <row r="586" spans="2:51" s="13" customFormat="1" ht="10">
      <c r="B586" s="158"/>
      <c r="D586" s="159" t="s">
        <v>214</v>
      </c>
      <c r="E586" s="160" t="s">
        <v>1</v>
      </c>
      <c r="F586" s="161" t="s">
        <v>1083</v>
      </c>
      <c r="H586" s="162">
        <v>23.528</v>
      </c>
      <c r="I586" s="163"/>
      <c r="L586" s="158"/>
      <c r="M586" s="164"/>
      <c r="N586" s="165"/>
      <c r="O586" s="165"/>
      <c r="P586" s="165"/>
      <c r="Q586" s="165"/>
      <c r="R586" s="165"/>
      <c r="S586" s="165"/>
      <c r="T586" s="166"/>
      <c r="AT586" s="160" t="s">
        <v>214</v>
      </c>
      <c r="AU586" s="160" t="s">
        <v>85</v>
      </c>
      <c r="AV586" s="13" t="s">
        <v>85</v>
      </c>
      <c r="AW586" s="13" t="s">
        <v>33</v>
      </c>
      <c r="AX586" s="13" t="s">
        <v>77</v>
      </c>
      <c r="AY586" s="160" t="s">
        <v>205</v>
      </c>
    </row>
    <row r="587" spans="2:51" s="14" customFormat="1" ht="10">
      <c r="B587" s="167"/>
      <c r="D587" s="159" t="s">
        <v>214</v>
      </c>
      <c r="E587" s="168" t="s">
        <v>917</v>
      </c>
      <c r="F587" s="169" t="s">
        <v>216</v>
      </c>
      <c r="H587" s="170">
        <v>54.072</v>
      </c>
      <c r="I587" s="171"/>
      <c r="L587" s="167"/>
      <c r="M587" s="172"/>
      <c r="N587" s="173"/>
      <c r="O587" s="173"/>
      <c r="P587" s="173"/>
      <c r="Q587" s="173"/>
      <c r="R587" s="173"/>
      <c r="S587" s="173"/>
      <c r="T587" s="174"/>
      <c r="AT587" s="168" t="s">
        <v>214</v>
      </c>
      <c r="AU587" s="168" t="s">
        <v>85</v>
      </c>
      <c r="AV587" s="14" t="s">
        <v>217</v>
      </c>
      <c r="AW587" s="14" t="s">
        <v>33</v>
      </c>
      <c r="AX587" s="14" t="s">
        <v>8</v>
      </c>
      <c r="AY587" s="168" t="s">
        <v>205</v>
      </c>
    </row>
    <row r="588" spans="1:65" s="2" customFormat="1" ht="16.5" customHeight="1">
      <c r="A588" s="32"/>
      <c r="B588" s="144"/>
      <c r="C588" s="175" t="s">
        <v>1512</v>
      </c>
      <c r="D588" s="175" t="s">
        <v>237</v>
      </c>
      <c r="E588" s="176" t="s">
        <v>1513</v>
      </c>
      <c r="F588" s="177" t="s">
        <v>1514</v>
      </c>
      <c r="G588" s="178" t="s">
        <v>256</v>
      </c>
      <c r="H588" s="179">
        <v>59.479</v>
      </c>
      <c r="I588" s="180"/>
      <c r="J588" s="181">
        <f>ROUND(I588*H588,0)</f>
        <v>0</v>
      </c>
      <c r="K588" s="177" t="s">
        <v>211</v>
      </c>
      <c r="L588" s="182"/>
      <c r="M588" s="183" t="s">
        <v>1</v>
      </c>
      <c r="N588" s="184" t="s">
        <v>43</v>
      </c>
      <c r="O588" s="58"/>
      <c r="P588" s="154">
        <f>O588*H588</f>
        <v>0</v>
      </c>
      <c r="Q588" s="154">
        <v>0.0118</v>
      </c>
      <c r="R588" s="154">
        <f>Q588*H588</f>
        <v>0.7018521999999999</v>
      </c>
      <c r="S588" s="154">
        <v>0</v>
      </c>
      <c r="T588" s="155">
        <f>S588*H588</f>
        <v>0</v>
      </c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R588" s="156" t="s">
        <v>91</v>
      </c>
      <c r="AT588" s="156" t="s">
        <v>237</v>
      </c>
      <c r="AU588" s="156" t="s">
        <v>85</v>
      </c>
      <c r="AY588" s="17" t="s">
        <v>205</v>
      </c>
      <c r="BE588" s="157">
        <f>IF(N588="základní",J588,0)</f>
        <v>0</v>
      </c>
      <c r="BF588" s="157">
        <f>IF(N588="snížená",J588,0)</f>
        <v>0</v>
      </c>
      <c r="BG588" s="157">
        <f>IF(N588="zákl. přenesená",J588,0)</f>
        <v>0</v>
      </c>
      <c r="BH588" s="157">
        <f>IF(N588="sníž. přenesená",J588,0)</f>
        <v>0</v>
      </c>
      <c r="BI588" s="157">
        <f>IF(N588="nulová",J588,0)</f>
        <v>0</v>
      </c>
      <c r="BJ588" s="17" t="s">
        <v>85</v>
      </c>
      <c r="BK588" s="157">
        <f>ROUND(I588*H588,0)</f>
        <v>0</v>
      </c>
      <c r="BL588" s="17" t="s">
        <v>297</v>
      </c>
      <c r="BM588" s="156" t="s">
        <v>1515</v>
      </c>
    </row>
    <row r="589" spans="2:51" s="13" customFormat="1" ht="10">
      <c r="B589" s="158"/>
      <c r="D589" s="159" t="s">
        <v>214</v>
      </c>
      <c r="E589" s="160" t="s">
        <v>1</v>
      </c>
      <c r="F589" s="161" t="s">
        <v>1516</v>
      </c>
      <c r="H589" s="162">
        <v>59.479</v>
      </c>
      <c r="I589" s="163"/>
      <c r="L589" s="158"/>
      <c r="M589" s="164"/>
      <c r="N589" s="165"/>
      <c r="O589" s="165"/>
      <c r="P589" s="165"/>
      <c r="Q589" s="165"/>
      <c r="R589" s="165"/>
      <c r="S589" s="165"/>
      <c r="T589" s="166"/>
      <c r="AT589" s="160" t="s">
        <v>214</v>
      </c>
      <c r="AU589" s="160" t="s">
        <v>85</v>
      </c>
      <c r="AV589" s="13" t="s">
        <v>85</v>
      </c>
      <c r="AW589" s="13" t="s">
        <v>33</v>
      </c>
      <c r="AX589" s="13" t="s">
        <v>8</v>
      </c>
      <c r="AY589" s="160" t="s">
        <v>205</v>
      </c>
    </row>
    <row r="590" spans="1:65" s="2" customFormat="1" ht="24.15" customHeight="1">
      <c r="A590" s="32"/>
      <c r="B590" s="144"/>
      <c r="C590" s="145" t="s">
        <v>1517</v>
      </c>
      <c r="D590" s="145" t="s">
        <v>207</v>
      </c>
      <c r="E590" s="146" t="s">
        <v>1518</v>
      </c>
      <c r="F590" s="147" t="s">
        <v>1519</v>
      </c>
      <c r="G590" s="148" t="s">
        <v>325</v>
      </c>
      <c r="H590" s="149">
        <v>11</v>
      </c>
      <c r="I590" s="150"/>
      <c r="J590" s="151">
        <f>ROUND(I590*H590,0)</f>
        <v>0</v>
      </c>
      <c r="K590" s="147" t="s">
        <v>211</v>
      </c>
      <c r="L590" s="33"/>
      <c r="M590" s="152" t="s">
        <v>1</v>
      </c>
      <c r="N590" s="153" t="s">
        <v>43</v>
      </c>
      <c r="O590" s="58"/>
      <c r="P590" s="154">
        <f>O590*H590</f>
        <v>0</v>
      </c>
      <c r="Q590" s="154">
        <v>0.0002</v>
      </c>
      <c r="R590" s="154">
        <f>Q590*H590</f>
        <v>0.0022</v>
      </c>
      <c r="S590" s="154">
        <v>0</v>
      </c>
      <c r="T590" s="155">
        <f>S590*H590</f>
        <v>0</v>
      </c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R590" s="156" t="s">
        <v>297</v>
      </c>
      <c r="AT590" s="156" t="s">
        <v>207</v>
      </c>
      <c r="AU590" s="156" t="s">
        <v>85</v>
      </c>
      <c r="AY590" s="17" t="s">
        <v>205</v>
      </c>
      <c r="BE590" s="157">
        <f>IF(N590="základní",J590,0)</f>
        <v>0</v>
      </c>
      <c r="BF590" s="157">
        <f>IF(N590="snížená",J590,0)</f>
        <v>0</v>
      </c>
      <c r="BG590" s="157">
        <f>IF(N590="zákl. přenesená",J590,0)</f>
        <v>0</v>
      </c>
      <c r="BH590" s="157">
        <f>IF(N590="sníž. přenesená",J590,0)</f>
        <v>0</v>
      </c>
      <c r="BI590" s="157">
        <f>IF(N590="nulová",J590,0)</f>
        <v>0</v>
      </c>
      <c r="BJ590" s="17" t="s">
        <v>85</v>
      </c>
      <c r="BK590" s="157">
        <f>ROUND(I590*H590,0)</f>
        <v>0</v>
      </c>
      <c r="BL590" s="17" t="s">
        <v>297</v>
      </c>
      <c r="BM590" s="156" t="s">
        <v>1520</v>
      </c>
    </row>
    <row r="591" spans="2:51" s="13" customFormat="1" ht="10">
      <c r="B591" s="158"/>
      <c r="D591" s="159" t="s">
        <v>214</v>
      </c>
      <c r="E591" s="160" t="s">
        <v>1</v>
      </c>
      <c r="F591" s="161" t="s">
        <v>1521</v>
      </c>
      <c r="H591" s="162">
        <v>4.8</v>
      </c>
      <c r="I591" s="163"/>
      <c r="L591" s="158"/>
      <c r="M591" s="164"/>
      <c r="N591" s="165"/>
      <c r="O591" s="165"/>
      <c r="P591" s="165"/>
      <c r="Q591" s="165"/>
      <c r="R591" s="165"/>
      <c r="S591" s="165"/>
      <c r="T591" s="166"/>
      <c r="AT591" s="160" t="s">
        <v>214</v>
      </c>
      <c r="AU591" s="160" t="s">
        <v>85</v>
      </c>
      <c r="AV591" s="13" t="s">
        <v>85</v>
      </c>
      <c r="AW591" s="13" t="s">
        <v>33</v>
      </c>
      <c r="AX591" s="13" t="s">
        <v>77</v>
      </c>
      <c r="AY591" s="160" t="s">
        <v>205</v>
      </c>
    </row>
    <row r="592" spans="2:51" s="13" customFormat="1" ht="10">
      <c r="B592" s="158"/>
      <c r="D592" s="159" t="s">
        <v>214</v>
      </c>
      <c r="E592" s="160" t="s">
        <v>1</v>
      </c>
      <c r="F592" s="161" t="s">
        <v>1522</v>
      </c>
      <c r="H592" s="162">
        <v>1</v>
      </c>
      <c r="I592" s="163"/>
      <c r="L592" s="158"/>
      <c r="M592" s="164"/>
      <c r="N592" s="165"/>
      <c r="O592" s="165"/>
      <c r="P592" s="165"/>
      <c r="Q592" s="165"/>
      <c r="R592" s="165"/>
      <c r="S592" s="165"/>
      <c r="T592" s="166"/>
      <c r="AT592" s="160" t="s">
        <v>214</v>
      </c>
      <c r="AU592" s="160" t="s">
        <v>85</v>
      </c>
      <c r="AV592" s="13" t="s">
        <v>85</v>
      </c>
      <c r="AW592" s="13" t="s">
        <v>33</v>
      </c>
      <c r="AX592" s="13" t="s">
        <v>77</v>
      </c>
      <c r="AY592" s="160" t="s">
        <v>205</v>
      </c>
    </row>
    <row r="593" spans="2:51" s="13" customFormat="1" ht="10">
      <c r="B593" s="158"/>
      <c r="D593" s="159" t="s">
        <v>214</v>
      </c>
      <c r="E593" s="160" t="s">
        <v>1</v>
      </c>
      <c r="F593" s="161" t="s">
        <v>1523</v>
      </c>
      <c r="H593" s="162">
        <v>4.8</v>
      </c>
      <c r="I593" s="163"/>
      <c r="L593" s="158"/>
      <c r="M593" s="164"/>
      <c r="N593" s="165"/>
      <c r="O593" s="165"/>
      <c r="P593" s="165"/>
      <c r="Q593" s="165"/>
      <c r="R593" s="165"/>
      <c r="S593" s="165"/>
      <c r="T593" s="166"/>
      <c r="AT593" s="160" t="s">
        <v>214</v>
      </c>
      <c r="AU593" s="160" t="s">
        <v>85</v>
      </c>
      <c r="AV593" s="13" t="s">
        <v>85</v>
      </c>
      <c r="AW593" s="13" t="s">
        <v>33</v>
      </c>
      <c r="AX593" s="13" t="s">
        <v>77</v>
      </c>
      <c r="AY593" s="160" t="s">
        <v>205</v>
      </c>
    </row>
    <row r="594" spans="2:51" s="13" customFormat="1" ht="10">
      <c r="B594" s="158"/>
      <c r="D594" s="159" t="s">
        <v>214</v>
      </c>
      <c r="E594" s="160" t="s">
        <v>1</v>
      </c>
      <c r="F594" s="161" t="s">
        <v>1524</v>
      </c>
      <c r="H594" s="162">
        <v>0.4</v>
      </c>
      <c r="I594" s="163"/>
      <c r="L594" s="158"/>
      <c r="M594" s="164"/>
      <c r="N594" s="165"/>
      <c r="O594" s="165"/>
      <c r="P594" s="165"/>
      <c r="Q594" s="165"/>
      <c r="R594" s="165"/>
      <c r="S594" s="165"/>
      <c r="T594" s="166"/>
      <c r="AT594" s="160" t="s">
        <v>214</v>
      </c>
      <c r="AU594" s="160" t="s">
        <v>85</v>
      </c>
      <c r="AV594" s="13" t="s">
        <v>85</v>
      </c>
      <c r="AW594" s="13" t="s">
        <v>33</v>
      </c>
      <c r="AX594" s="13" t="s">
        <v>77</v>
      </c>
      <c r="AY594" s="160" t="s">
        <v>205</v>
      </c>
    </row>
    <row r="595" spans="2:51" s="14" customFormat="1" ht="10">
      <c r="B595" s="167"/>
      <c r="D595" s="159" t="s">
        <v>214</v>
      </c>
      <c r="E595" s="168" t="s">
        <v>919</v>
      </c>
      <c r="F595" s="169" t="s">
        <v>216</v>
      </c>
      <c r="H595" s="170">
        <v>11</v>
      </c>
      <c r="I595" s="171"/>
      <c r="L595" s="167"/>
      <c r="M595" s="172"/>
      <c r="N595" s="173"/>
      <c r="O595" s="173"/>
      <c r="P595" s="173"/>
      <c r="Q595" s="173"/>
      <c r="R595" s="173"/>
      <c r="S595" s="173"/>
      <c r="T595" s="174"/>
      <c r="AT595" s="168" t="s">
        <v>214</v>
      </c>
      <c r="AU595" s="168" t="s">
        <v>85</v>
      </c>
      <c r="AV595" s="14" t="s">
        <v>217</v>
      </c>
      <c r="AW595" s="14" t="s">
        <v>33</v>
      </c>
      <c r="AX595" s="14" t="s">
        <v>8</v>
      </c>
      <c r="AY595" s="168" t="s">
        <v>205</v>
      </c>
    </row>
    <row r="596" spans="1:65" s="2" customFormat="1" ht="16.5" customHeight="1">
      <c r="A596" s="32"/>
      <c r="B596" s="144"/>
      <c r="C596" s="175" t="s">
        <v>1525</v>
      </c>
      <c r="D596" s="175" t="s">
        <v>237</v>
      </c>
      <c r="E596" s="176" t="s">
        <v>1526</v>
      </c>
      <c r="F596" s="177" t="s">
        <v>1527</v>
      </c>
      <c r="G596" s="178" t="s">
        <v>325</v>
      </c>
      <c r="H596" s="179">
        <v>11.55</v>
      </c>
      <c r="I596" s="180"/>
      <c r="J596" s="181">
        <f>ROUND(I596*H596,0)</f>
        <v>0</v>
      </c>
      <c r="K596" s="177" t="s">
        <v>211</v>
      </c>
      <c r="L596" s="182"/>
      <c r="M596" s="183" t="s">
        <v>1</v>
      </c>
      <c r="N596" s="184" t="s">
        <v>43</v>
      </c>
      <c r="O596" s="58"/>
      <c r="P596" s="154">
        <f>O596*H596</f>
        <v>0</v>
      </c>
      <c r="Q596" s="154">
        <v>0.0003</v>
      </c>
      <c r="R596" s="154">
        <f>Q596*H596</f>
        <v>0.0034649999999999998</v>
      </c>
      <c r="S596" s="154">
        <v>0</v>
      </c>
      <c r="T596" s="155">
        <f>S596*H596</f>
        <v>0</v>
      </c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R596" s="156" t="s">
        <v>91</v>
      </c>
      <c r="AT596" s="156" t="s">
        <v>237</v>
      </c>
      <c r="AU596" s="156" t="s">
        <v>85</v>
      </c>
      <c r="AY596" s="17" t="s">
        <v>205</v>
      </c>
      <c r="BE596" s="157">
        <f>IF(N596="základní",J596,0)</f>
        <v>0</v>
      </c>
      <c r="BF596" s="157">
        <f>IF(N596="snížená",J596,0)</f>
        <v>0</v>
      </c>
      <c r="BG596" s="157">
        <f>IF(N596="zákl. přenesená",J596,0)</f>
        <v>0</v>
      </c>
      <c r="BH596" s="157">
        <f>IF(N596="sníž. přenesená",J596,0)</f>
        <v>0</v>
      </c>
      <c r="BI596" s="157">
        <f>IF(N596="nulová",J596,0)</f>
        <v>0</v>
      </c>
      <c r="BJ596" s="17" t="s">
        <v>85</v>
      </c>
      <c r="BK596" s="157">
        <f>ROUND(I596*H596,0)</f>
        <v>0</v>
      </c>
      <c r="BL596" s="17" t="s">
        <v>297</v>
      </c>
      <c r="BM596" s="156" t="s">
        <v>1528</v>
      </c>
    </row>
    <row r="597" spans="2:51" s="13" customFormat="1" ht="10">
      <c r="B597" s="158"/>
      <c r="D597" s="159" t="s">
        <v>214</v>
      </c>
      <c r="E597" s="160" t="s">
        <v>1</v>
      </c>
      <c r="F597" s="161" t="s">
        <v>1529</v>
      </c>
      <c r="H597" s="162">
        <v>11.55</v>
      </c>
      <c r="I597" s="163"/>
      <c r="L597" s="158"/>
      <c r="M597" s="164"/>
      <c r="N597" s="165"/>
      <c r="O597" s="165"/>
      <c r="P597" s="165"/>
      <c r="Q597" s="165"/>
      <c r="R597" s="165"/>
      <c r="S597" s="165"/>
      <c r="T597" s="166"/>
      <c r="AT597" s="160" t="s">
        <v>214</v>
      </c>
      <c r="AU597" s="160" t="s">
        <v>85</v>
      </c>
      <c r="AV597" s="13" t="s">
        <v>85</v>
      </c>
      <c r="AW597" s="13" t="s">
        <v>33</v>
      </c>
      <c r="AX597" s="13" t="s">
        <v>8</v>
      </c>
      <c r="AY597" s="160" t="s">
        <v>205</v>
      </c>
    </row>
    <row r="598" spans="1:65" s="2" customFormat="1" ht="24.15" customHeight="1">
      <c r="A598" s="32"/>
      <c r="B598" s="144"/>
      <c r="C598" s="145" t="s">
        <v>1530</v>
      </c>
      <c r="D598" s="145" t="s">
        <v>207</v>
      </c>
      <c r="E598" s="146" t="s">
        <v>1531</v>
      </c>
      <c r="F598" s="147" t="s">
        <v>1532</v>
      </c>
      <c r="G598" s="148" t="s">
        <v>325</v>
      </c>
      <c r="H598" s="149">
        <v>26</v>
      </c>
      <c r="I598" s="150"/>
      <c r="J598" s="151">
        <f>ROUND(I598*H598,0)</f>
        <v>0</v>
      </c>
      <c r="K598" s="147" t="s">
        <v>211</v>
      </c>
      <c r="L598" s="33"/>
      <c r="M598" s="152" t="s">
        <v>1</v>
      </c>
      <c r="N598" s="153" t="s">
        <v>43</v>
      </c>
      <c r="O598" s="58"/>
      <c r="P598" s="154">
        <f>O598*H598</f>
        <v>0</v>
      </c>
      <c r="Q598" s="154">
        <v>0.00018</v>
      </c>
      <c r="R598" s="154">
        <f>Q598*H598</f>
        <v>0.00468</v>
      </c>
      <c r="S598" s="154">
        <v>0</v>
      </c>
      <c r="T598" s="155">
        <f>S598*H598</f>
        <v>0</v>
      </c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R598" s="156" t="s">
        <v>297</v>
      </c>
      <c r="AT598" s="156" t="s">
        <v>207</v>
      </c>
      <c r="AU598" s="156" t="s">
        <v>85</v>
      </c>
      <c r="AY598" s="17" t="s">
        <v>205</v>
      </c>
      <c r="BE598" s="157">
        <f>IF(N598="základní",J598,0)</f>
        <v>0</v>
      </c>
      <c r="BF598" s="157">
        <f>IF(N598="snížená",J598,0)</f>
        <v>0</v>
      </c>
      <c r="BG598" s="157">
        <f>IF(N598="zákl. přenesená",J598,0)</f>
        <v>0</v>
      </c>
      <c r="BH598" s="157">
        <f>IF(N598="sníž. přenesená",J598,0)</f>
        <v>0</v>
      </c>
      <c r="BI598" s="157">
        <f>IF(N598="nulová",J598,0)</f>
        <v>0</v>
      </c>
      <c r="BJ598" s="17" t="s">
        <v>85</v>
      </c>
      <c r="BK598" s="157">
        <f>ROUND(I598*H598,0)</f>
        <v>0</v>
      </c>
      <c r="BL598" s="17" t="s">
        <v>297</v>
      </c>
      <c r="BM598" s="156" t="s">
        <v>1533</v>
      </c>
    </row>
    <row r="599" spans="2:51" s="13" customFormat="1" ht="10">
      <c r="B599" s="158"/>
      <c r="D599" s="159" t="s">
        <v>214</v>
      </c>
      <c r="E599" s="160" t="s">
        <v>1</v>
      </c>
      <c r="F599" s="161" t="s">
        <v>1534</v>
      </c>
      <c r="H599" s="162">
        <v>9.81</v>
      </c>
      <c r="I599" s="163"/>
      <c r="L599" s="158"/>
      <c r="M599" s="164"/>
      <c r="N599" s="165"/>
      <c r="O599" s="165"/>
      <c r="P599" s="165"/>
      <c r="Q599" s="165"/>
      <c r="R599" s="165"/>
      <c r="S599" s="165"/>
      <c r="T599" s="166"/>
      <c r="AT599" s="160" t="s">
        <v>214</v>
      </c>
      <c r="AU599" s="160" t="s">
        <v>85</v>
      </c>
      <c r="AV599" s="13" t="s">
        <v>85</v>
      </c>
      <c r="AW599" s="13" t="s">
        <v>33</v>
      </c>
      <c r="AX599" s="13" t="s">
        <v>77</v>
      </c>
      <c r="AY599" s="160" t="s">
        <v>205</v>
      </c>
    </row>
    <row r="600" spans="2:51" s="13" customFormat="1" ht="10">
      <c r="B600" s="158"/>
      <c r="D600" s="159" t="s">
        <v>214</v>
      </c>
      <c r="E600" s="160" t="s">
        <v>1</v>
      </c>
      <c r="F600" s="161" t="s">
        <v>1535</v>
      </c>
      <c r="H600" s="162">
        <v>5.7</v>
      </c>
      <c r="I600" s="163"/>
      <c r="L600" s="158"/>
      <c r="M600" s="164"/>
      <c r="N600" s="165"/>
      <c r="O600" s="165"/>
      <c r="P600" s="165"/>
      <c r="Q600" s="165"/>
      <c r="R600" s="165"/>
      <c r="S600" s="165"/>
      <c r="T600" s="166"/>
      <c r="AT600" s="160" t="s">
        <v>214</v>
      </c>
      <c r="AU600" s="160" t="s">
        <v>85</v>
      </c>
      <c r="AV600" s="13" t="s">
        <v>85</v>
      </c>
      <c r="AW600" s="13" t="s">
        <v>33</v>
      </c>
      <c r="AX600" s="13" t="s">
        <v>77</v>
      </c>
      <c r="AY600" s="160" t="s">
        <v>205</v>
      </c>
    </row>
    <row r="601" spans="2:51" s="13" customFormat="1" ht="10">
      <c r="B601" s="158"/>
      <c r="D601" s="159" t="s">
        <v>214</v>
      </c>
      <c r="E601" s="160" t="s">
        <v>1</v>
      </c>
      <c r="F601" s="161" t="s">
        <v>1536</v>
      </c>
      <c r="H601" s="162">
        <v>10.47</v>
      </c>
      <c r="I601" s="163"/>
      <c r="L601" s="158"/>
      <c r="M601" s="164"/>
      <c r="N601" s="165"/>
      <c r="O601" s="165"/>
      <c r="P601" s="165"/>
      <c r="Q601" s="165"/>
      <c r="R601" s="165"/>
      <c r="S601" s="165"/>
      <c r="T601" s="166"/>
      <c r="AT601" s="160" t="s">
        <v>214</v>
      </c>
      <c r="AU601" s="160" t="s">
        <v>85</v>
      </c>
      <c r="AV601" s="13" t="s">
        <v>85</v>
      </c>
      <c r="AW601" s="13" t="s">
        <v>33</v>
      </c>
      <c r="AX601" s="13" t="s">
        <v>77</v>
      </c>
      <c r="AY601" s="160" t="s">
        <v>205</v>
      </c>
    </row>
    <row r="602" spans="2:51" s="13" customFormat="1" ht="10">
      <c r="B602" s="158"/>
      <c r="D602" s="159" t="s">
        <v>214</v>
      </c>
      <c r="E602" s="160" t="s">
        <v>1</v>
      </c>
      <c r="F602" s="161" t="s">
        <v>1537</v>
      </c>
      <c r="H602" s="162">
        <v>0.02</v>
      </c>
      <c r="I602" s="163"/>
      <c r="L602" s="158"/>
      <c r="M602" s="164"/>
      <c r="N602" s="165"/>
      <c r="O602" s="165"/>
      <c r="P602" s="165"/>
      <c r="Q602" s="165"/>
      <c r="R602" s="165"/>
      <c r="S602" s="165"/>
      <c r="T602" s="166"/>
      <c r="AT602" s="160" t="s">
        <v>214</v>
      </c>
      <c r="AU602" s="160" t="s">
        <v>85</v>
      </c>
      <c r="AV602" s="13" t="s">
        <v>85</v>
      </c>
      <c r="AW602" s="13" t="s">
        <v>33</v>
      </c>
      <c r="AX602" s="13" t="s">
        <v>77</v>
      </c>
      <c r="AY602" s="160" t="s">
        <v>205</v>
      </c>
    </row>
    <row r="603" spans="2:51" s="14" customFormat="1" ht="10">
      <c r="B603" s="167"/>
      <c r="D603" s="159" t="s">
        <v>214</v>
      </c>
      <c r="E603" s="168" t="s">
        <v>921</v>
      </c>
      <c r="F603" s="169" t="s">
        <v>216</v>
      </c>
      <c r="H603" s="170">
        <v>26</v>
      </c>
      <c r="I603" s="171"/>
      <c r="L603" s="167"/>
      <c r="M603" s="172"/>
      <c r="N603" s="173"/>
      <c r="O603" s="173"/>
      <c r="P603" s="173"/>
      <c r="Q603" s="173"/>
      <c r="R603" s="173"/>
      <c r="S603" s="173"/>
      <c r="T603" s="174"/>
      <c r="AT603" s="168" t="s">
        <v>214</v>
      </c>
      <c r="AU603" s="168" t="s">
        <v>85</v>
      </c>
      <c r="AV603" s="14" t="s">
        <v>217</v>
      </c>
      <c r="AW603" s="14" t="s">
        <v>33</v>
      </c>
      <c r="AX603" s="14" t="s">
        <v>8</v>
      </c>
      <c r="AY603" s="168" t="s">
        <v>205</v>
      </c>
    </row>
    <row r="604" spans="1:65" s="2" customFormat="1" ht="16.5" customHeight="1">
      <c r="A604" s="32"/>
      <c r="B604" s="144"/>
      <c r="C604" s="175" t="s">
        <v>1538</v>
      </c>
      <c r="D604" s="175" t="s">
        <v>237</v>
      </c>
      <c r="E604" s="176" t="s">
        <v>1526</v>
      </c>
      <c r="F604" s="177" t="s">
        <v>1527</v>
      </c>
      <c r="G604" s="178" t="s">
        <v>325</v>
      </c>
      <c r="H604" s="179">
        <v>27.3</v>
      </c>
      <c r="I604" s="180"/>
      <c r="J604" s="181">
        <f>ROUND(I604*H604,0)</f>
        <v>0</v>
      </c>
      <c r="K604" s="177" t="s">
        <v>211</v>
      </c>
      <c r="L604" s="182"/>
      <c r="M604" s="183" t="s">
        <v>1</v>
      </c>
      <c r="N604" s="184" t="s">
        <v>43</v>
      </c>
      <c r="O604" s="58"/>
      <c r="P604" s="154">
        <f>O604*H604</f>
        <v>0</v>
      </c>
      <c r="Q604" s="154">
        <v>0.0003</v>
      </c>
      <c r="R604" s="154">
        <f>Q604*H604</f>
        <v>0.00819</v>
      </c>
      <c r="S604" s="154">
        <v>0</v>
      </c>
      <c r="T604" s="155">
        <f>S604*H604</f>
        <v>0</v>
      </c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R604" s="156" t="s">
        <v>91</v>
      </c>
      <c r="AT604" s="156" t="s">
        <v>237</v>
      </c>
      <c r="AU604" s="156" t="s">
        <v>85</v>
      </c>
      <c r="AY604" s="17" t="s">
        <v>205</v>
      </c>
      <c r="BE604" s="157">
        <f>IF(N604="základní",J604,0)</f>
        <v>0</v>
      </c>
      <c r="BF604" s="157">
        <f>IF(N604="snížená",J604,0)</f>
        <v>0</v>
      </c>
      <c r="BG604" s="157">
        <f>IF(N604="zákl. přenesená",J604,0)</f>
        <v>0</v>
      </c>
      <c r="BH604" s="157">
        <f>IF(N604="sníž. přenesená",J604,0)</f>
        <v>0</v>
      </c>
      <c r="BI604" s="157">
        <f>IF(N604="nulová",J604,0)</f>
        <v>0</v>
      </c>
      <c r="BJ604" s="17" t="s">
        <v>85</v>
      </c>
      <c r="BK604" s="157">
        <f>ROUND(I604*H604,0)</f>
        <v>0</v>
      </c>
      <c r="BL604" s="17" t="s">
        <v>297</v>
      </c>
      <c r="BM604" s="156" t="s">
        <v>1539</v>
      </c>
    </row>
    <row r="605" spans="2:51" s="13" customFormat="1" ht="10">
      <c r="B605" s="158"/>
      <c r="D605" s="159" t="s">
        <v>214</v>
      </c>
      <c r="E605" s="160" t="s">
        <v>1</v>
      </c>
      <c r="F605" s="161" t="s">
        <v>1540</v>
      </c>
      <c r="H605" s="162">
        <v>27.3</v>
      </c>
      <c r="I605" s="163"/>
      <c r="L605" s="158"/>
      <c r="M605" s="164"/>
      <c r="N605" s="165"/>
      <c r="O605" s="165"/>
      <c r="P605" s="165"/>
      <c r="Q605" s="165"/>
      <c r="R605" s="165"/>
      <c r="S605" s="165"/>
      <c r="T605" s="166"/>
      <c r="AT605" s="160" t="s">
        <v>214</v>
      </c>
      <c r="AU605" s="160" t="s">
        <v>85</v>
      </c>
      <c r="AV605" s="13" t="s">
        <v>85</v>
      </c>
      <c r="AW605" s="13" t="s">
        <v>33</v>
      </c>
      <c r="AX605" s="13" t="s">
        <v>8</v>
      </c>
      <c r="AY605" s="160" t="s">
        <v>205</v>
      </c>
    </row>
    <row r="606" spans="1:65" s="2" customFormat="1" ht="24.15" customHeight="1">
      <c r="A606" s="32"/>
      <c r="B606" s="144"/>
      <c r="C606" s="145" t="s">
        <v>1541</v>
      </c>
      <c r="D606" s="145" t="s">
        <v>207</v>
      </c>
      <c r="E606" s="146" t="s">
        <v>1542</v>
      </c>
      <c r="F606" s="147" t="s">
        <v>1543</v>
      </c>
      <c r="G606" s="148" t="s">
        <v>229</v>
      </c>
      <c r="H606" s="149">
        <v>1.129</v>
      </c>
      <c r="I606" s="150"/>
      <c r="J606" s="151">
        <f>ROUND(I606*H606,0)</f>
        <v>0</v>
      </c>
      <c r="K606" s="147" t="s">
        <v>211</v>
      </c>
      <c r="L606" s="33"/>
      <c r="M606" s="152" t="s">
        <v>1</v>
      </c>
      <c r="N606" s="153" t="s">
        <v>43</v>
      </c>
      <c r="O606" s="58"/>
      <c r="P606" s="154">
        <f>O606*H606</f>
        <v>0</v>
      </c>
      <c r="Q606" s="154">
        <v>0</v>
      </c>
      <c r="R606" s="154">
        <f>Q606*H606</f>
        <v>0</v>
      </c>
      <c r="S606" s="154">
        <v>0</v>
      </c>
      <c r="T606" s="155">
        <f>S606*H606</f>
        <v>0</v>
      </c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R606" s="156" t="s">
        <v>297</v>
      </c>
      <c r="AT606" s="156" t="s">
        <v>207</v>
      </c>
      <c r="AU606" s="156" t="s">
        <v>85</v>
      </c>
      <c r="AY606" s="17" t="s">
        <v>205</v>
      </c>
      <c r="BE606" s="157">
        <f>IF(N606="základní",J606,0)</f>
        <v>0</v>
      </c>
      <c r="BF606" s="157">
        <f>IF(N606="snížená",J606,0)</f>
        <v>0</v>
      </c>
      <c r="BG606" s="157">
        <f>IF(N606="zákl. přenesená",J606,0)</f>
        <v>0</v>
      </c>
      <c r="BH606" s="157">
        <f>IF(N606="sníž. přenesená",J606,0)</f>
        <v>0</v>
      </c>
      <c r="BI606" s="157">
        <f>IF(N606="nulová",J606,0)</f>
        <v>0</v>
      </c>
      <c r="BJ606" s="17" t="s">
        <v>85</v>
      </c>
      <c r="BK606" s="157">
        <f>ROUND(I606*H606,0)</f>
        <v>0</v>
      </c>
      <c r="BL606" s="17" t="s">
        <v>297</v>
      </c>
      <c r="BM606" s="156" t="s">
        <v>1544</v>
      </c>
    </row>
    <row r="607" spans="1:65" s="2" customFormat="1" ht="24.15" customHeight="1">
      <c r="A607" s="32"/>
      <c r="B607" s="144"/>
      <c r="C607" s="145" t="s">
        <v>1545</v>
      </c>
      <c r="D607" s="145" t="s">
        <v>207</v>
      </c>
      <c r="E607" s="146" t="s">
        <v>1546</v>
      </c>
      <c r="F607" s="147" t="s">
        <v>1547</v>
      </c>
      <c r="G607" s="148" t="s">
        <v>229</v>
      </c>
      <c r="H607" s="149">
        <v>1.129</v>
      </c>
      <c r="I607" s="150"/>
      <c r="J607" s="151">
        <f>ROUND(I607*H607,0)</f>
        <v>0</v>
      </c>
      <c r="K607" s="147" t="s">
        <v>211</v>
      </c>
      <c r="L607" s="33"/>
      <c r="M607" s="152" t="s">
        <v>1</v>
      </c>
      <c r="N607" s="153" t="s">
        <v>43</v>
      </c>
      <c r="O607" s="58"/>
      <c r="P607" s="154">
        <f>O607*H607</f>
        <v>0</v>
      </c>
      <c r="Q607" s="154">
        <v>0</v>
      </c>
      <c r="R607" s="154">
        <f>Q607*H607</f>
        <v>0</v>
      </c>
      <c r="S607" s="154">
        <v>0</v>
      </c>
      <c r="T607" s="155">
        <f>S607*H607</f>
        <v>0</v>
      </c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R607" s="156" t="s">
        <v>297</v>
      </c>
      <c r="AT607" s="156" t="s">
        <v>207</v>
      </c>
      <c r="AU607" s="156" t="s">
        <v>85</v>
      </c>
      <c r="AY607" s="17" t="s">
        <v>205</v>
      </c>
      <c r="BE607" s="157">
        <f>IF(N607="základní",J607,0)</f>
        <v>0</v>
      </c>
      <c r="BF607" s="157">
        <f>IF(N607="snížená",J607,0)</f>
        <v>0</v>
      </c>
      <c r="BG607" s="157">
        <f>IF(N607="zákl. přenesená",J607,0)</f>
        <v>0</v>
      </c>
      <c r="BH607" s="157">
        <f>IF(N607="sníž. přenesená",J607,0)</f>
        <v>0</v>
      </c>
      <c r="BI607" s="157">
        <f>IF(N607="nulová",J607,0)</f>
        <v>0</v>
      </c>
      <c r="BJ607" s="17" t="s">
        <v>85</v>
      </c>
      <c r="BK607" s="157">
        <f>ROUND(I607*H607,0)</f>
        <v>0</v>
      </c>
      <c r="BL607" s="17" t="s">
        <v>297</v>
      </c>
      <c r="BM607" s="156" t="s">
        <v>1548</v>
      </c>
    </row>
    <row r="608" spans="2:63" s="12" customFormat="1" ht="22.75" customHeight="1">
      <c r="B608" s="131"/>
      <c r="D608" s="132" t="s">
        <v>76</v>
      </c>
      <c r="E608" s="142" t="s">
        <v>788</v>
      </c>
      <c r="F608" s="142" t="s">
        <v>789</v>
      </c>
      <c r="I608" s="134"/>
      <c r="J608" s="143">
        <f>BK608</f>
        <v>0</v>
      </c>
      <c r="L608" s="131"/>
      <c r="M608" s="136"/>
      <c r="N608" s="137"/>
      <c r="O608" s="137"/>
      <c r="P608" s="138">
        <f>SUM(P609:P615)</f>
        <v>0</v>
      </c>
      <c r="Q608" s="137"/>
      <c r="R608" s="138">
        <f>SUM(R609:R615)</f>
        <v>0.00641888025</v>
      </c>
      <c r="S608" s="137"/>
      <c r="T608" s="139">
        <f>SUM(T609:T615)</f>
        <v>0</v>
      </c>
      <c r="AR608" s="132" t="s">
        <v>85</v>
      </c>
      <c r="AT608" s="140" t="s">
        <v>76</v>
      </c>
      <c r="AU608" s="140" t="s">
        <v>8</v>
      </c>
      <c r="AY608" s="132" t="s">
        <v>205</v>
      </c>
      <c r="BK608" s="141">
        <f>SUM(BK609:BK615)</f>
        <v>0</v>
      </c>
    </row>
    <row r="609" spans="1:65" s="2" customFormat="1" ht="24.15" customHeight="1">
      <c r="A609" s="32"/>
      <c r="B609" s="144"/>
      <c r="C609" s="145" t="s">
        <v>1549</v>
      </c>
      <c r="D609" s="145" t="s">
        <v>207</v>
      </c>
      <c r="E609" s="146" t="s">
        <v>791</v>
      </c>
      <c r="F609" s="147" t="s">
        <v>792</v>
      </c>
      <c r="G609" s="148" t="s">
        <v>256</v>
      </c>
      <c r="H609" s="149">
        <v>16.465</v>
      </c>
      <c r="I609" s="150"/>
      <c r="J609" s="151">
        <f>ROUND(I609*H609,0)</f>
        <v>0</v>
      </c>
      <c r="K609" s="147" t="s">
        <v>211</v>
      </c>
      <c r="L609" s="33"/>
      <c r="M609" s="152" t="s">
        <v>1</v>
      </c>
      <c r="N609" s="153" t="s">
        <v>43</v>
      </c>
      <c r="O609" s="58"/>
      <c r="P609" s="154">
        <f>O609*H609</f>
        <v>0</v>
      </c>
      <c r="Q609" s="154">
        <v>0.00014375</v>
      </c>
      <c r="R609" s="154">
        <f>Q609*H609</f>
        <v>0.00236684375</v>
      </c>
      <c r="S609" s="154">
        <v>0</v>
      </c>
      <c r="T609" s="155">
        <f>S609*H609</f>
        <v>0</v>
      </c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R609" s="156" t="s">
        <v>297</v>
      </c>
      <c r="AT609" s="156" t="s">
        <v>207</v>
      </c>
      <c r="AU609" s="156" t="s">
        <v>85</v>
      </c>
      <c r="AY609" s="17" t="s">
        <v>205</v>
      </c>
      <c r="BE609" s="157">
        <f>IF(N609="základní",J609,0)</f>
        <v>0</v>
      </c>
      <c r="BF609" s="157">
        <f>IF(N609="snížená",J609,0)</f>
        <v>0</v>
      </c>
      <c r="BG609" s="157">
        <f>IF(N609="zákl. přenesená",J609,0)</f>
        <v>0</v>
      </c>
      <c r="BH609" s="157">
        <f>IF(N609="sníž. přenesená",J609,0)</f>
        <v>0</v>
      </c>
      <c r="BI609" s="157">
        <f>IF(N609="nulová",J609,0)</f>
        <v>0</v>
      </c>
      <c r="BJ609" s="17" t="s">
        <v>85</v>
      </c>
      <c r="BK609" s="157">
        <f>ROUND(I609*H609,0)</f>
        <v>0</v>
      </c>
      <c r="BL609" s="17" t="s">
        <v>297</v>
      </c>
      <c r="BM609" s="156" t="s">
        <v>1550</v>
      </c>
    </row>
    <row r="610" spans="2:51" s="13" customFormat="1" ht="20">
      <c r="B610" s="158"/>
      <c r="D610" s="159" t="s">
        <v>214</v>
      </c>
      <c r="E610" s="160" t="s">
        <v>1</v>
      </c>
      <c r="F610" s="161" t="s">
        <v>1551</v>
      </c>
      <c r="H610" s="162">
        <v>16.465</v>
      </c>
      <c r="I610" s="163"/>
      <c r="L610" s="158"/>
      <c r="M610" s="164"/>
      <c r="N610" s="165"/>
      <c r="O610" s="165"/>
      <c r="P610" s="165"/>
      <c r="Q610" s="165"/>
      <c r="R610" s="165"/>
      <c r="S610" s="165"/>
      <c r="T610" s="166"/>
      <c r="AT610" s="160" t="s">
        <v>214</v>
      </c>
      <c r="AU610" s="160" t="s">
        <v>85</v>
      </c>
      <c r="AV610" s="13" t="s">
        <v>85</v>
      </c>
      <c r="AW610" s="13" t="s">
        <v>33</v>
      </c>
      <c r="AX610" s="13" t="s">
        <v>77</v>
      </c>
      <c r="AY610" s="160" t="s">
        <v>205</v>
      </c>
    </row>
    <row r="611" spans="2:51" s="14" customFormat="1" ht="10">
      <c r="B611" s="167"/>
      <c r="D611" s="159" t="s">
        <v>214</v>
      </c>
      <c r="E611" s="168" t="s">
        <v>923</v>
      </c>
      <c r="F611" s="169" t="s">
        <v>216</v>
      </c>
      <c r="H611" s="170">
        <v>16.465</v>
      </c>
      <c r="I611" s="171"/>
      <c r="L611" s="167"/>
      <c r="M611" s="172"/>
      <c r="N611" s="173"/>
      <c r="O611" s="173"/>
      <c r="P611" s="173"/>
      <c r="Q611" s="173"/>
      <c r="R611" s="173"/>
      <c r="S611" s="173"/>
      <c r="T611" s="174"/>
      <c r="AT611" s="168" t="s">
        <v>214</v>
      </c>
      <c r="AU611" s="168" t="s">
        <v>85</v>
      </c>
      <c r="AV611" s="14" t="s">
        <v>217</v>
      </c>
      <c r="AW611" s="14" t="s">
        <v>33</v>
      </c>
      <c r="AX611" s="14" t="s">
        <v>8</v>
      </c>
      <c r="AY611" s="168" t="s">
        <v>205</v>
      </c>
    </row>
    <row r="612" spans="1:65" s="2" customFormat="1" ht="24.15" customHeight="1">
      <c r="A612" s="32"/>
      <c r="B612" s="144"/>
      <c r="C612" s="145" t="s">
        <v>1552</v>
      </c>
      <c r="D612" s="145" t="s">
        <v>207</v>
      </c>
      <c r="E612" s="146" t="s">
        <v>797</v>
      </c>
      <c r="F612" s="147" t="s">
        <v>798</v>
      </c>
      <c r="G612" s="148" t="s">
        <v>256</v>
      </c>
      <c r="H612" s="149">
        <v>16.465</v>
      </c>
      <c r="I612" s="150"/>
      <c r="J612" s="151">
        <f>ROUND(I612*H612,0)</f>
        <v>0</v>
      </c>
      <c r="K612" s="147" t="s">
        <v>211</v>
      </c>
      <c r="L612" s="33"/>
      <c r="M612" s="152" t="s">
        <v>1</v>
      </c>
      <c r="N612" s="153" t="s">
        <v>43</v>
      </c>
      <c r="O612" s="58"/>
      <c r="P612" s="154">
        <f>O612*H612</f>
        <v>0</v>
      </c>
      <c r="Q612" s="154">
        <v>0.00012305</v>
      </c>
      <c r="R612" s="154">
        <f>Q612*H612</f>
        <v>0.00202601825</v>
      </c>
      <c r="S612" s="154">
        <v>0</v>
      </c>
      <c r="T612" s="155">
        <f>S612*H612</f>
        <v>0</v>
      </c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R612" s="156" t="s">
        <v>297</v>
      </c>
      <c r="AT612" s="156" t="s">
        <v>207</v>
      </c>
      <c r="AU612" s="156" t="s">
        <v>85</v>
      </c>
      <c r="AY612" s="17" t="s">
        <v>205</v>
      </c>
      <c r="BE612" s="157">
        <f>IF(N612="základní",J612,0)</f>
        <v>0</v>
      </c>
      <c r="BF612" s="157">
        <f>IF(N612="snížená",J612,0)</f>
        <v>0</v>
      </c>
      <c r="BG612" s="157">
        <f>IF(N612="zákl. přenesená",J612,0)</f>
        <v>0</v>
      </c>
      <c r="BH612" s="157">
        <f>IF(N612="sníž. přenesená",J612,0)</f>
        <v>0</v>
      </c>
      <c r="BI612" s="157">
        <f>IF(N612="nulová",J612,0)</f>
        <v>0</v>
      </c>
      <c r="BJ612" s="17" t="s">
        <v>85</v>
      </c>
      <c r="BK612" s="157">
        <f>ROUND(I612*H612,0)</f>
        <v>0</v>
      </c>
      <c r="BL612" s="17" t="s">
        <v>297</v>
      </c>
      <c r="BM612" s="156" t="s">
        <v>1553</v>
      </c>
    </row>
    <row r="613" spans="2:51" s="13" customFormat="1" ht="10">
      <c r="B613" s="158"/>
      <c r="D613" s="159" t="s">
        <v>214</v>
      </c>
      <c r="E613" s="160" t="s">
        <v>1</v>
      </c>
      <c r="F613" s="161" t="s">
        <v>923</v>
      </c>
      <c r="H613" s="162">
        <v>16.465</v>
      </c>
      <c r="I613" s="163"/>
      <c r="L613" s="158"/>
      <c r="M613" s="164"/>
      <c r="N613" s="165"/>
      <c r="O613" s="165"/>
      <c r="P613" s="165"/>
      <c r="Q613" s="165"/>
      <c r="R613" s="165"/>
      <c r="S613" s="165"/>
      <c r="T613" s="166"/>
      <c r="AT613" s="160" t="s">
        <v>214</v>
      </c>
      <c r="AU613" s="160" t="s">
        <v>85</v>
      </c>
      <c r="AV613" s="13" t="s">
        <v>85</v>
      </c>
      <c r="AW613" s="13" t="s">
        <v>33</v>
      </c>
      <c r="AX613" s="13" t="s">
        <v>8</v>
      </c>
      <c r="AY613" s="160" t="s">
        <v>205</v>
      </c>
    </row>
    <row r="614" spans="1:65" s="2" customFormat="1" ht="24.15" customHeight="1">
      <c r="A614" s="32"/>
      <c r="B614" s="144"/>
      <c r="C614" s="145" t="s">
        <v>1554</v>
      </c>
      <c r="D614" s="145" t="s">
        <v>207</v>
      </c>
      <c r="E614" s="146" t="s">
        <v>801</v>
      </c>
      <c r="F614" s="147" t="s">
        <v>802</v>
      </c>
      <c r="G614" s="148" t="s">
        <v>256</v>
      </c>
      <c r="H614" s="149">
        <v>16.465</v>
      </c>
      <c r="I614" s="150"/>
      <c r="J614" s="151">
        <f>ROUND(I614*H614,0)</f>
        <v>0</v>
      </c>
      <c r="K614" s="147" t="s">
        <v>211</v>
      </c>
      <c r="L614" s="33"/>
      <c r="M614" s="152" t="s">
        <v>1</v>
      </c>
      <c r="N614" s="153" t="s">
        <v>43</v>
      </c>
      <c r="O614" s="58"/>
      <c r="P614" s="154">
        <f>O614*H614</f>
        <v>0</v>
      </c>
      <c r="Q614" s="154">
        <v>0.00012305</v>
      </c>
      <c r="R614" s="154">
        <f>Q614*H614</f>
        <v>0.00202601825</v>
      </c>
      <c r="S614" s="154">
        <v>0</v>
      </c>
      <c r="T614" s="155">
        <f>S614*H614</f>
        <v>0</v>
      </c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R614" s="156" t="s">
        <v>297</v>
      </c>
      <c r="AT614" s="156" t="s">
        <v>207</v>
      </c>
      <c r="AU614" s="156" t="s">
        <v>85</v>
      </c>
      <c r="AY614" s="17" t="s">
        <v>205</v>
      </c>
      <c r="BE614" s="157">
        <f>IF(N614="základní",J614,0)</f>
        <v>0</v>
      </c>
      <c r="BF614" s="157">
        <f>IF(N614="snížená",J614,0)</f>
        <v>0</v>
      </c>
      <c r="BG614" s="157">
        <f>IF(N614="zákl. přenesená",J614,0)</f>
        <v>0</v>
      </c>
      <c r="BH614" s="157">
        <f>IF(N614="sníž. přenesená",J614,0)</f>
        <v>0</v>
      </c>
      <c r="BI614" s="157">
        <f>IF(N614="nulová",J614,0)</f>
        <v>0</v>
      </c>
      <c r="BJ614" s="17" t="s">
        <v>85</v>
      </c>
      <c r="BK614" s="157">
        <f>ROUND(I614*H614,0)</f>
        <v>0</v>
      </c>
      <c r="BL614" s="17" t="s">
        <v>297</v>
      </c>
      <c r="BM614" s="156" t="s">
        <v>1555</v>
      </c>
    </row>
    <row r="615" spans="2:51" s="13" customFormat="1" ht="10">
      <c r="B615" s="158"/>
      <c r="D615" s="159" t="s">
        <v>214</v>
      </c>
      <c r="E615" s="160" t="s">
        <v>1</v>
      </c>
      <c r="F615" s="161" t="s">
        <v>923</v>
      </c>
      <c r="H615" s="162">
        <v>16.465</v>
      </c>
      <c r="I615" s="163"/>
      <c r="L615" s="158"/>
      <c r="M615" s="164"/>
      <c r="N615" s="165"/>
      <c r="O615" s="165"/>
      <c r="P615" s="165"/>
      <c r="Q615" s="165"/>
      <c r="R615" s="165"/>
      <c r="S615" s="165"/>
      <c r="T615" s="166"/>
      <c r="AT615" s="160" t="s">
        <v>214</v>
      </c>
      <c r="AU615" s="160" t="s">
        <v>85</v>
      </c>
      <c r="AV615" s="13" t="s">
        <v>85</v>
      </c>
      <c r="AW615" s="13" t="s">
        <v>33</v>
      </c>
      <c r="AX615" s="13" t="s">
        <v>8</v>
      </c>
      <c r="AY615" s="160" t="s">
        <v>205</v>
      </c>
    </row>
    <row r="616" spans="2:63" s="12" customFormat="1" ht="22.75" customHeight="1">
      <c r="B616" s="131"/>
      <c r="D616" s="132" t="s">
        <v>76</v>
      </c>
      <c r="E616" s="142" t="s">
        <v>804</v>
      </c>
      <c r="F616" s="142" t="s">
        <v>805</v>
      </c>
      <c r="I616" s="134"/>
      <c r="J616" s="143">
        <f>BK616</f>
        <v>0</v>
      </c>
      <c r="L616" s="131"/>
      <c r="M616" s="136"/>
      <c r="N616" s="137"/>
      <c r="O616" s="137"/>
      <c r="P616" s="138">
        <f>SUM(P617:P651)</f>
        <v>0</v>
      </c>
      <c r="Q616" s="137"/>
      <c r="R616" s="138">
        <f>SUM(R617:R651)</f>
        <v>0.1390209636</v>
      </c>
      <c r="S616" s="137"/>
      <c r="T616" s="139">
        <f>SUM(T617:T651)</f>
        <v>0</v>
      </c>
      <c r="AR616" s="132" t="s">
        <v>85</v>
      </c>
      <c r="AT616" s="140" t="s">
        <v>76</v>
      </c>
      <c r="AU616" s="140" t="s">
        <v>8</v>
      </c>
      <c r="AY616" s="132" t="s">
        <v>205</v>
      </c>
      <c r="BK616" s="141">
        <f>SUM(BK617:BK651)</f>
        <v>0</v>
      </c>
    </row>
    <row r="617" spans="1:65" s="2" customFormat="1" ht="24.15" customHeight="1">
      <c r="A617" s="32"/>
      <c r="B617" s="144"/>
      <c r="C617" s="145" t="s">
        <v>1556</v>
      </c>
      <c r="D617" s="145" t="s">
        <v>207</v>
      </c>
      <c r="E617" s="146" t="s">
        <v>807</v>
      </c>
      <c r="F617" s="147" t="s">
        <v>808</v>
      </c>
      <c r="G617" s="148" t="s">
        <v>256</v>
      </c>
      <c r="H617" s="149">
        <v>293.795</v>
      </c>
      <c r="I617" s="150"/>
      <c r="J617" s="151">
        <f>ROUND(I617*H617,0)</f>
        <v>0</v>
      </c>
      <c r="K617" s="147" t="s">
        <v>211</v>
      </c>
      <c r="L617" s="33"/>
      <c r="M617" s="152" t="s">
        <v>1</v>
      </c>
      <c r="N617" s="153" t="s">
        <v>43</v>
      </c>
      <c r="O617" s="58"/>
      <c r="P617" s="154">
        <f>O617*H617</f>
        <v>0</v>
      </c>
      <c r="Q617" s="154">
        <v>0.0002012</v>
      </c>
      <c r="R617" s="154">
        <f>Q617*H617</f>
        <v>0.059111554000000004</v>
      </c>
      <c r="S617" s="154">
        <v>0</v>
      </c>
      <c r="T617" s="155">
        <f>S617*H617</f>
        <v>0</v>
      </c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R617" s="156" t="s">
        <v>297</v>
      </c>
      <c r="AT617" s="156" t="s">
        <v>207</v>
      </c>
      <c r="AU617" s="156" t="s">
        <v>85</v>
      </c>
      <c r="AY617" s="17" t="s">
        <v>205</v>
      </c>
      <c r="BE617" s="157">
        <f>IF(N617="základní",J617,0)</f>
        <v>0</v>
      </c>
      <c r="BF617" s="157">
        <f>IF(N617="snížená",J617,0)</f>
        <v>0</v>
      </c>
      <c r="BG617" s="157">
        <f>IF(N617="zákl. přenesená",J617,0)</f>
        <v>0</v>
      </c>
      <c r="BH617" s="157">
        <f>IF(N617="sníž. přenesená",J617,0)</f>
        <v>0</v>
      </c>
      <c r="BI617" s="157">
        <f>IF(N617="nulová",J617,0)</f>
        <v>0</v>
      </c>
      <c r="BJ617" s="17" t="s">
        <v>85</v>
      </c>
      <c r="BK617" s="157">
        <f>ROUND(I617*H617,0)</f>
        <v>0</v>
      </c>
      <c r="BL617" s="17" t="s">
        <v>297</v>
      </c>
      <c r="BM617" s="156" t="s">
        <v>1557</v>
      </c>
    </row>
    <row r="618" spans="2:51" s="13" customFormat="1" ht="10">
      <c r="B618" s="158"/>
      <c r="D618" s="159" t="s">
        <v>214</v>
      </c>
      <c r="E618" s="160" t="s">
        <v>1</v>
      </c>
      <c r="F618" s="161" t="s">
        <v>1558</v>
      </c>
      <c r="H618" s="162">
        <v>63.1</v>
      </c>
      <c r="I618" s="163"/>
      <c r="L618" s="158"/>
      <c r="M618" s="164"/>
      <c r="N618" s="165"/>
      <c r="O618" s="165"/>
      <c r="P618" s="165"/>
      <c r="Q618" s="165"/>
      <c r="R618" s="165"/>
      <c r="S618" s="165"/>
      <c r="T618" s="166"/>
      <c r="AT618" s="160" t="s">
        <v>214</v>
      </c>
      <c r="AU618" s="160" t="s">
        <v>85</v>
      </c>
      <c r="AV618" s="13" t="s">
        <v>85</v>
      </c>
      <c r="AW618" s="13" t="s">
        <v>33</v>
      </c>
      <c r="AX618" s="13" t="s">
        <v>77</v>
      </c>
      <c r="AY618" s="160" t="s">
        <v>205</v>
      </c>
    </row>
    <row r="619" spans="2:51" s="13" customFormat="1" ht="10">
      <c r="B619" s="158"/>
      <c r="D619" s="159" t="s">
        <v>214</v>
      </c>
      <c r="E619" s="160" t="s">
        <v>1</v>
      </c>
      <c r="F619" s="161" t="s">
        <v>1559</v>
      </c>
      <c r="H619" s="162">
        <v>24.55</v>
      </c>
      <c r="I619" s="163"/>
      <c r="L619" s="158"/>
      <c r="M619" s="164"/>
      <c r="N619" s="165"/>
      <c r="O619" s="165"/>
      <c r="P619" s="165"/>
      <c r="Q619" s="165"/>
      <c r="R619" s="165"/>
      <c r="S619" s="165"/>
      <c r="T619" s="166"/>
      <c r="AT619" s="160" t="s">
        <v>214</v>
      </c>
      <c r="AU619" s="160" t="s">
        <v>85</v>
      </c>
      <c r="AV619" s="13" t="s">
        <v>85</v>
      </c>
      <c r="AW619" s="13" t="s">
        <v>33</v>
      </c>
      <c r="AX619" s="13" t="s">
        <v>77</v>
      </c>
      <c r="AY619" s="160" t="s">
        <v>205</v>
      </c>
    </row>
    <row r="620" spans="2:51" s="13" customFormat="1" ht="10">
      <c r="B620" s="158"/>
      <c r="D620" s="159" t="s">
        <v>214</v>
      </c>
      <c r="E620" s="160" t="s">
        <v>1</v>
      </c>
      <c r="F620" s="161" t="s">
        <v>1560</v>
      </c>
      <c r="H620" s="162">
        <v>25.818</v>
      </c>
      <c r="I620" s="163"/>
      <c r="L620" s="158"/>
      <c r="M620" s="164"/>
      <c r="N620" s="165"/>
      <c r="O620" s="165"/>
      <c r="P620" s="165"/>
      <c r="Q620" s="165"/>
      <c r="R620" s="165"/>
      <c r="S620" s="165"/>
      <c r="T620" s="166"/>
      <c r="AT620" s="160" t="s">
        <v>214</v>
      </c>
      <c r="AU620" s="160" t="s">
        <v>85</v>
      </c>
      <c r="AV620" s="13" t="s">
        <v>85</v>
      </c>
      <c r="AW620" s="13" t="s">
        <v>33</v>
      </c>
      <c r="AX620" s="13" t="s">
        <v>77</v>
      </c>
      <c r="AY620" s="160" t="s">
        <v>205</v>
      </c>
    </row>
    <row r="621" spans="2:51" s="13" customFormat="1" ht="10">
      <c r="B621" s="158"/>
      <c r="D621" s="159" t="s">
        <v>214</v>
      </c>
      <c r="E621" s="160" t="s">
        <v>1</v>
      </c>
      <c r="F621" s="161" t="s">
        <v>1561</v>
      </c>
      <c r="H621" s="162">
        <v>1.962</v>
      </c>
      <c r="I621" s="163"/>
      <c r="L621" s="158"/>
      <c r="M621" s="164"/>
      <c r="N621" s="165"/>
      <c r="O621" s="165"/>
      <c r="P621" s="165"/>
      <c r="Q621" s="165"/>
      <c r="R621" s="165"/>
      <c r="S621" s="165"/>
      <c r="T621" s="166"/>
      <c r="AT621" s="160" t="s">
        <v>214</v>
      </c>
      <c r="AU621" s="160" t="s">
        <v>85</v>
      </c>
      <c r="AV621" s="13" t="s">
        <v>85</v>
      </c>
      <c r="AW621" s="13" t="s">
        <v>33</v>
      </c>
      <c r="AX621" s="13" t="s">
        <v>77</v>
      </c>
      <c r="AY621" s="160" t="s">
        <v>205</v>
      </c>
    </row>
    <row r="622" spans="2:51" s="13" customFormat="1" ht="10">
      <c r="B622" s="158"/>
      <c r="D622" s="159" t="s">
        <v>214</v>
      </c>
      <c r="E622" s="160" t="s">
        <v>1</v>
      </c>
      <c r="F622" s="161" t="s">
        <v>1562</v>
      </c>
      <c r="H622" s="162">
        <v>3.42</v>
      </c>
      <c r="I622" s="163"/>
      <c r="L622" s="158"/>
      <c r="M622" s="164"/>
      <c r="N622" s="165"/>
      <c r="O622" s="165"/>
      <c r="P622" s="165"/>
      <c r="Q622" s="165"/>
      <c r="R622" s="165"/>
      <c r="S622" s="165"/>
      <c r="T622" s="166"/>
      <c r="AT622" s="160" t="s">
        <v>214</v>
      </c>
      <c r="AU622" s="160" t="s">
        <v>85</v>
      </c>
      <c r="AV622" s="13" t="s">
        <v>85</v>
      </c>
      <c r="AW622" s="13" t="s">
        <v>33</v>
      </c>
      <c r="AX622" s="13" t="s">
        <v>77</v>
      </c>
      <c r="AY622" s="160" t="s">
        <v>205</v>
      </c>
    </row>
    <row r="623" spans="2:51" s="13" customFormat="1" ht="10">
      <c r="B623" s="158"/>
      <c r="D623" s="159" t="s">
        <v>214</v>
      </c>
      <c r="E623" s="160" t="s">
        <v>1</v>
      </c>
      <c r="F623" s="161" t="s">
        <v>1563</v>
      </c>
      <c r="H623" s="162">
        <v>55.425</v>
      </c>
      <c r="I623" s="163"/>
      <c r="L623" s="158"/>
      <c r="M623" s="164"/>
      <c r="N623" s="165"/>
      <c r="O623" s="165"/>
      <c r="P623" s="165"/>
      <c r="Q623" s="165"/>
      <c r="R623" s="165"/>
      <c r="S623" s="165"/>
      <c r="T623" s="166"/>
      <c r="AT623" s="160" t="s">
        <v>214</v>
      </c>
      <c r="AU623" s="160" t="s">
        <v>85</v>
      </c>
      <c r="AV623" s="13" t="s">
        <v>85</v>
      </c>
      <c r="AW623" s="13" t="s">
        <v>33</v>
      </c>
      <c r="AX623" s="13" t="s">
        <v>77</v>
      </c>
      <c r="AY623" s="160" t="s">
        <v>205</v>
      </c>
    </row>
    <row r="624" spans="2:51" s="13" customFormat="1" ht="10">
      <c r="B624" s="158"/>
      <c r="D624" s="159" t="s">
        <v>214</v>
      </c>
      <c r="E624" s="160" t="s">
        <v>1</v>
      </c>
      <c r="F624" s="161" t="s">
        <v>1564</v>
      </c>
      <c r="H624" s="162">
        <v>1.047</v>
      </c>
      <c r="I624" s="163"/>
      <c r="L624" s="158"/>
      <c r="M624" s="164"/>
      <c r="N624" s="165"/>
      <c r="O624" s="165"/>
      <c r="P624" s="165"/>
      <c r="Q624" s="165"/>
      <c r="R624" s="165"/>
      <c r="S624" s="165"/>
      <c r="T624" s="166"/>
      <c r="AT624" s="160" t="s">
        <v>214</v>
      </c>
      <c r="AU624" s="160" t="s">
        <v>85</v>
      </c>
      <c r="AV624" s="13" t="s">
        <v>85</v>
      </c>
      <c r="AW624" s="13" t="s">
        <v>33</v>
      </c>
      <c r="AX624" s="13" t="s">
        <v>77</v>
      </c>
      <c r="AY624" s="160" t="s">
        <v>205</v>
      </c>
    </row>
    <row r="625" spans="2:51" s="13" customFormat="1" ht="10">
      <c r="B625" s="158"/>
      <c r="D625" s="159" t="s">
        <v>214</v>
      </c>
      <c r="E625" s="160" t="s">
        <v>1</v>
      </c>
      <c r="F625" s="161" t="s">
        <v>1565</v>
      </c>
      <c r="H625" s="162">
        <v>41.593</v>
      </c>
      <c r="I625" s="163"/>
      <c r="L625" s="158"/>
      <c r="M625" s="164"/>
      <c r="N625" s="165"/>
      <c r="O625" s="165"/>
      <c r="P625" s="165"/>
      <c r="Q625" s="165"/>
      <c r="R625" s="165"/>
      <c r="S625" s="165"/>
      <c r="T625" s="166"/>
      <c r="AT625" s="160" t="s">
        <v>214</v>
      </c>
      <c r="AU625" s="160" t="s">
        <v>85</v>
      </c>
      <c r="AV625" s="13" t="s">
        <v>85</v>
      </c>
      <c r="AW625" s="13" t="s">
        <v>33</v>
      </c>
      <c r="AX625" s="13" t="s">
        <v>77</v>
      </c>
      <c r="AY625" s="160" t="s">
        <v>205</v>
      </c>
    </row>
    <row r="626" spans="2:51" s="14" customFormat="1" ht="10">
      <c r="B626" s="167"/>
      <c r="D626" s="159" t="s">
        <v>214</v>
      </c>
      <c r="E626" s="168" t="s">
        <v>1</v>
      </c>
      <c r="F626" s="169" t="s">
        <v>1566</v>
      </c>
      <c r="H626" s="170">
        <v>216.915</v>
      </c>
      <c r="I626" s="171"/>
      <c r="L626" s="167"/>
      <c r="M626" s="172"/>
      <c r="N626" s="173"/>
      <c r="O626" s="173"/>
      <c r="P626" s="173"/>
      <c r="Q626" s="173"/>
      <c r="R626" s="173"/>
      <c r="S626" s="173"/>
      <c r="T626" s="174"/>
      <c r="AT626" s="168" t="s">
        <v>214</v>
      </c>
      <c r="AU626" s="168" t="s">
        <v>85</v>
      </c>
      <c r="AV626" s="14" t="s">
        <v>217</v>
      </c>
      <c r="AW626" s="14" t="s">
        <v>33</v>
      </c>
      <c r="AX626" s="14" t="s">
        <v>77</v>
      </c>
      <c r="AY626" s="168" t="s">
        <v>205</v>
      </c>
    </row>
    <row r="627" spans="2:51" s="13" customFormat="1" ht="20">
      <c r="B627" s="158"/>
      <c r="D627" s="159" t="s">
        <v>214</v>
      </c>
      <c r="E627" s="160" t="s">
        <v>1</v>
      </c>
      <c r="F627" s="161" t="s">
        <v>1567</v>
      </c>
      <c r="H627" s="162">
        <v>76.88</v>
      </c>
      <c r="I627" s="163"/>
      <c r="L627" s="158"/>
      <c r="M627" s="164"/>
      <c r="N627" s="165"/>
      <c r="O627" s="165"/>
      <c r="P627" s="165"/>
      <c r="Q627" s="165"/>
      <c r="R627" s="165"/>
      <c r="S627" s="165"/>
      <c r="T627" s="166"/>
      <c r="AT627" s="160" t="s">
        <v>214</v>
      </c>
      <c r="AU627" s="160" t="s">
        <v>85</v>
      </c>
      <c r="AV627" s="13" t="s">
        <v>85</v>
      </c>
      <c r="AW627" s="13" t="s">
        <v>33</v>
      </c>
      <c r="AX627" s="13" t="s">
        <v>77</v>
      </c>
      <c r="AY627" s="160" t="s">
        <v>205</v>
      </c>
    </row>
    <row r="628" spans="2:51" s="14" customFormat="1" ht="10">
      <c r="B628" s="167"/>
      <c r="D628" s="159" t="s">
        <v>214</v>
      </c>
      <c r="E628" s="168" t="s">
        <v>1</v>
      </c>
      <c r="F628" s="169" t="s">
        <v>1568</v>
      </c>
      <c r="H628" s="170">
        <v>76.88</v>
      </c>
      <c r="I628" s="171"/>
      <c r="L628" s="167"/>
      <c r="M628" s="172"/>
      <c r="N628" s="173"/>
      <c r="O628" s="173"/>
      <c r="P628" s="173"/>
      <c r="Q628" s="173"/>
      <c r="R628" s="173"/>
      <c r="S628" s="173"/>
      <c r="T628" s="174"/>
      <c r="AT628" s="168" t="s">
        <v>214</v>
      </c>
      <c r="AU628" s="168" t="s">
        <v>85</v>
      </c>
      <c r="AV628" s="14" t="s">
        <v>217</v>
      </c>
      <c r="AW628" s="14" t="s">
        <v>33</v>
      </c>
      <c r="AX628" s="14" t="s">
        <v>77</v>
      </c>
      <c r="AY628" s="168" t="s">
        <v>205</v>
      </c>
    </row>
    <row r="629" spans="2:51" s="15" customFormat="1" ht="10">
      <c r="B629" s="185"/>
      <c r="D629" s="159" t="s">
        <v>214</v>
      </c>
      <c r="E629" s="186" t="s">
        <v>1</v>
      </c>
      <c r="F629" s="187" t="s">
        <v>282</v>
      </c>
      <c r="H629" s="188">
        <v>293.795</v>
      </c>
      <c r="I629" s="189"/>
      <c r="L629" s="185"/>
      <c r="M629" s="190"/>
      <c r="N629" s="191"/>
      <c r="O629" s="191"/>
      <c r="P629" s="191"/>
      <c r="Q629" s="191"/>
      <c r="R629" s="191"/>
      <c r="S629" s="191"/>
      <c r="T629" s="192"/>
      <c r="AT629" s="186" t="s">
        <v>214</v>
      </c>
      <c r="AU629" s="186" t="s">
        <v>85</v>
      </c>
      <c r="AV629" s="15" t="s">
        <v>212</v>
      </c>
      <c r="AW629" s="15" t="s">
        <v>33</v>
      </c>
      <c r="AX629" s="15" t="s">
        <v>8</v>
      </c>
      <c r="AY629" s="186" t="s">
        <v>205</v>
      </c>
    </row>
    <row r="630" spans="1:65" s="2" customFormat="1" ht="33" customHeight="1">
      <c r="A630" s="32"/>
      <c r="B630" s="144"/>
      <c r="C630" s="145" t="s">
        <v>1569</v>
      </c>
      <c r="D630" s="145" t="s">
        <v>207</v>
      </c>
      <c r="E630" s="146" t="s">
        <v>819</v>
      </c>
      <c r="F630" s="147" t="s">
        <v>820</v>
      </c>
      <c r="G630" s="148" t="s">
        <v>256</v>
      </c>
      <c r="H630" s="149">
        <v>149.129</v>
      </c>
      <c r="I630" s="150"/>
      <c r="J630" s="151">
        <f>ROUND(I630*H630,0)</f>
        <v>0</v>
      </c>
      <c r="K630" s="147" t="s">
        <v>211</v>
      </c>
      <c r="L630" s="33"/>
      <c r="M630" s="152" t="s">
        <v>1</v>
      </c>
      <c r="N630" s="153" t="s">
        <v>43</v>
      </c>
      <c r="O630" s="58"/>
      <c r="P630" s="154">
        <f>O630*H630</f>
        <v>0</v>
      </c>
      <c r="Q630" s="154">
        <v>0.0002584</v>
      </c>
      <c r="R630" s="154">
        <f>Q630*H630</f>
        <v>0.038534933599999995</v>
      </c>
      <c r="S630" s="154">
        <v>0</v>
      </c>
      <c r="T630" s="155">
        <f>S630*H630</f>
        <v>0</v>
      </c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R630" s="156" t="s">
        <v>297</v>
      </c>
      <c r="AT630" s="156" t="s">
        <v>207</v>
      </c>
      <c r="AU630" s="156" t="s">
        <v>85</v>
      </c>
      <c r="AY630" s="17" t="s">
        <v>205</v>
      </c>
      <c r="BE630" s="157">
        <f>IF(N630="základní",J630,0)</f>
        <v>0</v>
      </c>
      <c r="BF630" s="157">
        <f>IF(N630="snížená",J630,0)</f>
        <v>0</v>
      </c>
      <c r="BG630" s="157">
        <f>IF(N630="zákl. přenesená",J630,0)</f>
        <v>0</v>
      </c>
      <c r="BH630" s="157">
        <f>IF(N630="sníž. přenesená",J630,0)</f>
        <v>0</v>
      </c>
      <c r="BI630" s="157">
        <f>IF(N630="nulová",J630,0)</f>
        <v>0</v>
      </c>
      <c r="BJ630" s="17" t="s">
        <v>85</v>
      </c>
      <c r="BK630" s="157">
        <f>ROUND(I630*H630,0)</f>
        <v>0</v>
      </c>
      <c r="BL630" s="17" t="s">
        <v>297</v>
      </c>
      <c r="BM630" s="156" t="s">
        <v>1570</v>
      </c>
    </row>
    <row r="631" spans="2:51" s="13" customFormat="1" ht="10">
      <c r="B631" s="158"/>
      <c r="D631" s="159" t="s">
        <v>214</v>
      </c>
      <c r="E631" s="160" t="s">
        <v>1</v>
      </c>
      <c r="F631" s="161" t="s">
        <v>1571</v>
      </c>
      <c r="H631" s="162">
        <v>37.86</v>
      </c>
      <c r="I631" s="163"/>
      <c r="L631" s="158"/>
      <c r="M631" s="164"/>
      <c r="N631" s="165"/>
      <c r="O631" s="165"/>
      <c r="P631" s="165"/>
      <c r="Q631" s="165"/>
      <c r="R631" s="165"/>
      <c r="S631" s="165"/>
      <c r="T631" s="166"/>
      <c r="AT631" s="160" t="s">
        <v>214</v>
      </c>
      <c r="AU631" s="160" t="s">
        <v>85</v>
      </c>
      <c r="AV631" s="13" t="s">
        <v>85</v>
      </c>
      <c r="AW631" s="13" t="s">
        <v>33</v>
      </c>
      <c r="AX631" s="13" t="s">
        <v>77</v>
      </c>
      <c r="AY631" s="160" t="s">
        <v>205</v>
      </c>
    </row>
    <row r="632" spans="2:51" s="13" customFormat="1" ht="10">
      <c r="B632" s="158"/>
      <c r="D632" s="159" t="s">
        <v>214</v>
      </c>
      <c r="E632" s="160" t="s">
        <v>1</v>
      </c>
      <c r="F632" s="161" t="s">
        <v>1572</v>
      </c>
      <c r="H632" s="162">
        <v>19.86</v>
      </c>
      <c r="I632" s="163"/>
      <c r="L632" s="158"/>
      <c r="M632" s="164"/>
      <c r="N632" s="165"/>
      <c r="O632" s="165"/>
      <c r="P632" s="165"/>
      <c r="Q632" s="165"/>
      <c r="R632" s="165"/>
      <c r="S632" s="165"/>
      <c r="T632" s="166"/>
      <c r="AT632" s="160" t="s">
        <v>214</v>
      </c>
      <c r="AU632" s="160" t="s">
        <v>85</v>
      </c>
      <c r="AV632" s="13" t="s">
        <v>85</v>
      </c>
      <c r="AW632" s="13" t="s">
        <v>33</v>
      </c>
      <c r="AX632" s="13" t="s">
        <v>77</v>
      </c>
      <c r="AY632" s="160" t="s">
        <v>205</v>
      </c>
    </row>
    <row r="633" spans="2:51" s="13" customFormat="1" ht="10">
      <c r="B633" s="158"/>
      <c r="D633" s="159" t="s">
        <v>214</v>
      </c>
      <c r="E633" s="160" t="s">
        <v>1</v>
      </c>
      <c r="F633" s="161" t="s">
        <v>1561</v>
      </c>
      <c r="H633" s="162">
        <v>1.962</v>
      </c>
      <c r="I633" s="163"/>
      <c r="L633" s="158"/>
      <c r="M633" s="164"/>
      <c r="N633" s="165"/>
      <c r="O633" s="165"/>
      <c r="P633" s="165"/>
      <c r="Q633" s="165"/>
      <c r="R633" s="165"/>
      <c r="S633" s="165"/>
      <c r="T633" s="166"/>
      <c r="AT633" s="160" t="s">
        <v>214</v>
      </c>
      <c r="AU633" s="160" t="s">
        <v>85</v>
      </c>
      <c r="AV633" s="13" t="s">
        <v>85</v>
      </c>
      <c r="AW633" s="13" t="s">
        <v>33</v>
      </c>
      <c r="AX633" s="13" t="s">
        <v>77</v>
      </c>
      <c r="AY633" s="160" t="s">
        <v>205</v>
      </c>
    </row>
    <row r="634" spans="2:51" s="13" customFormat="1" ht="10">
      <c r="B634" s="158"/>
      <c r="D634" s="159" t="s">
        <v>214</v>
      </c>
      <c r="E634" s="160" t="s">
        <v>1</v>
      </c>
      <c r="F634" s="161" t="s">
        <v>1562</v>
      </c>
      <c r="H634" s="162">
        <v>3.42</v>
      </c>
      <c r="I634" s="163"/>
      <c r="L634" s="158"/>
      <c r="M634" s="164"/>
      <c r="N634" s="165"/>
      <c r="O634" s="165"/>
      <c r="P634" s="165"/>
      <c r="Q634" s="165"/>
      <c r="R634" s="165"/>
      <c r="S634" s="165"/>
      <c r="T634" s="166"/>
      <c r="AT634" s="160" t="s">
        <v>214</v>
      </c>
      <c r="AU634" s="160" t="s">
        <v>85</v>
      </c>
      <c r="AV634" s="13" t="s">
        <v>85</v>
      </c>
      <c r="AW634" s="13" t="s">
        <v>33</v>
      </c>
      <c r="AX634" s="13" t="s">
        <v>77</v>
      </c>
      <c r="AY634" s="160" t="s">
        <v>205</v>
      </c>
    </row>
    <row r="635" spans="2:51" s="13" customFormat="1" ht="10">
      <c r="B635" s="158"/>
      <c r="D635" s="159" t="s">
        <v>214</v>
      </c>
      <c r="E635" s="160" t="s">
        <v>1</v>
      </c>
      <c r="F635" s="161" t="s">
        <v>1573</v>
      </c>
      <c r="H635" s="162">
        <v>44.34</v>
      </c>
      <c r="I635" s="163"/>
      <c r="L635" s="158"/>
      <c r="M635" s="164"/>
      <c r="N635" s="165"/>
      <c r="O635" s="165"/>
      <c r="P635" s="165"/>
      <c r="Q635" s="165"/>
      <c r="R635" s="165"/>
      <c r="S635" s="165"/>
      <c r="T635" s="166"/>
      <c r="AT635" s="160" t="s">
        <v>214</v>
      </c>
      <c r="AU635" s="160" t="s">
        <v>85</v>
      </c>
      <c r="AV635" s="13" t="s">
        <v>85</v>
      </c>
      <c r="AW635" s="13" t="s">
        <v>33</v>
      </c>
      <c r="AX635" s="13" t="s">
        <v>77</v>
      </c>
      <c r="AY635" s="160" t="s">
        <v>205</v>
      </c>
    </row>
    <row r="636" spans="2:51" s="13" customFormat="1" ht="10">
      <c r="B636" s="158"/>
      <c r="D636" s="159" t="s">
        <v>214</v>
      </c>
      <c r="E636" s="160" t="s">
        <v>1</v>
      </c>
      <c r="F636" s="161" t="s">
        <v>1564</v>
      </c>
      <c r="H636" s="162">
        <v>1.047</v>
      </c>
      <c r="I636" s="163"/>
      <c r="L636" s="158"/>
      <c r="M636" s="164"/>
      <c r="N636" s="165"/>
      <c r="O636" s="165"/>
      <c r="P636" s="165"/>
      <c r="Q636" s="165"/>
      <c r="R636" s="165"/>
      <c r="S636" s="165"/>
      <c r="T636" s="166"/>
      <c r="AT636" s="160" t="s">
        <v>214</v>
      </c>
      <c r="AU636" s="160" t="s">
        <v>85</v>
      </c>
      <c r="AV636" s="13" t="s">
        <v>85</v>
      </c>
      <c r="AW636" s="13" t="s">
        <v>33</v>
      </c>
      <c r="AX636" s="13" t="s">
        <v>77</v>
      </c>
      <c r="AY636" s="160" t="s">
        <v>205</v>
      </c>
    </row>
    <row r="637" spans="2:51" s="13" customFormat="1" ht="10">
      <c r="B637" s="158"/>
      <c r="D637" s="159" t="s">
        <v>214</v>
      </c>
      <c r="E637" s="160" t="s">
        <v>1</v>
      </c>
      <c r="F637" s="161" t="s">
        <v>1574</v>
      </c>
      <c r="H637" s="162">
        <v>30.14</v>
      </c>
      <c r="I637" s="163"/>
      <c r="L637" s="158"/>
      <c r="M637" s="164"/>
      <c r="N637" s="165"/>
      <c r="O637" s="165"/>
      <c r="P637" s="165"/>
      <c r="Q637" s="165"/>
      <c r="R637" s="165"/>
      <c r="S637" s="165"/>
      <c r="T637" s="166"/>
      <c r="AT637" s="160" t="s">
        <v>214</v>
      </c>
      <c r="AU637" s="160" t="s">
        <v>85</v>
      </c>
      <c r="AV637" s="13" t="s">
        <v>85</v>
      </c>
      <c r="AW637" s="13" t="s">
        <v>33</v>
      </c>
      <c r="AX637" s="13" t="s">
        <v>77</v>
      </c>
      <c r="AY637" s="160" t="s">
        <v>205</v>
      </c>
    </row>
    <row r="638" spans="2:51" s="14" customFormat="1" ht="10">
      <c r="B638" s="167"/>
      <c r="D638" s="159" t="s">
        <v>214</v>
      </c>
      <c r="E638" s="168" t="s">
        <v>1</v>
      </c>
      <c r="F638" s="169" t="s">
        <v>1566</v>
      </c>
      <c r="H638" s="170">
        <v>138.629</v>
      </c>
      <c r="I638" s="171"/>
      <c r="L638" s="167"/>
      <c r="M638" s="172"/>
      <c r="N638" s="173"/>
      <c r="O638" s="173"/>
      <c r="P638" s="173"/>
      <c r="Q638" s="173"/>
      <c r="R638" s="173"/>
      <c r="S638" s="173"/>
      <c r="T638" s="174"/>
      <c r="AT638" s="168" t="s">
        <v>214</v>
      </c>
      <c r="AU638" s="168" t="s">
        <v>85</v>
      </c>
      <c r="AV638" s="14" t="s">
        <v>217</v>
      </c>
      <c r="AW638" s="14" t="s">
        <v>33</v>
      </c>
      <c r="AX638" s="14" t="s">
        <v>77</v>
      </c>
      <c r="AY638" s="168" t="s">
        <v>205</v>
      </c>
    </row>
    <row r="639" spans="2:51" s="13" customFormat="1" ht="10">
      <c r="B639" s="158"/>
      <c r="D639" s="159" t="s">
        <v>214</v>
      </c>
      <c r="E639" s="160" t="s">
        <v>1</v>
      </c>
      <c r="F639" s="161" t="s">
        <v>1575</v>
      </c>
      <c r="H639" s="162">
        <v>10.5</v>
      </c>
      <c r="I639" s="163"/>
      <c r="L639" s="158"/>
      <c r="M639" s="164"/>
      <c r="N639" s="165"/>
      <c r="O639" s="165"/>
      <c r="P639" s="165"/>
      <c r="Q639" s="165"/>
      <c r="R639" s="165"/>
      <c r="S639" s="165"/>
      <c r="T639" s="166"/>
      <c r="AT639" s="160" t="s">
        <v>214</v>
      </c>
      <c r="AU639" s="160" t="s">
        <v>85</v>
      </c>
      <c r="AV639" s="13" t="s">
        <v>85</v>
      </c>
      <c r="AW639" s="13" t="s">
        <v>33</v>
      </c>
      <c r="AX639" s="13" t="s">
        <v>77</v>
      </c>
      <c r="AY639" s="160" t="s">
        <v>205</v>
      </c>
    </row>
    <row r="640" spans="2:51" s="14" customFormat="1" ht="10">
      <c r="B640" s="167"/>
      <c r="D640" s="159" t="s">
        <v>214</v>
      </c>
      <c r="E640" s="168" t="s">
        <v>1</v>
      </c>
      <c r="F640" s="169" t="s">
        <v>1568</v>
      </c>
      <c r="H640" s="170">
        <v>10.5</v>
      </c>
      <c r="I640" s="171"/>
      <c r="L640" s="167"/>
      <c r="M640" s="172"/>
      <c r="N640" s="173"/>
      <c r="O640" s="173"/>
      <c r="P640" s="173"/>
      <c r="Q640" s="173"/>
      <c r="R640" s="173"/>
      <c r="S640" s="173"/>
      <c r="T640" s="174"/>
      <c r="AT640" s="168" t="s">
        <v>214</v>
      </c>
      <c r="AU640" s="168" t="s">
        <v>85</v>
      </c>
      <c r="AV640" s="14" t="s">
        <v>217</v>
      </c>
      <c r="AW640" s="14" t="s">
        <v>33</v>
      </c>
      <c r="AX640" s="14" t="s">
        <v>77</v>
      </c>
      <c r="AY640" s="168" t="s">
        <v>205</v>
      </c>
    </row>
    <row r="641" spans="2:51" s="15" customFormat="1" ht="10">
      <c r="B641" s="185"/>
      <c r="D641" s="159" t="s">
        <v>214</v>
      </c>
      <c r="E641" s="186" t="s">
        <v>1</v>
      </c>
      <c r="F641" s="187" t="s">
        <v>282</v>
      </c>
      <c r="H641" s="188">
        <v>149.129</v>
      </c>
      <c r="I641" s="189"/>
      <c r="L641" s="185"/>
      <c r="M641" s="190"/>
      <c r="N641" s="191"/>
      <c r="O641" s="191"/>
      <c r="P641" s="191"/>
      <c r="Q641" s="191"/>
      <c r="R641" s="191"/>
      <c r="S641" s="191"/>
      <c r="T641" s="192"/>
      <c r="AT641" s="186" t="s">
        <v>214</v>
      </c>
      <c r="AU641" s="186" t="s">
        <v>85</v>
      </c>
      <c r="AV641" s="15" t="s">
        <v>212</v>
      </c>
      <c r="AW641" s="15" t="s">
        <v>33</v>
      </c>
      <c r="AX641" s="15" t="s">
        <v>8</v>
      </c>
      <c r="AY641" s="186" t="s">
        <v>205</v>
      </c>
    </row>
    <row r="642" spans="1:65" s="2" customFormat="1" ht="24.15" customHeight="1">
      <c r="A642" s="32"/>
      <c r="B642" s="144"/>
      <c r="C642" s="145" t="s">
        <v>1576</v>
      </c>
      <c r="D642" s="145" t="s">
        <v>207</v>
      </c>
      <c r="E642" s="146" t="s">
        <v>828</v>
      </c>
      <c r="F642" s="147" t="s">
        <v>829</v>
      </c>
      <c r="G642" s="148" t="s">
        <v>256</v>
      </c>
      <c r="H642" s="149">
        <v>144.666</v>
      </c>
      <c r="I642" s="150"/>
      <c r="J642" s="151">
        <f>ROUND(I642*H642,0)</f>
        <v>0</v>
      </c>
      <c r="K642" s="147" t="s">
        <v>211</v>
      </c>
      <c r="L642" s="33"/>
      <c r="M642" s="152" t="s">
        <v>1</v>
      </c>
      <c r="N642" s="153" t="s">
        <v>43</v>
      </c>
      <c r="O642" s="58"/>
      <c r="P642" s="154">
        <f>O642*H642</f>
        <v>0</v>
      </c>
      <c r="Q642" s="154">
        <v>0.000286</v>
      </c>
      <c r="R642" s="154">
        <f>Q642*H642</f>
        <v>0.041374476</v>
      </c>
      <c r="S642" s="154">
        <v>0</v>
      </c>
      <c r="T642" s="155">
        <f>S642*H642</f>
        <v>0</v>
      </c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R642" s="156" t="s">
        <v>297</v>
      </c>
      <c r="AT642" s="156" t="s">
        <v>207</v>
      </c>
      <c r="AU642" s="156" t="s">
        <v>85</v>
      </c>
      <c r="AY642" s="17" t="s">
        <v>205</v>
      </c>
      <c r="BE642" s="157">
        <f>IF(N642="základní",J642,0)</f>
        <v>0</v>
      </c>
      <c r="BF642" s="157">
        <f>IF(N642="snížená",J642,0)</f>
        <v>0</v>
      </c>
      <c r="BG642" s="157">
        <f>IF(N642="zákl. přenesená",J642,0)</f>
        <v>0</v>
      </c>
      <c r="BH642" s="157">
        <f>IF(N642="sníž. přenesená",J642,0)</f>
        <v>0</v>
      </c>
      <c r="BI642" s="157">
        <f>IF(N642="nulová",J642,0)</f>
        <v>0</v>
      </c>
      <c r="BJ642" s="17" t="s">
        <v>85</v>
      </c>
      <c r="BK642" s="157">
        <f>ROUND(I642*H642,0)</f>
        <v>0</v>
      </c>
      <c r="BL642" s="17" t="s">
        <v>297</v>
      </c>
      <c r="BM642" s="156" t="s">
        <v>1577</v>
      </c>
    </row>
    <row r="643" spans="2:51" s="13" customFormat="1" ht="10">
      <c r="B643" s="158"/>
      <c r="D643" s="159" t="s">
        <v>214</v>
      </c>
      <c r="E643" s="160" t="s">
        <v>1</v>
      </c>
      <c r="F643" s="161" t="s">
        <v>1578</v>
      </c>
      <c r="H643" s="162">
        <v>25.24</v>
      </c>
      <c r="I643" s="163"/>
      <c r="L643" s="158"/>
      <c r="M643" s="164"/>
      <c r="N643" s="165"/>
      <c r="O643" s="165"/>
      <c r="P643" s="165"/>
      <c r="Q643" s="165"/>
      <c r="R643" s="165"/>
      <c r="S643" s="165"/>
      <c r="T643" s="166"/>
      <c r="AT643" s="160" t="s">
        <v>214</v>
      </c>
      <c r="AU643" s="160" t="s">
        <v>85</v>
      </c>
      <c r="AV643" s="13" t="s">
        <v>85</v>
      </c>
      <c r="AW643" s="13" t="s">
        <v>33</v>
      </c>
      <c r="AX643" s="13" t="s">
        <v>77</v>
      </c>
      <c r="AY643" s="160" t="s">
        <v>205</v>
      </c>
    </row>
    <row r="644" spans="2:51" s="13" customFormat="1" ht="10">
      <c r="B644" s="158"/>
      <c r="D644" s="159" t="s">
        <v>214</v>
      </c>
      <c r="E644" s="160" t="s">
        <v>1</v>
      </c>
      <c r="F644" s="161" t="s">
        <v>1559</v>
      </c>
      <c r="H644" s="162">
        <v>24.55</v>
      </c>
      <c r="I644" s="163"/>
      <c r="L644" s="158"/>
      <c r="M644" s="164"/>
      <c r="N644" s="165"/>
      <c r="O644" s="165"/>
      <c r="P644" s="165"/>
      <c r="Q644" s="165"/>
      <c r="R644" s="165"/>
      <c r="S644" s="165"/>
      <c r="T644" s="166"/>
      <c r="AT644" s="160" t="s">
        <v>214</v>
      </c>
      <c r="AU644" s="160" t="s">
        <v>85</v>
      </c>
      <c r="AV644" s="13" t="s">
        <v>85</v>
      </c>
      <c r="AW644" s="13" t="s">
        <v>33</v>
      </c>
      <c r="AX644" s="13" t="s">
        <v>77</v>
      </c>
      <c r="AY644" s="160" t="s">
        <v>205</v>
      </c>
    </row>
    <row r="645" spans="2:51" s="13" customFormat="1" ht="10">
      <c r="B645" s="158"/>
      <c r="D645" s="159" t="s">
        <v>214</v>
      </c>
      <c r="E645" s="160" t="s">
        <v>1</v>
      </c>
      <c r="F645" s="161" t="s">
        <v>1579</v>
      </c>
      <c r="H645" s="162">
        <v>5.958</v>
      </c>
      <c r="I645" s="163"/>
      <c r="L645" s="158"/>
      <c r="M645" s="164"/>
      <c r="N645" s="165"/>
      <c r="O645" s="165"/>
      <c r="P645" s="165"/>
      <c r="Q645" s="165"/>
      <c r="R645" s="165"/>
      <c r="S645" s="165"/>
      <c r="T645" s="166"/>
      <c r="AT645" s="160" t="s">
        <v>214</v>
      </c>
      <c r="AU645" s="160" t="s">
        <v>85</v>
      </c>
      <c r="AV645" s="13" t="s">
        <v>85</v>
      </c>
      <c r="AW645" s="13" t="s">
        <v>33</v>
      </c>
      <c r="AX645" s="13" t="s">
        <v>77</v>
      </c>
      <c r="AY645" s="160" t="s">
        <v>205</v>
      </c>
    </row>
    <row r="646" spans="2:51" s="13" customFormat="1" ht="10">
      <c r="B646" s="158"/>
      <c r="D646" s="159" t="s">
        <v>214</v>
      </c>
      <c r="E646" s="160" t="s">
        <v>1</v>
      </c>
      <c r="F646" s="161" t="s">
        <v>1580</v>
      </c>
      <c r="H646" s="162">
        <v>11.085</v>
      </c>
      <c r="I646" s="163"/>
      <c r="L646" s="158"/>
      <c r="M646" s="164"/>
      <c r="N646" s="165"/>
      <c r="O646" s="165"/>
      <c r="P646" s="165"/>
      <c r="Q646" s="165"/>
      <c r="R646" s="165"/>
      <c r="S646" s="165"/>
      <c r="T646" s="166"/>
      <c r="AT646" s="160" t="s">
        <v>214</v>
      </c>
      <c r="AU646" s="160" t="s">
        <v>85</v>
      </c>
      <c r="AV646" s="13" t="s">
        <v>85</v>
      </c>
      <c r="AW646" s="13" t="s">
        <v>33</v>
      </c>
      <c r="AX646" s="13" t="s">
        <v>77</v>
      </c>
      <c r="AY646" s="160" t="s">
        <v>205</v>
      </c>
    </row>
    <row r="647" spans="2:51" s="13" customFormat="1" ht="10">
      <c r="B647" s="158"/>
      <c r="D647" s="159" t="s">
        <v>214</v>
      </c>
      <c r="E647" s="160" t="s">
        <v>1</v>
      </c>
      <c r="F647" s="161" t="s">
        <v>1581</v>
      </c>
      <c r="H647" s="162">
        <v>11.453</v>
      </c>
      <c r="I647" s="163"/>
      <c r="L647" s="158"/>
      <c r="M647" s="164"/>
      <c r="N647" s="165"/>
      <c r="O647" s="165"/>
      <c r="P647" s="165"/>
      <c r="Q647" s="165"/>
      <c r="R647" s="165"/>
      <c r="S647" s="165"/>
      <c r="T647" s="166"/>
      <c r="AT647" s="160" t="s">
        <v>214</v>
      </c>
      <c r="AU647" s="160" t="s">
        <v>85</v>
      </c>
      <c r="AV647" s="13" t="s">
        <v>85</v>
      </c>
      <c r="AW647" s="13" t="s">
        <v>33</v>
      </c>
      <c r="AX647" s="13" t="s">
        <v>77</v>
      </c>
      <c r="AY647" s="160" t="s">
        <v>205</v>
      </c>
    </row>
    <row r="648" spans="2:51" s="14" customFormat="1" ht="10">
      <c r="B648" s="167"/>
      <c r="D648" s="159" t="s">
        <v>214</v>
      </c>
      <c r="E648" s="168" t="s">
        <v>1</v>
      </c>
      <c r="F648" s="169" t="s">
        <v>1566</v>
      </c>
      <c r="H648" s="170">
        <v>78.286</v>
      </c>
      <c r="I648" s="171"/>
      <c r="L648" s="167"/>
      <c r="M648" s="172"/>
      <c r="N648" s="173"/>
      <c r="O648" s="173"/>
      <c r="P648" s="173"/>
      <c r="Q648" s="173"/>
      <c r="R648" s="173"/>
      <c r="S648" s="173"/>
      <c r="T648" s="174"/>
      <c r="AT648" s="168" t="s">
        <v>214</v>
      </c>
      <c r="AU648" s="168" t="s">
        <v>85</v>
      </c>
      <c r="AV648" s="14" t="s">
        <v>217</v>
      </c>
      <c r="AW648" s="14" t="s">
        <v>33</v>
      </c>
      <c r="AX648" s="14" t="s">
        <v>77</v>
      </c>
      <c r="AY648" s="168" t="s">
        <v>205</v>
      </c>
    </row>
    <row r="649" spans="2:51" s="13" customFormat="1" ht="10">
      <c r="B649" s="158"/>
      <c r="D649" s="159" t="s">
        <v>214</v>
      </c>
      <c r="E649" s="160" t="s">
        <v>1</v>
      </c>
      <c r="F649" s="161" t="s">
        <v>1582</v>
      </c>
      <c r="H649" s="162">
        <v>66.38</v>
      </c>
      <c r="I649" s="163"/>
      <c r="L649" s="158"/>
      <c r="M649" s="164"/>
      <c r="N649" s="165"/>
      <c r="O649" s="165"/>
      <c r="P649" s="165"/>
      <c r="Q649" s="165"/>
      <c r="R649" s="165"/>
      <c r="S649" s="165"/>
      <c r="T649" s="166"/>
      <c r="AT649" s="160" t="s">
        <v>214</v>
      </c>
      <c r="AU649" s="160" t="s">
        <v>85</v>
      </c>
      <c r="AV649" s="13" t="s">
        <v>85</v>
      </c>
      <c r="AW649" s="13" t="s">
        <v>33</v>
      </c>
      <c r="AX649" s="13" t="s">
        <v>77</v>
      </c>
      <c r="AY649" s="160" t="s">
        <v>205</v>
      </c>
    </row>
    <row r="650" spans="2:51" s="14" customFormat="1" ht="10">
      <c r="B650" s="167"/>
      <c r="D650" s="159" t="s">
        <v>214</v>
      </c>
      <c r="E650" s="168" t="s">
        <v>1</v>
      </c>
      <c r="F650" s="169" t="s">
        <v>1568</v>
      </c>
      <c r="H650" s="170">
        <v>66.38</v>
      </c>
      <c r="I650" s="171"/>
      <c r="L650" s="167"/>
      <c r="M650" s="172"/>
      <c r="N650" s="173"/>
      <c r="O650" s="173"/>
      <c r="P650" s="173"/>
      <c r="Q650" s="173"/>
      <c r="R650" s="173"/>
      <c r="S650" s="173"/>
      <c r="T650" s="174"/>
      <c r="AT650" s="168" t="s">
        <v>214</v>
      </c>
      <c r="AU650" s="168" t="s">
        <v>85</v>
      </c>
      <c r="AV650" s="14" t="s">
        <v>217</v>
      </c>
      <c r="AW650" s="14" t="s">
        <v>33</v>
      </c>
      <c r="AX650" s="14" t="s">
        <v>77</v>
      </c>
      <c r="AY650" s="168" t="s">
        <v>205</v>
      </c>
    </row>
    <row r="651" spans="2:51" s="15" customFormat="1" ht="10">
      <c r="B651" s="185"/>
      <c r="D651" s="159" t="s">
        <v>214</v>
      </c>
      <c r="E651" s="186" t="s">
        <v>1</v>
      </c>
      <c r="F651" s="187" t="s">
        <v>282</v>
      </c>
      <c r="H651" s="188">
        <v>144.666</v>
      </c>
      <c r="I651" s="189"/>
      <c r="L651" s="185"/>
      <c r="M651" s="190"/>
      <c r="N651" s="191"/>
      <c r="O651" s="191"/>
      <c r="P651" s="191"/>
      <c r="Q651" s="191"/>
      <c r="R651" s="191"/>
      <c r="S651" s="191"/>
      <c r="T651" s="192"/>
      <c r="AT651" s="186" t="s">
        <v>214</v>
      </c>
      <c r="AU651" s="186" t="s">
        <v>85</v>
      </c>
      <c r="AV651" s="15" t="s">
        <v>212</v>
      </c>
      <c r="AW651" s="15" t="s">
        <v>33</v>
      </c>
      <c r="AX651" s="15" t="s">
        <v>8</v>
      </c>
      <c r="AY651" s="186" t="s">
        <v>205</v>
      </c>
    </row>
    <row r="652" spans="2:63" s="12" customFormat="1" ht="22.75" customHeight="1">
      <c r="B652" s="131"/>
      <c r="D652" s="132" t="s">
        <v>76</v>
      </c>
      <c r="E652" s="142" t="s">
        <v>1583</v>
      </c>
      <c r="F652" s="142" t="s">
        <v>1584</v>
      </c>
      <c r="I652" s="134"/>
      <c r="J652" s="143">
        <f>BK652</f>
        <v>0</v>
      </c>
      <c r="L652" s="131"/>
      <c r="M652" s="136"/>
      <c r="N652" s="137"/>
      <c r="O652" s="137"/>
      <c r="P652" s="138">
        <f>SUM(P653:P657)</f>
        <v>0</v>
      </c>
      <c r="Q652" s="137"/>
      <c r="R652" s="138">
        <f>SUM(R653:R657)</f>
        <v>0.054720000000000005</v>
      </c>
      <c r="S652" s="137"/>
      <c r="T652" s="139">
        <f>SUM(T653:T657)</f>
        <v>0.005985</v>
      </c>
      <c r="AR652" s="132" t="s">
        <v>85</v>
      </c>
      <c r="AT652" s="140" t="s">
        <v>76</v>
      </c>
      <c r="AU652" s="140" t="s">
        <v>8</v>
      </c>
      <c r="AY652" s="132" t="s">
        <v>205</v>
      </c>
      <c r="BK652" s="141">
        <f>SUM(BK653:BK657)</f>
        <v>0</v>
      </c>
    </row>
    <row r="653" spans="1:65" s="2" customFormat="1" ht="21.75" customHeight="1">
      <c r="A653" s="32"/>
      <c r="B653" s="144"/>
      <c r="C653" s="145" t="s">
        <v>1585</v>
      </c>
      <c r="D653" s="145" t="s">
        <v>207</v>
      </c>
      <c r="E653" s="146" t="s">
        <v>1586</v>
      </c>
      <c r="F653" s="147" t="s">
        <v>1587</v>
      </c>
      <c r="G653" s="148" t="s">
        <v>256</v>
      </c>
      <c r="H653" s="149">
        <v>2.25</v>
      </c>
      <c r="I653" s="150"/>
      <c r="J653" s="151">
        <f>ROUND(I653*H653,0)</f>
        <v>0</v>
      </c>
      <c r="K653" s="147" t="s">
        <v>211</v>
      </c>
      <c r="L653" s="33"/>
      <c r="M653" s="152" t="s">
        <v>1</v>
      </c>
      <c r="N653" s="153" t="s">
        <v>43</v>
      </c>
      <c r="O653" s="58"/>
      <c r="P653" s="154">
        <f>O653*H653</f>
        <v>0</v>
      </c>
      <c r="Q653" s="154">
        <v>0</v>
      </c>
      <c r="R653" s="154">
        <f>Q653*H653</f>
        <v>0</v>
      </c>
      <c r="S653" s="154">
        <v>0.00266</v>
      </c>
      <c r="T653" s="155">
        <f>S653*H653</f>
        <v>0.005985</v>
      </c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R653" s="156" t="s">
        <v>297</v>
      </c>
      <c r="AT653" s="156" t="s">
        <v>207</v>
      </c>
      <c r="AU653" s="156" t="s">
        <v>85</v>
      </c>
      <c r="AY653" s="17" t="s">
        <v>205</v>
      </c>
      <c r="BE653" s="157">
        <f>IF(N653="základní",J653,0)</f>
        <v>0</v>
      </c>
      <c r="BF653" s="157">
        <f>IF(N653="snížená",J653,0)</f>
        <v>0</v>
      </c>
      <c r="BG653" s="157">
        <f>IF(N653="zákl. přenesená",J653,0)</f>
        <v>0</v>
      </c>
      <c r="BH653" s="157">
        <f>IF(N653="sníž. přenesená",J653,0)</f>
        <v>0</v>
      </c>
      <c r="BI653" s="157">
        <f>IF(N653="nulová",J653,0)</f>
        <v>0</v>
      </c>
      <c r="BJ653" s="17" t="s">
        <v>85</v>
      </c>
      <c r="BK653" s="157">
        <f>ROUND(I653*H653,0)</f>
        <v>0</v>
      </c>
      <c r="BL653" s="17" t="s">
        <v>297</v>
      </c>
      <c r="BM653" s="156" t="s">
        <v>1588</v>
      </c>
    </row>
    <row r="654" spans="2:51" s="13" customFormat="1" ht="10">
      <c r="B654" s="158"/>
      <c r="D654" s="159" t="s">
        <v>214</v>
      </c>
      <c r="E654" s="160" t="s">
        <v>1</v>
      </c>
      <c r="F654" s="161" t="s">
        <v>1099</v>
      </c>
      <c r="H654" s="162">
        <v>2.25</v>
      </c>
      <c r="I654" s="163"/>
      <c r="L654" s="158"/>
      <c r="M654" s="164"/>
      <c r="N654" s="165"/>
      <c r="O654" s="165"/>
      <c r="P654" s="165"/>
      <c r="Q654" s="165"/>
      <c r="R654" s="165"/>
      <c r="S654" s="165"/>
      <c r="T654" s="166"/>
      <c r="AT654" s="160" t="s">
        <v>214</v>
      </c>
      <c r="AU654" s="160" t="s">
        <v>85</v>
      </c>
      <c r="AV654" s="13" t="s">
        <v>85</v>
      </c>
      <c r="AW654" s="13" t="s">
        <v>33</v>
      </c>
      <c r="AX654" s="13" t="s">
        <v>8</v>
      </c>
      <c r="AY654" s="160" t="s">
        <v>205</v>
      </c>
    </row>
    <row r="655" spans="1:65" s="2" customFormat="1" ht="24.15" customHeight="1">
      <c r="A655" s="32"/>
      <c r="B655" s="144"/>
      <c r="C655" s="145" t="s">
        <v>1589</v>
      </c>
      <c r="D655" s="145" t="s">
        <v>207</v>
      </c>
      <c r="E655" s="146" t="s">
        <v>1590</v>
      </c>
      <c r="F655" s="147" t="s">
        <v>1591</v>
      </c>
      <c r="G655" s="148" t="s">
        <v>256</v>
      </c>
      <c r="H655" s="149">
        <v>2.25</v>
      </c>
      <c r="I655" s="150"/>
      <c r="J655" s="151">
        <f>ROUND(I655*H655,0)</f>
        <v>0</v>
      </c>
      <c r="K655" s="147" t="s">
        <v>211</v>
      </c>
      <c r="L655" s="33"/>
      <c r="M655" s="152" t="s">
        <v>1</v>
      </c>
      <c r="N655" s="153" t="s">
        <v>43</v>
      </c>
      <c r="O655" s="58"/>
      <c r="P655" s="154">
        <f>O655*H655</f>
        <v>0</v>
      </c>
      <c r="Q655" s="154">
        <v>0.02432</v>
      </c>
      <c r="R655" s="154">
        <f>Q655*H655</f>
        <v>0.054720000000000005</v>
      </c>
      <c r="S655" s="154">
        <v>0</v>
      </c>
      <c r="T655" s="155">
        <f>S655*H655</f>
        <v>0</v>
      </c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R655" s="156" t="s">
        <v>297</v>
      </c>
      <c r="AT655" s="156" t="s">
        <v>207</v>
      </c>
      <c r="AU655" s="156" t="s">
        <v>85</v>
      </c>
      <c r="AY655" s="17" t="s">
        <v>205</v>
      </c>
      <c r="BE655" s="157">
        <f>IF(N655="základní",J655,0)</f>
        <v>0</v>
      </c>
      <c r="BF655" s="157">
        <f>IF(N655="snížená",J655,0)</f>
        <v>0</v>
      </c>
      <c r="BG655" s="157">
        <f>IF(N655="zákl. přenesená",J655,0)</f>
        <v>0</v>
      </c>
      <c r="BH655" s="157">
        <f>IF(N655="sníž. přenesená",J655,0)</f>
        <v>0</v>
      </c>
      <c r="BI655" s="157">
        <f>IF(N655="nulová",J655,0)</f>
        <v>0</v>
      </c>
      <c r="BJ655" s="17" t="s">
        <v>85</v>
      </c>
      <c r="BK655" s="157">
        <f>ROUND(I655*H655,0)</f>
        <v>0</v>
      </c>
      <c r="BL655" s="17" t="s">
        <v>297</v>
      </c>
      <c r="BM655" s="156" t="s">
        <v>1592</v>
      </c>
    </row>
    <row r="656" spans="2:51" s="13" customFormat="1" ht="10">
      <c r="B656" s="158"/>
      <c r="D656" s="159" t="s">
        <v>214</v>
      </c>
      <c r="E656" s="160" t="s">
        <v>1</v>
      </c>
      <c r="F656" s="161" t="s">
        <v>1099</v>
      </c>
      <c r="H656" s="162">
        <v>2.25</v>
      </c>
      <c r="I656" s="163"/>
      <c r="L656" s="158"/>
      <c r="M656" s="164"/>
      <c r="N656" s="165"/>
      <c r="O656" s="165"/>
      <c r="P656" s="165"/>
      <c r="Q656" s="165"/>
      <c r="R656" s="165"/>
      <c r="S656" s="165"/>
      <c r="T656" s="166"/>
      <c r="AT656" s="160" t="s">
        <v>214</v>
      </c>
      <c r="AU656" s="160" t="s">
        <v>85</v>
      </c>
      <c r="AV656" s="13" t="s">
        <v>85</v>
      </c>
      <c r="AW656" s="13" t="s">
        <v>33</v>
      </c>
      <c r="AX656" s="13" t="s">
        <v>8</v>
      </c>
      <c r="AY656" s="160" t="s">
        <v>205</v>
      </c>
    </row>
    <row r="657" spans="1:65" s="2" customFormat="1" ht="24.15" customHeight="1">
      <c r="A657" s="32"/>
      <c r="B657" s="144"/>
      <c r="C657" s="145" t="s">
        <v>1593</v>
      </c>
      <c r="D657" s="145" t="s">
        <v>207</v>
      </c>
      <c r="E657" s="146" t="s">
        <v>1594</v>
      </c>
      <c r="F657" s="147" t="s">
        <v>1595</v>
      </c>
      <c r="G657" s="148" t="s">
        <v>229</v>
      </c>
      <c r="H657" s="149">
        <v>0.055</v>
      </c>
      <c r="I657" s="150"/>
      <c r="J657" s="151">
        <f>ROUND(I657*H657,0)</f>
        <v>0</v>
      </c>
      <c r="K657" s="147" t="s">
        <v>211</v>
      </c>
      <c r="L657" s="33"/>
      <c r="M657" s="152" t="s">
        <v>1</v>
      </c>
      <c r="N657" s="153" t="s">
        <v>43</v>
      </c>
      <c r="O657" s="58"/>
      <c r="P657" s="154">
        <f>O657*H657</f>
        <v>0</v>
      </c>
      <c r="Q657" s="154">
        <v>0</v>
      </c>
      <c r="R657" s="154">
        <f>Q657*H657</f>
        <v>0</v>
      </c>
      <c r="S657" s="154">
        <v>0</v>
      </c>
      <c r="T657" s="155">
        <f>S657*H657</f>
        <v>0</v>
      </c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R657" s="156" t="s">
        <v>297</v>
      </c>
      <c r="AT657" s="156" t="s">
        <v>207</v>
      </c>
      <c r="AU657" s="156" t="s">
        <v>85</v>
      </c>
      <c r="AY657" s="17" t="s">
        <v>205</v>
      </c>
      <c r="BE657" s="157">
        <f>IF(N657="základní",J657,0)</f>
        <v>0</v>
      </c>
      <c r="BF657" s="157">
        <f>IF(N657="snížená",J657,0)</f>
        <v>0</v>
      </c>
      <c r="BG657" s="157">
        <f>IF(N657="zákl. přenesená",J657,0)</f>
        <v>0</v>
      </c>
      <c r="BH657" s="157">
        <f>IF(N657="sníž. přenesená",J657,0)</f>
        <v>0</v>
      </c>
      <c r="BI657" s="157">
        <f>IF(N657="nulová",J657,0)</f>
        <v>0</v>
      </c>
      <c r="BJ657" s="17" t="s">
        <v>85</v>
      </c>
      <c r="BK657" s="157">
        <f>ROUND(I657*H657,0)</f>
        <v>0</v>
      </c>
      <c r="BL657" s="17" t="s">
        <v>297</v>
      </c>
      <c r="BM657" s="156" t="s">
        <v>1596</v>
      </c>
    </row>
    <row r="658" spans="2:63" s="12" customFormat="1" ht="25.9" customHeight="1">
      <c r="B658" s="131"/>
      <c r="D658" s="132" t="s">
        <v>76</v>
      </c>
      <c r="E658" s="133" t="s">
        <v>863</v>
      </c>
      <c r="F658" s="133" t="s">
        <v>864</v>
      </c>
      <c r="I658" s="134"/>
      <c r="J658" s="135">
        <f>BK658</f>
        <v>0</v>
      </c>
      <c r="L658" s="131"/>
      <c r="M658" s="136"/>
      <c r="N658" s="137"/>
      <c r="O658" s="137"/>
      <c r="P658" s="138">
        <f>SUM(P659:P662)</f>
        <v>0</v>
      </c>
      <c r="Q658" s="137"/>
      <c r="R658" s="138">
        <f>SUM(R659:R662)</f>
        <v>0</v>
      </c>
      <c r="S658" s="137"/>
      <c r="T658" s="139">
        <f>SUM(T659:T662)</f>
        <v>0</v>
      </c>
      <c r="AR658" s="132" t="s">
        <v>212</v>
      </c>
      <c r="AT658" s="140" t="s">
        <v>76</v>
      </c>
      <c r="AU658" s="140" t="s">
        <v>77</v>
      </c>
      <c r="AY658" s="132" t="s">
        <v>205</v>
      </c>
      <c r="BK658" s="141">
        <f>SUM(BK659:BK662)</f>
        <v>0</v>
      </c>
    </row>
    <row r="659" spans="1:65" s="2" customFormat="1" ht="21.75" customHeight="1">
      <c r="A659" s="32"/>
      <c r="B659" s="144"/>
      <c r="C659" s="145" t="s">
        <v>1597</v>
      </c>
      <c r="D659" s="145" t="s">
        <v>207</v>
      </c>
      <c r="E659" s="146" t="s">
        <v>866</v>
      </c>
      <c r="F659" s="147" t="s">
        <v>867</v>
      </c>
      <c r="G659" s="148" t="s">
        <v>868</v>
      </c>
      <c r="H659" s="149">
        <v>100</v>
      </c>
      <c r="I659" s="150"/>
      <c r="J659" s="151">
        <f>ROUND(I659*H659,0)</f>
        <v>0</v>
      </c>
      <c r="K659" s="147" t="s">
        <v>211</v>
      </c>
      <c r="L659" s="33"/>
      <c r="M659" s="152" t="s">
        <v>1</v>
      </c>
      <c r="N659" s="153" t="s">
        <v>43</v>
      </c>
      <c r="O659" s="58"/>
      <c r="P659" s="154">
        <f>O659*H659</f>
        <v>0</v>
      </c>
      <c r="Q659" s="154">
        <v>0</v>
      </c>
      <c r="R659" s="154">
        <f>Q659*H659</f>
        <v>0</v>
      </c>
      <c r="S659" s="154">
        <v>0</v>
      </c>
      <c r="T659" s="155">
        <f>S659*H659</f>
        <v>0</v>
      </c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R659" s="156" t="s">
        <v>869</v>
      </c>
      <c r="AT659" s="156" t="s">
        <v>207</v>
      </c>
      <c r="AU659" s="156" t="s">
        <v>8</v>
      </c>
      <c r="AY659" s="17" t="s">
        <v>205</v>
      </c>
      <c r="BE659" s="157">
        <f>IF(N659="základní",J659,0)</f>
        <v>0</v>
      </c>
      <c r="BF659" s="157">
        <f>IF(N659="snížená",J659,0)</f>
        <v>0</v>
      </c>
      <c r="BG659" s="157">
        <f>IF(N659="zákl. přenesená",J659,0)</f>
        <v>0</v>
      </c>
      <c r="BH659" s="157">
        <f>IF(N659="sníž. přenesená",J659,0)</f>
        <v>0</v>
      </c>
      <c r="BI659" s="157">
        <f>IF(N659="nulová",J659,0)</f>
        <v>0</v>
      </c>
      <c r="BJ659" s="17" t="s">
        <v>85</v>
      </c>
      <c r="BK659" s="157">
        <f>ROUND(I659*H659,0)</f>
        <v>0</v>
      </c>
      <c r="BL659" s="17" t="s">
        <v>869</v>
      </c>
      <c r="BM659" s="156" t="s">
        <v>1598</v>
      </c>
    </row>
    <row r="660" spans="2:51" s="13" customFormat="1" ht="10">
      <c r="B660" s="158"/>
      <c r="D660" s="159" t="s">
        <v>214</v>
      </c>
      <c r="E660" s="160" t="s">
        <v>1</v>
      </c>
      <c r="F660" s="161" t="s">
        <v>1599</v>
      </c>
      <c r="H660" s="162">
        <v>100</v>
      </c>
      <c r="I660" s="163"/>
      <c r="L660" s="158"/>
      <c r="M660" s="164"/>
      <c r="N660" s="165"/>
      <c r="O660" s="165"/>
      <c r="P660" s="165"/>
      <c r="Q660" s="165"/>
      <c r="R660" s="165"/>
      <c r="S660" s="165"/>
      <c r="T660" s="166"/>
      <c r="AT660" s="160" t="s">
        <v>214</v>
      </c>
      <c r="AU660" s="160" t="s">
        <v>8</v>
      </c>
      <c r="AV660" s="13" t="s">
        <v>85</v>
      </c>
      <c r="AW660" s="13" t="s">
        <v>33</v>
      </c>
      <c r="AX660" s="13" t="s">
        <v>8</v>
      </c>
      <c r="AY660" s="160" t="s">
        <v>205</v>
      </c>
    </row>
    <row r="661" spans="1:65" s="2" customFormat="1" ht="21.75" customHeight="1">
      <c r="A661" s="32"/>
      <c r="B661" s="144"/>
      <c r="C661" s="145" t="s">
        <v>1600</v>
      </c>
      <c r="D661" s="145" t="s">
        <v>207</v>
      </c>
      <c r="E661" s="146" t="s">
        <v>873</v>
      </c>
      <c r="F661" s="147" t="s">
        <v>874</v>
      </c>
      <c r="G661" s="148" t="s">
        <v>868</v>
      </c>
      <c r="H661" s="149">
        <v>100</v>
      </c>
      <c r="I661" s="150"/>
      <c r="J661" s="151">
        <f>ROUND(I661*H661,0)</f>
        <v>0</v>
      </c>
      <c r="K661" s="147" t="s">
        <v>211</v>
      </c>
      <c r="L661" s="33"/>
      <c r="M661" s="152" t="s">
        <v>1</v>
      </c>
      <c r="N661" s="153" t="s">
        <v>43</v>
      </c>
      <c r="O661" s="58"/>
      <c r="P661" s="154">
        <f>O661*H661</f>
        <v>0</v>
      </c>
      <c r="Q661" s="154">
        <v>0</v>
      </c>
      <c r="R661" s="154">
        <f>Q661*H661</f>
        <v>0</v>
      </c>
      <c r="S661" s="154">
        <v>0</v>
      </c>
      <c r="T661" s="155">
        <f>S661*H661</f>
        <v>0</v>
      </c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R661" s="156" t="s">
        <v>869</v>
      </c>
      <c r="AT661" s="156" t="s">
        <v>207</v>
      </c>
      <c r="AU661" s="156" t="s">
        <v>8</v>
      </c>
      <c r="AY661" s="17" t="s">
        <v>205</v>
      </c>
      <c r="BE661" s="157">
        <f>IF(N661="základní",J661,0)</f>
        <v>0</v>
      </c>
      <c r="BF661" s="157">
        <f>IF(N661="snížená",J661,0)</f>
        <v>0</v>
      </c>
      <c r="BG661" s="157">
        <f>IF(N661="zákl. přenesená",J661,0)</f>
        <v>0</v>
      </c>
      <c r="BH661" s="157">
        <f>IF(N661="sníž. přenesená",J661,0)</f>
        <v>0</v>
      </c>
      <c r="BI661" s="157">
        <f>IF(N661="nulová",J661,0)</f>
        <v>0</v>
      </c>
      <c r="BJ661" s="17" t="s">
        <v>85</v>
      </c>
      <c r="BK661" s="157">
        <f>ROUND(I661*H661,0)</f>
        <v>0</v>
      </c>
      <c r="BL661" s="17" t="s">
        <v>869</v>
      </c>
      <c r="BM661" s="156" t="s">
        <v>1601</v>
      </c>
    </row>
    <row r="662" spans="2:51" s="13" customFormat="1" ht="10">
      <c r="B662" s="158"/>
      <c r="D662" s="159" t="s">
        <v>214</v>
      </c>
      <c r="E662" s="160" t="s">
        <v>1</v>
      </c>
      <c r="F662" s="161" t="s">
        <v>1602</v>
      </c>
      <c r="H662" s="162">
        <v>100</v>
      </c>
      <c r="I662" s="163"/>
      <c r="L662" s="158"/>
      <c r="M662" s="193"/>
      <c r="N662" s="194"/>
      <c r="O662" s="194"/>
      <c r="P662" s="194"/>
      <c r="Q662" s="194"/>
      <c r="R662" s="194"/>
      <c r="S662" s="194"/>
      <c r="T662" s="195"/>
      <c r="AT662" s="160" t="s">
        <v>214</v>
      </c>
      <c r="AU662" s="160" t="s">
        <v>8</v>
      </c>
      <c r="AV662" s="13" t="s">
        <v>85</v>
      </c>
      <c r="AW662" s="13" t="s">
        <v>33</v>
      </c>
      <c r="AX662" s="13" t="s">
        <v>8</v>
      </c>
      <c r="AY662" s="160" t="s">
        <v>205</v>
      </c>
    </row>
    <row r="663" spans="1:31" s="2" customFormat="1" ht="7" customHeight="1">
      <c r="A663" s="32"/>
      <c r="B663" s="47"/>
      <c r="C663" s="48"/>
      <c r="D663" s="48"/>
      <c r="E663" s="48"/>
      <c r="F663" s="48"/>
      <c r="G663" s="48"/>
      <c r="H663" s="48"/>
      <c r="I663" s="48"/>
      <c r="J663" s="48"/>
      <c r="K663" s="48"/>
      <c r="L663" s="33"/>
      <c r="M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</row>
  </sheetData>
  <autoFilter ref="C137:K662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3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90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1603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ROUND(J121,0)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ROUND((SUM(BE121:BE172)),0)</f>
        <v>0</v>
      </c>
      <c r="G33" s="32"/>
      <c r="H33" s="32"/>
      <c r="I33" s="101">
        <v>0.21</v>
      </c>
      <c r="J33" s="100">
        <f>ROUND(((SUM(BE121:BE172))*I33),0)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ROUND((SUM(BF121:BF172)),0)</f>
        <v>0</v>
      </c>
      <c r="G34" s="32"/>
      <c r="H34" s="32"/>
      <c r="I34" s="101">
        <v>0.12</v>
      </c>
      <c r="J34" s="100">
        <f>ROUND(((SUM(BF121:BF172))*I34),0)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ROUND((SUM(BG121:BG172)),0)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ROUND((SUM(BH121:BH172)),0)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ROUND((SUM(BI121:BI172)),0)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31 - ZT- SO 01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179</v>
      </c>
      <c r="E97" s="115"/>
      <c r="F97" s="115"/>
      <c r="G97" s="115"/>
      <c r="H97" s="115"/>
      <c r="I97" s="115"/>
      <c r="J97" s="116">
        <f>J122</f>
        <v>0</v>
      </c>
      <c r="L97" s="113"/>
    </row>
    <row r="98" spans="2:12" s="10" customFormat="1" ht="19.9" customHeight="1">
      <c r="B98" s="117"/>
      <c r="D98" s="118" t="s">
        <v>1605</v>
      </c>
      <c r="E98" s="119"/>
      <c r="F98" s="119"/>
      <c r="G98" s="119"/>
      <c r="H98" s="119"/>
      <c r="I98" s="119"/>
      <c r="J98" s="120">
        <f>J123</f>
        <v>0</v>
      </c>
      <c r="L98" s="117"/>
    </row>
    <row r="99" spans="2:12" s="10" customFormat="1" ht="14.9" customHeight="1">
      <c r="B99" s="117"/>
      <c r="D99" s="118" t="s">
        <v>1606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2:12" s="10" customFormat="1" ht="14.9" customHeight="1">
      <c r="B100" s="117"/>
      <c r="D100" s="118" t="s">
        <v>1607</v>
      </c>
      <c r="E100" s="119"/>
      <c r="F100" s="119"/>
      <c r="G100" s="119"/>
      <c r="H100" s="119"/>
      <c r="I100" s="119"/>
      <c r="J100" s="120">
        <f>J133</f>
        <v>0</v>
      </c>
      <c r="L100" s="117"/>
    </row>
    <row r="101" spans="2:12" s="10" customFormat="1" ht="14.9" customHeight="1">
      <c r="B101" s="117"/>
      <c r="D101" s="118" t="s">
        <v>1608</v>
      </c>
      <c r="E101" s="119"/>
      <c r="F101" s="119"/>
      <c r="G101" s="119"/>
      <c r="H101" s="119"/>
      <c r="I101" s="119"/>
      <c r="J101" s="120">
        <f>J150</f>
        <v>0</v>
      </c>
      <c r="L101" s="117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7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7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5" customHeight="1">
      <c r="A108" s="32"/>
      <c r="B108" s="33"/>
      <c r="C108" s="21" t="s">
        <v>190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7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17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50" t="str">
        <f>E7</f>
        <v>Stavební úpravy DD Lampertice</v>
      </c>
      <c r="F111" s="251"/>
      <c r="G111" s="251"/>
      <c r="H111" s="251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164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37" t="str">
        <f>E9</f>
        <v>31 - ZT- SO 01</v>
      </c>
      <c r="F113" s="252"/>
      <c r="G113" s="252"/>
      <c r="H113" s="25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7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21</v>
      </c>
      <c r="D115" s="32"/>
      <c r="E115" s="32"/>
      <c r="F115" s="25" t="str">
        <f>F12</f>
        <v xml:space="preserve"> </v>
      </c>
      <c r="G115" s="32"/>
      <c r="H115" s="32"/>
      <c r="I115" s="27" t="s">
        <v>23</v>
      </c>
      <c r="J115" s="55" t="str">
        <f>IF(J12="","",J12)</f>
        <v>11. 8. 2023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40" customHeight="1">
      <c r="A117" s="32"/>
      <c r="B117" s="33"/>
      <c r="C117" s="27" t="s">
        <v>25</v>
      </c>
      <c r="D117" s="32"/>
      <c r="E117" s="32"/>
      <c r="F117" s="25" t="str">
        <f>E15</f>
        <v>KHK Pivovarské nám. 1245, Hradec Králové</v>
      </c>
      <c r="G117" s="32"/>
      <c r="H117" s="32"/>
      <c r="I117" s="27" t="s">
        <v>31</v>
      </c>
      <c r="J117" s="30" t="str">
        <f>E21</f>
        <v>ing. Marek Pavlíček, Rooseveltova 2855, D.K.n.L.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29</v>
      </c>
      <c r="D118" s="32"/>
      <c r="E118" s="32"/>
      <c r="F118" s="25" t="str">
        <f>IF(E18="","",E18)</f>
        <v>Vyplň údaj</v>
      </c>
      <c r="G118" s="32"/>
      <c r="H118" s="32"/>
      <c r="I118" s="27" t="s">
        <v>34</v>
      </c>
      <c r="J118" s="30" t="str">
        <f>E24</f>
        <v>ing. V. Švehla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2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21"/>
      <c r="B120" s="122"/>
      <c r="C120" s="123" t="s">
        <v>191</v>
      </c>
      <c r="D120" s="124" t="s">
        <v>62</v>
      </c>
      <c r="E120" s="124" t="s">
        <v>58</v>
      </c>
      <c r="F120" s="124" t="s">
        <v>59</v>
      </c>
      <c r="G120" s="124" t="s">
        <v>192</v>
      </c>
      <c r="H120" s="124" t="s">
        <v>193</v>
      </c>
      <c r="I120" s="124" t="s">
        <v>194</v>
      </c>
      <c r="J120" s="124" t="s">
        <v>168</v>
      </c>
      <c r="K120" s="125" t="s">
        <v>195</v>
      </c>
      <c r="L120" s="126"/>
      <c r="M120" s="62" t="s">
        <v>1</v>
      </c>
      <c r="N120" s="63" t="s">
        <v>41</v>
      </c>
      <c r="O120" s="63" t="s">
        <v>196</v>
      </c>
      <c r="P120" s="63" t="s">
        <v>197</v>
      </c>
      <c r="Q120" s="63" t="s">
        <v>198</v>
      </c>
      <c r="R120" s="63" t="s">
        <v>199</v>
      </c>
      <c r="S120" s="63" t="s">
        <v>200</v>
      </c>
      <c r="T120" s="64" t="s">
        <v>201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3" s="2" customFormat="1" ht="22.75" customHeight="1">
      <c r="A121" s="32"/>
      <c r="B121" s="33"/>
      <c r="C121" s="69" t="s">
        <v>202</v>
      </c>
      <c r="D121" s="32"/>
      <c r="E121" s="32"/>
      <c r="F121" s="32"/>
      <c r="G121" s="32"/>
      <c r="H121" s="32"/>
      <c r="I121" s="32"/>
      <c r="J121" s="127">
        <f>BK121</f>
        <v>0</v>
      </c>
      <c r="K121" s="32"/>
      <c r="L121" s="33"/>
      <c r="M121" s="65"/>
      <c r="N121" s="56"/>
      <c r="O121" s="66"/>
      <c r="P121" s="128">
        <f>P122</f>
        <v>0</v>
      </c>
      <c r="Q121" s="66"/>
      <c r="R121" s="128">
        <f>R122</f>
        <v>0</v>
      </c>
      <c r="S121" s="66"/>
      <c r="T121" s="129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76</v>
      </c>
      <c r="AU121" s="17" t="s">
        <v>170</v>
      </c>
      <c r="BK121" s="130">
        <f>BK122</f>
        <v>0</v>
      </c>
    </row>
    <row r="122" spans="2:63" s="12" customFormat="1" ht="25.9" customHeight="1">
      <c r="B122" s="131"/>
      <c r="D122" s="132" t="s">
        <v>76</v>
      </c>
      <c r="E122" s="133" t="s">
        <v>475</v>
      </c>
      <c r="F122" s="133" t="s">
        <v>476</v>
      </c>
      <c r="I122" s="134"/>
      <c r="J122" s="135">
        <f>BK122</f>
        <v>0</v>
      </c>
      <c r="L122" s="131"/>
      <c r="M122" s="136"/>
      <c r="N122" s="137"/>
      <c r="O122" s="137"/>
      <c r="P122" s="138">
        <f>P123</f>
        <v>0</v>
      </c>
      <c r="Q122" s="137"/>
      <c r="R122" s="138">
        <f>R123</f>
        <v>0</v>
      </c>
      <c r="S122" s="137"/>
      <c r="T122" s="139">
        <f>T123</f>
        <v>0</v>
      </c>
      <c r="AR122" s="132" t="s">
        <v>85</v>
      </c>
      <c r="AT122" s="140" t="s">
        <v>76</v>
      </c>
      <c r="AU122" s="140" t="s">
        <v>77</v>
      </c>
      <c r="AY122" s="132" t="s">
        <v>205</v>
      </c>
      <c r="BK122" s="141">
        <f>BK123</f>
        <v>0</v>
      </c>
    </row>
    <row r="123" spans="2:63" s="12" customFormat="1" ht="22.75" customHeight="1">
      <c r="B123" s="131"/>
      <c r="D123" s="132" t="s">
        <v>76</v>
      </c>
      <c r="E123" s="142" t="s">
        <v>127</v>
      </c>
      <c r="F123" s="142" t="s">
        <v>1609</v>
      </c>
      <c r="I123" s="134"/>
      <c r="J123" s="143">
        <f>BK123</f>
        <v>0</v>
      </c>
      <c r="L123" s="131"/>
      <c r="M123" s="136"/>
      <c r="N123" s="137"/>
      <c r="O123" s="137"/>
      <c r="P123" s="138">
        <f>P124+P133+P150</f>
        <v>0</v>
      </c>
      <c r="Q123" s="137"/>
      <c r="R123" s="138">
        <f>R124+R133+R150</f>
        <v>0</v>
      </c>
      <c r="S123" s="137"/>
      <c r="T123" s="139">
        <f>T124+T133+T150</f>
        <v>0</v>
      </c>
      <c r="AR123" s="132" t="s">
        <v>85</v>
      </c>
      <c r="AT123" s="140" t="s">
        <v>76</v>
      </c>
      <c r="AU123" s="140" t="s">
        <v>8</v>
      </c>
      <c r="AY123" s="132" t="s">
        <v>205</v>
      </c>
      <c r="BK123" s="141">
        <f>BK124+BK133+BK150</f>
        <v>0</v>
      </c>
    </row>
    <row r="124" spans="2:63" s="12" customFormat="1" ht="20.9" customHeight="1">
      <c r="B124" s="131"/>
      <c r="D124" s="132" t="s">
        <v>76</v>
      </c>
      <c r="E124" s="142" t="s">
        <v>1610</v>
      </c>
      <c r="F124" s="142" t="s">
        <v>1611</v>
      </c>
      <c r="I124" s="134"/>
      <c r="J124" s="143">
        <f>BK124</f>
        <v>0</v>
      </c>
      <c r="L124" s="131"/>
      <c r="M124" s="136"/>
      <c r="N124" s="137"/>
      <c r="O124" s="137"/>
      <c r="P124" s="138">
        <f>SUM(P125:P132)</f>
        <v>0</v>
      </c>
      <c r="Q124" s="137"/>
      <c r="R124" s="138">
        <f>SUM(R125:R132)</f>
        <v>0</v>
      </c>
      <c r="S124" s="137"/>
      <c r="T124" s="139">
        <f>SUM(T125:T132)</f>
        <v>0</v>
      </c>
      <c r="AR124" s="132" t="s">
        <v>8</v>
      </c>
      <c r="AT124" s="140" t="s">
        <v>76</v>
      </c>
      <c r="AU124" s="140" t="s">
        <v>85</v>
      </c>
      <c r="AY124" s="132" t="s">
        <v>205</v>
      </c>
      <c r="BK124" s="141">
        <f>SUM(BK125:BK132)</f>
        <v>0</v>
      </c>
    </row>
    <row r="125" spans="1:65" s="2" customFormat="1" ht="24.15" customHeight="1">
      <c r="A125" s="32"/>
      <c r="B125" s="144"/>
      <c r="C125" s="175" t="s">
        <v>8</v>
      </c>
      <c r="D125" s="175" t="s">
        <v>237</v>
      </c>
      <c r="E125" s="176" t="s">
        <v>1612</v>
      </c>
      <c r="F125" s="177" t="s">
        <v>1613</v>
      </c>
      <c r="G125" s="178" t="s">
        <v>325</v>
      </c>
      <c r="H125" s="179">
        <v>3</v>
      </c>
      <c r="I125" s="180"/>
      <c r="J125" s="181">
        <f aca="true" t="shared" si="0" ref="J125:J132">ROUND(I125*H125,0)</f>
        <v>0</v>
      </c>
      <c r="K125" s="177" t="s">
        <v>1</v>
      </c>
      <c r="L125" s="182"/>
      <c r="M125" s="183" t="s">
        <v>1</v>
      </c>
      <c r="N125" s="184" t="s">
        <v>43</v>
      </c>
      <c r="O125" s="58"/>
      <c r="P125" s="154">
        <f aca="true" t="shared" si="1" ref="P125:P132">O125*H125</f>
        <v>0</v>
      </c>
      <c r="Q125" s="154">
        <v>0</v>
      </c>
      <c r="R125" s="154">
        <f aca="true" t="shared" si="2" ref="R125:R132">Q125*H125</f>
        <v>0</v>
      </c>
      <c r="S125" s="154">
        <v>0</v>
      </c>
      <c r="T125" s="155">
        <f aca="true" t="shared" si="3" ref="T125:T132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6" t="s">
        <v>240</v>
      </c>
      <c r="AT125" s="156" t="s">
        <v>237</v>
      </c>
      <c r="AU125" s="156" t="s">
        <v>217</v>
      </c>
      <c r="AY125" s="17" t="s">
        <v>205</v>
      </c>
      <c r="BE125" s="157">
        <f aca="true" t="shared" si="4" ref="BE125:BE132">IF(N125="základní",J125,0)</f>
        <v>0</v>
      </c>
      <c r="BF125" s="157">
        <f aca="true" t="shared" si="5" ref="BF125:BF132">IF(N125="snížená",J125,0)</f>
        <v>0</v>
      </c>
      <c r="BG125" s="157">
        <f aca="true" t="shared" si="6" ref="BG125:BG132">IF(N125="zákl. přenesená",J125,0)</f>
        <v>0</v>
      </c>
      <c r="BH125" s="157">
        <f aca="true" t="shared" si="7" ref="BH125:BH132">IF(N125="sníž. přenesená",J125,0)</f>
        <v>0</v>
      </c>
      <c r="BI125" s="157">
        <f aca="true" t="shared" si="8" ref="BI125:BI132">IF(N125="nulová",J125,0)</f>
        <v>0</v>
      </c>
      <c r="BJ125" s="17" t="s">
        <v>85</v>
      </c>
      <c r="BK125" s="157">
        <f aca="true" t="shared" si="9" ref="BK125:BK132">ROUND(I125*H125,0)</f>
        <v>0</v>
      </c>
      <c r="BL125" s="17" t="s">
        <v>212</v>
      </c>
      <c r="BM125" s="156" t="s">
        <v>85</v>
      </c>
    </row>
    <row r="126" spans="1:65" s="2" customFormat="1" ht="24.15" customHeight="1">
      <c r="A126" s="32"/>
      <c r="B126" s="144"/>
      <c r="C126" s="175" t="s">
        <v>85</v>
      </c>
      <c r="D126" s="175" t="s">
        <v>237</v>
      </c>
      <c r="E126" s="176" t="s">
        <v>1614</v>
      </c>
      <c r="F126" s="177" t="s">
        <v>1615</v>
      </c>
      <c r="G126" s="178" t="s">
        <v>325</v>
      </c>
      <c r="H126" s="179">
        <v>3</v>
      </c>
      <c r="I126" s="180"/>
      <c r="J126" s="181">
        <f t="shared" si="0"/>
        <v>0</v>
      </c>
      <c r="K126" s="177" t="s">
        <v>1</v>
      </c>
      <c r="L126" s="182"/>
      <c r="M126" s="183" t="s">
        <v>1</v>
      </c>
      <c r="N126" s="184" t="s">
        <v>43</v>
      </c>
      <c r="O126" s="58"/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6" t="s">
        <v>240</v>
      </c>
      <c r="AT126" s="156" t="s">
        <v>237</v>
      </c>
      <c r="AU126" s="156" t="s">
        <v>217</v>
      </c>
      <c r="AY126" s="17" t="s">
        <v>205</v>
      </c>
      <c r="BE126" s="157">
        <f t="shared" si="4"/>
        <v>0</v>
      </c>
      <c r="BF126" s="157">
        <f t="shared" si="5"/>
        <v>0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7" t="s">
        <v>85</v>
      </c>
      <c r="BK126" s="157">
        <f t="shared" si="9"/>
        <v>0</v>
      </c>
      <c r="BL126" s="17" t="s">
        <v>212</v>
      </c>
      <c r="BM126" s="156" t="s">
        <v>212</v>
      </c>
    </row>
    <row r="127" spans="1:65" s="2" customFormat="1" ht="24.15" customHeight="1">
      <c r="A127" s="32"/>
      <c r="B127" s="144"/>
      <c r="C127" s="175" t="s">
        <v>217</v>
      </c>
      <c r="D127" s="175" t="s">
        <v>237</v>
      </c>
      <c r="E127" s="176" t="s">
        <v>1616</v>
      </c>
      <c r="F127" s="177" t="s">
        <v>1617</v>
      </c>
      <c r="G127" s="178" t="s">
        <v>325</v>
      </c>
      <c r="H127" s="179">
        <v>1</v>
      </c>
      <c r="I127" s="180"/>
      <c r="J127" s="181">
        <f t="shared" si="0"/>
        <v>0</v>
      </c>
      <c r="K127" s="177" t="s">
        <v>1</v>
      </c>
      <c r="L127" s="182"/>
      <c r="M127" s="183" t="s">
        <v>1</v>
      </c>
      <c r="N127" s="184" t="s">
        <v>43</v>
      </c>
      <c r="O127" s="58"/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240</v>
      </c>
      <c r="AT127" s="156" t="s">
        <v>237</v>
      </c>
      <c r="AU127" s="156" t="s">
        <v>217</v>
      </c>
      <c r="AY127" s="17" t="s">
        <v>205</v>
      </c>
      <c r="BE127" s="157">
        <f t="shared" si="4"/>
        <v>0</v>
      </c>
      <c r="BF127" s="157">
        <f t="shared" si="5"/>
        <v>0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7" t="s">
        <v>85</v>
      </c>
      <c r="BK127" s="157">
        <f t="shared" si="9"/>
        <v>0</v>
      </c>
      <c r="BL127" s="17" t="s">
        <v>212</v>
      </c>
      <c r="BM127" s="156" t="s">
        <v>232</v>
      </c>
    </row>
    <row r="128" spans="1:65" s="2" customFormat="1" ht="24.15" customHeight="1">
      <c r="A128" s="32"/>
      <c r="B128" s="144"/>
      <c r="C128" s="175" t="s">
        <v>212</v>
      </c>
      <c r="D128" s="175" t="s">
        <v>237</v>
      </c>
      <c r="E128" s="176" t="s">
        <v>1618</v>
      </c>
      <c r="F128" s="177" t="s">
        <v>1619</v>
      </c>
      <c r="G128" s="178" t="s">
        <v>325</v>
      </c>
      <c r="H128" s="179">
        <v>2</v>
      </c>
      <c r="I128" s="180"/>
      <c r="J128" s="181">
        <f t="shared" si="0"/>
        <v>0</v>
      </c>
      <c r="K128" s="177" t="s">
        <v>1</v>
      </c>
      <c r="L128" s="182"/>
      <c r="M128" s="183" t="s">
        <v>1</v>
      </c>
      <c r="N128" s="184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240</v>
      </c>
      <c r="AT128" s="156" t="s">
        <v>237</v>
      </c>
      <c r="AU128" s="156" t="s">
        <v>217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240</v>
      </c>
    </row>
    <row r="129" spans="1:65" s="2" customFormat="1" ht="24.15" customHeight="1">
      <c r="A129" s="32"/>
      <c r="B129" s="144"/>
      <c r="C129" s="175" t="s">
        <v>100</v>
      </c>
      <c r="D129" s="175" t="s">
        <v>237</v>
      </c>
      <c r="E129" s="176" t="s">
        <v>1620</v>
      </c>
      <c r="F129" s="177" t="s">
        <v>1621</v>
      </c>
      <c r="G129" s="178" t="s">
        <v>1622</v>
      </c>
      <c r="H129" s="179">
        <v>1</v>
      </c>
      <c r="I129" s="180"/>
      <c r="J129" s="181">
        <f t="shared" si="0"/>
        <v>0</v>
      </c>
      <c r="K129" s="177" t="s">
        <v>1</v>
      </c>
      <c r="L129" s="182"/>
      <c r="M129" s="183" t="s">
        <v>1</v>
      </c>
      <c r="N129" s="184" t="s">
        <v>43</v>
      </c>
      <c r="O129" s="58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240</v>
      </c>
      <c r="AT129" s="156" t="s">
        <v>237</v>
      </c>
      <c r="AU129" s="156" t="s">
        <v>217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253</v>
      </c>
    </row>
    <row r="130" spans="1:65" s="2" customFormat="1" ht="24.15" customHeight="1">
      <c r="A130" s="32"/>
      <c r="B130" s="144"/>
      <c r="C130" s="175" t="s">
        <v>232</v>
      </c>
      <c r="D130" s="175" t="s">
        <v>237</v>
      </c>
      <c r="E130" s="176" t="s">
        <v>1623</v>
      </c>
      <c r="F130" s="177" t="s">
        <v>1624</v>
      </c>
      <c r="G130" s="178" t="s">
        <v>1622</v>
      </c>
      <c r="H130" s="179">
        <v>1</v>
      </c>
      <c r="I130" s="180"/>
      <c r="J130" s="181">
        <f t="shared" si="0"/>
        <v>0</v>
      </c>
      <c r="K130" s="177" t="s">
        <v>1</v>
      </c>
      <c r="L130" s="182"/>
      <c r="M130" s="183" t="s">
        <v>1</v>
      </c>
      <c r="N130" s="184" t="s">
        <v>43</v>
      </c>
      <c r="O130" s="58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240</v>
      </c>
      <c r="AT130" s="156" t="s">
        <v>237</v>
      </c>
      <c r="AU130" s="156" t="s">
        <v>217</v>
      </c>
      <c r="AY130" s="17" t="s">
        <v>205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85</v>
      </c>
      <c r="BK130" s="157">
        <f t="shared" si="9"/>
        <v>0</v>
      </c>
      <c r="BL130" s="17" t="s">
        <v>212</v>
      </c>
      <c r="BM130" s="156" t="s">
        <v>268</v>
      </c>
    </row>
    <row r="131" spans="1:65" s="2" customFormat="1" ht="16.5" customHeight="1">
      <c r="A131" s="32"/>
      <c r="B131" s="144"/>
      <c r="C131" s="175" t="s">
        <v>236</v>
      </c>
      <c r="D131" s="175" t="s">
        <v>237</v>
      </c>
      <c r="E131" s="176" t="s">
        <v>1625</v>
      </c>
      <c r="F131" s="177" t="s">
        <v>1626</v>
      </c>
      <c r="G131" s="178" t="s">
        <v>325</v>
      </c>
      <c r="H131" s="179">
        <v>3</v>
      </c>
      <c r="I131" s="180"/>
      <c r="J131" s="181">
        <f t="shared" si="0"/>
        <v>0</v>
      </c>
      <c r="K131" s="177" t="s">
        <v>1</v>
      </c>
      <c r="L131" s="182"/>
      <c r="M131" s="183" t="s">
        <v>1</v>
      </c>
      <c r="N131" s="184" t="s">
        <v>43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240</v>
      </c>
      <c r="AT131" s="156" t="s">
        <v>237</v>
      </c>
      <c r="AU131" s="156" t="s">
        <v>217</v>
      </c>
      <c r="AY131" s="17" t="s">
        <v>205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85</v>
      </c>
      <c r="BK131" s="157">
        <f t="shared" si="9"/>
        <v>0</v>
      </c>
      <c r="BL131" s="17" t="s">
        <v>212</v>
      </c>
      <c r="BM131" s="156" t="s">
        <v>290</v>
      </c>
    </row>
    <row r="132" spans="1:65" s="2" customFormat="1" ht="16.5" customHeight="1">
      <c r="A132" s="32"/>
      <c r="B132" s="144"/>
      <c r="C132" s="175" t="s">
        <v>240</v>
      </c>
      <c r="D132" s="175" t="s">
        <v>237</v>
      </c>
      <c r="E132" s="176" t="s">
        <v>1627</v>
      </c>
      <c r="F132" s="177" t="s">
        <v>1628</v>
      </c>
      <c r="G132" s="178" t="s">
        <v>325</v>
      </c>
      <c r="H132" s="179">
        <v>6</v>
      </c>
      <c r="I132" s="180"/>
      <c r="J132" s="181">
        <f t="shared" si="0"/>
        <v>0</v>
      </c>
      <c r="K132" s="177" t="s">
        <v>1</v>
      </c>
      <c r="L132" s="182"/>
      <c r="M132" s="183" t="s">
        <v>1</v>
      </c>
      <c r="N132" s="184" t="s">
        <v>43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240</v>
      </c>
      <c r="AT132" s="156" t="s">
        <v>237</v>
      </c>
      <c r="AU132" s="156" t="s">
        <v>217</v>
      </c>
      <c r="AY132" s="17" t="s">
        <v>205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85</v>
      </c>
      <c r="BK132" s="157">
        <f t="shared" si="9"/>
        <v>0</v>
      </c>
      <c r="BL132" s="17" t="s">
        <v>212</v>
      </c>
      <c r="BM132" s="156" t="s">
        <v>297</v>
      </c>
    </row>
    <row r="133" spans="2:63" s="12" customFormat="1" ht="20.9" customHeight="1">
      <c r="B133" s="131"/>
      <c r="D133" s="132" t="s">
        <v>76</v>
      </c>
      <c r="E133" s="142" t="s">
        <v>1629</v>
      </c>
      <c r="F133" s="142" t="s">
        <v>1630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SUM(P134:P149)</f>
        <v>0</v>
      </c>
      <c r="Q133" s="137"/>
      <c r="R133" s="138">
        <f>SUM(R134:R149)</f>
        <v>0</v>
      </c>
      <c r="S133" s="137"/>
      <c r="T133" s="139">
        <f>SUM(T134:T149)</f>
        <v>0</v>
      </c>
      <c r="AR133" s="132" t="s">
        <v>8</v>
      </c>
      <c r="AT133" s="140" t="s">
        <v>76</v>
      </c>
      <c r="AU133" s="140" t="s">
        <v>85</v>
      </c>
      <c r="AY133" s="132" t="s">
        <v>205</v>
      </c>
      <c r="BK133" s="141">
        <f>SUM(BK134:BK149)</f>
        <v>0</v>
      </c>
    </row>
    <row r="134" spans="1:65" s="2" customFormat="1" ht="37.75" customHeight="1">
      <c r="A134" s="32"/>
      <c r="B134" s="144"/>
      <c r="C134" s="175" t="s">
        <v>145</v>
      </c>
      <c r="D134" s="175" t="s">
        <v>237</v>
      </c>
      <c r="E134" s="176" t="s">
        <v>1631</v>
      </c>
      <c r="F134" s="177" t="s">
        <v>1632</v>
      </c>
      <c r="G134" s="178" t="s">
        <v>325</v>
      </c>
      <c r="H134" s="179">
        <v>18</v>
      </c>
      <c r="I134" s="180"/>
      <c r="J134" s="181">
        <f aca="true" t="shared" si="10" ref="J134:J149">ROUND(I134*H134,0)</f>
        <v>0</v>
      </c>
      <c r="K134" s="177" t="s">
        <v>1</v>
      </c>
      <c r="L134" s="182"/>
      <c r="M134" s="183" t="s">
        <v>1</v>
      </c>
      <c r="N134" s="184" t="s">
        <v>43</v>
      </c>
      <c r="O134" s="58"/>
      <c r="P134" s="154">
        <f aca="true" t="shared" si="11" ref="P134:P149">O134*H134</f>
        <v>0</v>
      </c>
      <c r="Q134" s="154">
        <v>0</v>
      </c>
      <c r="R134" s="154">
        <f aca="true" t="shared" si="12" ref="R134:R149">Q134*H134</f>
        <v>0</v>
      </c>
      <c r="S134" s="154">
        <v>0</v>
      </c>
      <c r="T134" s="155">
        <f aca="true" t="shared" si="13" ref="T134:T149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240</v>
      </c>
      <c r="AT134" s="156" t="s">
        <v>237</v>
      </c>
      <c r="AU134" s="156" t="s">
        <v>217</v>
      </c>
      <c r="AY134" s="17" t="s">
        <v>205</v>
      </c>
      <c r="BE134" s="157">
        <f aca="true" t="shared" si="14" ref="BE134:BE149">IF(N134="základní",J134,0)</f>
        <v>0</v>
      </c>
      <c r="BF134" s="157">
        <f aca="true" t="shared" si="15" ref="BF134:BF149">IF(N134="snížená",J134,0)</f>
        <v>0</v>
      </c>
      <c r="BG134" s="157">
        <f aca="true" t="shared" si="16" ref="BG134:BG149">IF(N134="zákl. přenesená",J134,0)</f>
        <v>0</v>
      </c>
      <c r="BH134" s="157">
        <f aca="true" t="shared" si="17" ref="BH134:BH149">IF(N134="sníž. přenesená",J134,0)</f>
        <v>0</v>
      </c>
      <c r="BI134" s="157">
        <f aca="true" t="shared" si="18" ref="BI134:BI149">IF(N134="nulová",J134,0)</f>
        <v>0</v>
      </c>
      <c r="BJ134" s="17" t="s">
        <v>85</v>
      </c>
      <c r="BK134" s="157">
        <f aca="true" t="shared" si="19" ref="BK134:BK149">ROUND(I134*H134,0)</f>
        <v>0</v>
      </c>
      <c r="BL134" s="17" t="s">
        <v>212</v>
      </c>
      <c r="BM134" s="156" t="s">
        <v>307</v>
      </c>
    </row>
    <row r="135" spans="1:65" s="2" customFormat="1" ht="44.25" customHeight="1">
      <c r="A135" s="32"/>
      <c r="B135" s="144"/>
      <c r="C135" s="175" t="s">
        <v>253</v>
      </c>
      <c r="D135" s="175" t="s">
        <v>237</v>
      </c>
      <c r="E135" s="176" t="s">
        <v>1633</v>
      </c>
      <c r="F135" s="177" t="s">
        <v>1634</v>
      </c>
      <c r="G135" s="178" t="s">
        <v>1635</v>
      </c>
      <c r="H135" s="179">
        <v>1</v>
      </c>
      <c r="I135" s="180"/>
      <c r="J135" s="181">
        <f t="shared" si="10"/>
        <v>0</v>
      </c>
      <c r="K135" s="177" t="s">
        <v>1</v>
      </c>
      <c r="L135" s="182"/>
      <c r="M135" s="183" t="s">
        <v>1</v>
      </c>
      <c r="N135" s="184" t="s">
        <v>43</v>
      </c>
      <c r="O135" s="58"/>
      <c r="P135" s="154">
        <f t="shared" si="11"/>
        <v>0</v>
      </c>
      <c r="Q135" s="154">
        <v>0</v>
      </c>
      <c r="R135" s="154">
        <f t="shared" si="12"/>
        <v>0</v>
      </c>
      <c r="S135" s="154">
        <v>0</v>
      </c>
      <c r="T135" s="155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240</v>
      </c>
      <c r="AT135" s="156" t="s">
        <v>237</v>
      </c>
      <c r="AU135" s="156" t="s">
        <v>217</v>
      </c>
      <c r="AY135" s="17" t="s">
        <v>205</v>
      </c>
      <c r="BE135" s="157">
        <f t="shared" si="14"/>
        <v>0</v>
      </c>
      <c r="BF135" s="157">
        <f t="shared" si="15"/>
        <v>0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7" t="s">
        <v>85</v>
      </c>
      <c r="BK135" s="157">
        <f t="shared" si="19"/>
        <v>0</v>
      </c>
      <c r="BL135" s="17" t="s">
        <v>212</v>
      </c>
      <c r="BM135" s="156" t="s">
        <v>316</v>
      </c>
    </row>
    <row r="136" spans="1:65" s="2" customFormat="1" ht="21.75" customHeight="1">
      <c r="A136" s="32"/>
      <c r="B136" s="144"/>
      <c r="C136" s="175" t="s">
        <v>262</v>
      </c>
      <c r="D136" s="175" t="s">
        <v>237</v>
      </c>
      <c r="E136" s="176" t="s">
        <v>1636</v>
      </c>
      <c r="F136" s="177" t="s">
        <v>1637</v>
      </c>
      <c r="G136" s="178" t="s">
        <v>325</v>
      </c>
      <c r="H136" s="179">
        <v>18</v>
      </c>
      <c r="I136" s="180"/>
      <c r="J136" s="181">
        <f t="shared" si="10"/>
        <v>0</v>
      </c>
      <c r="K136" s="177" t="s">
        <v>1</v>
      </c>
      <c r="L136" s="182"/>
      <c r="M136" s="183" t="s">
        <v>1</v>
      </c>
      <c r="N136" s="184" t="s">
        <v>43</v>
      </c>
      <c r="O136" s="58"/>
      <c r="P136" s="154">
        <f t="shared" si="11"/>
        <v>0</v>
      </c>
      <c r="Q136" s="154">
        <v>0</v>
      </c>
      <c r="R136" s="154">
        <f t="shared" si="12"/>
        <v>0</v>
      </c>
      <c r="S136" s="154">
        <v>0</v>
      </c>
      <c r="T136" s="155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240</v>
      </c>
      <c r="AT136" s="156" t="s">
        <v>237</v>
      </c>
      <c r="AU136" s="156" t="s">
        <v>217</v>
      </c>
      <c r="AY136" s="17" t="s">
        <v>205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7" t="s">
        <v>85</v>
      </c>
      <c r="BK136" s="157">
        <f t="shared" si="19"/>
        <v>0</v>
      </c>
      <c r="BL136" s="17" t="s">
        <v>212</v>
      </c>
      <c r="BM136" s="156" t="s">
        <v>328</v>
      </c>
    </row>
    <row r="137" spans="1:65" s="2" customFormat="1" ht="16.5" customHeight="1">
      <c r="A137" s="32"/>
      <c r="B137" s="144"/>
      <c r="C137" s="175" t="s">
        <v>268</v>
      </c>
      <c r="D137" s="175" t="s">
        <v>237</v>
      </c>
      <c r="E137" s="176" t="s">
        <v>1638</v>
      </c>
      <c r="F137" s="177" t="s">
        <v>1639</v>
      </c>
      <c r="G137" s="178" t="s">
        <v>1622</v>
      </c>
      <c r="H137" s="179">
        <v>4</v>
      </c>
      <c r="I137" s="180"/>
      <c r="J137" s="181">
        <f t="shared" si="10"/>
        <v>0</v>
      </c>
      <c r="K137" s="177" t="s">
        <v>1</v>
      </c>
      <c r="L137" s="182"/>
      <c r="M137" s="183" t="s">
        <v>1</v>
      </c>
      <c r="N137" s="184" t="s">
        <v>43</v>
      </c>
      <c r="O137" s="58"/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5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240</v>
      </c>
      <c r="AT137" s="156" t="s">
        <v>237</v>
      </c>
      <c r="AU137" s="156" t="s">
        <v>217</v>
      </c>
      <c r="AY137" s="17" t="s">
        <v>205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7" t="s">
        <v>85</v>
      </c>
      <c r="BK137" s="157">
        <f t="shared" si="19"/>
        <v>0</v>
      </c>
      <c r="BL137" s="17" t="s">
        <v>212</v>
      </c>
      <c r="BM137" s="156" t="s">
        <v>337</v>
      </c>
    </row>
    <row r="138" spans="1:65" s="2" customFormat="1" ht="24.15" customHeight="1">
      <c r="A138" s="32"/>
      <c r="B138" s="144"/>
      <c r="C138" s="175" t="s">
        <v>283</v>
      </c>
      <c r="D138" s="175" t="s">
        <v>237</v>
      </c>
      <c r="E138" s="176" t="s">
        <v>1640</v>
      </c>
      <c r="F138" s="177" t="s">
        <v>1641</v>
      </c>
      <c r="G138" s="178" t="s">
        <v>325</v>
      </c>
      <c r="H138" s="179">
        <v>9</v>
      </c>
      <c r="I138" s="180"/>
      <c r="J138" s="181">
        <f t="shared" si="10"/>
        <v>0</v>
      </c>
      <c r="K138" s="177" t="s">
        <v>1</v>
      </c>
      <c r="L138" s="182"/>
      <c r="M138" s="183" t="s">
        <v>1</v>
      </c>
      <c r="N138" s="184" t="s">
        <v>43</v>
      </c>
      <c r="O138" s="58"/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240</v>
      </c>
      <c r="AT138" s="156" t="s">
        <v>237</v>
      </c>
      <c r="AU138" s="156" t="s">
        <v>217</v>
      </c>
      <c r="AY138" s="17" t="s">
        <v>205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7" t="s">
        <v>85</v>
      </c>
      <c r="BK138" s="157">
        <f t="shared" si="19"/>
        <v>0</v>
      </c>
      <c r="BL138" s="17" t="s">
        <v>212</v>
      </c>
      <c r="BM138" s="156" t="s">
        <v>346</v>
      </c>
    </row>
    <row r="139" spans="1:65" s="2" customFormat="1" ht="16.5" customHeight="1">
      <c r="A139" s="32"/>
      <c r="B139" s="144"/>
      <c r="C139" s="175" t="s">
        <v>290</v>
      </c>
      <c r="D139" s="175" t="s">
        <v>237</v>
      </c>
      <c r="E139" s="176" t="s">
        <v>1642</v>
      </c>
      <c r="F139" s="177" t="s">
        <v>1643</v>
      </c>
      <c r="G139" s="178" t="s">
        <v>1635</v>
      </c>
      <c r="H139" s="179">
        <v>1</v>
      </c>
      <c r="I139" s="180"/>
      <c r="J139" s="181">
        <f t="shared" si="10"/>
        <v>0</v>
      </c>
      <c r="K139" s="177" t="s">
        <v>1</v>
      </c>
      <c r="L139" s="182"/>
      <c r="M139" s="183" t="s">
        <v>1</v>
      </c>
      <c r="N139" s="184" t="s">
        <v>43</v>
      </c>
      <c r="O139" s="58"/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240</v>
      </c>
      <c r="AT139" s="156" t="s">
        <v>237</v>
      </c>
      <c r="AU139" s="156" t="s">
        <v>217</v>
      </c>
      <c r="AY139" s="17" t="s">
        <v>205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7" t="s">
        <v>85</v>
      </c>
      <c r="BK139" s="157">
        <f t="shared" si="19"/>
        <v>0</v>
      </c>
      <c r="BL139" s="17" t="s">
        <v>212</v>
      </c>
      <c r="BM139" s="156" t="s">
        <v>356</v>
      </c>
    </row>
    <row r="140" spans="1:65" s="2" customFormat="1" ht="24.15" customHeight="1">
      <c r="A140" s="32"/>
      <c r="B140" s="144"/>
      <c r="C140" s="175" t="s">
        <v>9</v>
      </c>
      <c r="D140" s="175" t="s">
        <v>237</v>
      </c>
      <c r="E140" s="176" t="s">
        <v>1644</v>
      </c>
      <c r="F140" s="177" t="s">
        <v>1645</v>
      </c>
      <c r="G140" s="178" t="s">
        <v>1622</v>
      </c>
      <c r="H140" s="179">
        <v>0.5</v>
      </c>
      <c r="I140" s="180"/>
      <c r="J140" s="181">
        <f t="shared" si="10"/>
        <v>0</v>
      </c>
      <c r="K140" s="177" t="s">
        <v>1</v>
      </c>
      <c r="L140" s="182"/>
      <c r="M140" s="183" t="s">
        <v>1</v>
      </c>
      <c r="N140" s="184" t="s">
        <v>43</v>
      </c>
      <c r="O140" s="58"/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240</v>
      </c>
      <c r="AT140" s="156" t="s">
        <v>237</v>
      </c>
      <c r="AU140" s="156" t="s">
        <v>217</v>
      </c>
      <c r="AY140" s="17" t="s">
        <v>205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7" t="s">
        <v>85</v>
      </c>
      <c r="BK140" s="157">
        <f t="shared" si="19"/>
        <v>0</v>
      </c>
      <c r="BL140" s="17" t="s">
        <v>212</v>
      </c>
      <c r="BM140" s="156" t="s">
        <v>366</v>
      </c>
    </row>
    <row r="141" spans="1:65" s="2" customFormat="1" ht="24.15" customHeight="1">
      <c r="A141" s="32"/>
      <c r="B141" s="144"/>
      <c r="C141" s="175" t="s">
        <v>297</v>
      </c>
      <c r="D141" s="175" t="s">
        <v>237</v>
      </c>
      <c r="E141" s="176" t="s">
        <v>1646</v>
      </c>
      <c r="F141" s="177" t="s">
        <v>1647</v>
      </c>
      <c r="G141" s="178" t="s">
        <v>325</v>
      </c>
      <c r="H141" s="179">
        <v>8</v>
      </c>
      <c r="I141" s="180"/>
      <c r="J141" s="181">
        <f t="shared" si="10"/>
        <v>0</v>
      </c>
      <c r="K141" s="177" t="s">
        <v>1</v>
      </c>
      <c r="L141" s="182"/>
      <c r="M141" s="183" t="s">
        <v>1</v>
      </c>
      <c r="N141" s="184" t="s">
        <v>43</v>
      </c>
      <c r="O141" s="58"/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240</v>
      </c>
      <c r="AT141" s="156" t="s">
        <v>237</v>
      </c>
      <c r="AU141" s="156" t="s">
        <v>217</v>
      </c>
      <c r="AY141" s="17" t="s">
        <v>205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7" t="s">
        <v>85</v>
      </c>
      <c r="BK141" s="157">
        <f t="shared" si="19"/>
        <v>0</v>
      </c>
      <c r="BL141" s="17" t="s">
        <v>212</v>
      </c>
      <c r="BM141" s="156" t="s">
        <v>91</v>
      </c>
    </row>
    <row r="142" spans="1:65" s="2" customFormat="1" ht="24.15" customHeight="1">
      <c r="A142" s="32"/>
      <c r="B142" s="144"/>
      <c r="C142" s="175" t="s">
        <v>302</v>
      </c>
      <c r="D142" s="175" t="s">
        <v>237</v>
      </c>
      <c r="E142" s="176" t="s">
        <v>1648</v>
      </c>
      <c r="F142" s="177" t="s">
        <v>1649</v>
      </c>
      <c r="G142" s="178" t="s">
        <v>325</v>
      </c>
      <c r="H142" s="179">
        <v>1</v>
      </c>
      <c r="I142" s="180"/>
      <c r="J142" s="181">
        <f t="shared" si="10"/>
        <v>0</v>
      </c>
      <c r="K142" s="177" t="s">
        <v>1</v>
      </c>
      <c r="L142" s="182"/>
      <c r="M142" s="183" t="s">
        <v>1</v>
      </c>
      <c r="N142" s="184" t="s">
        <v>43</v>
      </c>
      <c r="O142" s="58"/>
      <c r="P142" s="154">
        <f t="shared" si="11"/>
        <v>0</v>
      </c>
      <c r="Q142" s="154">
        <v>0</v>
      </c>
      <c r="R142" s="154">
        <f t="shared" si="12"/>
        <v>0</v>
      </c>
      <c r="S142" s="154">
        <v>0</v>
      </c>
      <c r="T142" s="155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240</v>
      </c>
      <c r="AT142" s="156" t="s">
        <v>237</v>
      </c>
      <c r="AU142" s="156" t="s">
        <v>217</v>
      </c>
      <c r="AY142" s="17" t="s">
        <v>205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7" t="s">
        <v>85</v>
      </c>
      <c r="BK142" s="157">
        <f t="shared" si="19"/>
        <v>0</v>
      </c>
      <c r="BL142" s="17" t="s">
        <v>212</v>
      </c>
      <c r="BM142" s="156" t="s">
        <v>384</v>
      </c>
    </row>
    <row r="143" spans="1:65" s="2" customFormat="1" ht="33" customHeight="1">
      <c r="A143" s="32"/>
      <c r="B143" s="144"/>
      <c r="C143" s="175" t="s">
        <v>307</v>
      </c>
      <c r="D143" s="175" t="s">
        <v>237</v>
      </c>
      <c r="E143" s="176" t="s">
        <v>1650</v>
      </c>
      <c r="F143" s="177" t="s">
        <v>1651</v>
      </c>
      <c r="G143" s="178" t="s">
        <v>325</v>
      </c>
      <c r="H143" s="179">
        <v>9</v>
      </c>
      <c r="I143" s="180"/>
      <c r="J143" s="181">
        <f t="shared" si="10"/>
        <v>0</v>
      </c>
      <c r="K143" s="177" t="s">
        <v>1</v>
      </c>
      <c r="L143" s="182"/>
      <c r="M143" s="183" t="s">
        <v>1</v>
      </c>
      <c r="N143" s="184" t="s">
        <v>43</v>
      </c>
      <c r="O143" s="58"/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240</v>
      </c>
      <c r="AT143" s="156" t="s">
        <v>237</v>
      </c>
      <c r="AU143" s="156" t="s">
        <v>217</v>
      </c>
      <c r="AY143" s="17" t="s">
        <v>205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7" t="s">
        <v>85</v>
      </c>
      <c r="BK143" s="157">
        <f t="shared" si="19"/>
        <v>0</v>
      </c>
      <c r="BL143" s="17" t="s">
        <v>212</v>
      </c>
      <c r="BM143" s="156" t="s">
        <v>393</v>
      </c>
    </row>
    <row r="144" spans="1:65" s="2" customFormat="1" ht="37.75" customHeight="1">
      <c r="A144" s="32"/>
      <c r="B144" s="144"/>
      <c r="C144" s="175" t="s">
        <v>312</v>
      </c>
      <c r="D144" s="175" t="s">
        <v>237</v>
      </c>
      <c r="E144" s="176" t="s">
        <v>1652</v>
      </c>
      <c r="F144" s="177" t="s">
        <v>1653</v>
      </c>
      <c r="G144" s="178" t="s">
        <v>1635</v>
      </c>
      <c r="H144" s="179">
        <v>0.5</v>
      </c>
      <c r="I144" s="180"/>
      <c r="J144" s="181">
        <f t="shared" si="10"/>
        <v>0</v>
      </c>
      <c r="K144" s="177" t="s">
        <v>1</v>
      </c>
      <c r="L144" s="182"/>
      <c r="M144" s="183" t="s">
        <v>1</v>
      </c>
      <c r="N144" s="184" t="s">
        <v>43</v>
      </c>
      <c r="O144" s="58"/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6" t="s">
        <v>240</v>
      </c>
      <c r="AT144" s="156" t="s">
        <v>237</v>
      </c>
      <c r="AU144" s="156" t="s">
        <v>217</v>
      </c>
      <c r="AY144" s="17" t="s">
        <v>205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7" t="s">
        <v>85</v>
      </c>
      <c r="BK144" s="157">
        <f t="shared" si="19"/>
        <v>0</v>
      </c>
      <c r="BL144" s="17" t="s">
        <v>212</v>
      </c>
      <c r="BM144" s="156" t="s">
        <v>403</v>
      </c>
    </row>
    <row r="145" spans="1:65" s="2" customFormat="1" ht="33" customHeight="1">
      <c r="A145" s="32"/>
      <c r="B145" s="144"/>
      <c r="C145" s="175" t="s">
        <v>316</v>
      </c>
      <c r="D145" s="175" t="s">
        <v>237</v>
      </c>
      <c r="E145" s="176" t="s">
        <v>1654</v>
      </c>
      <c r="F145" s="177" t="s">
        <v>1655</v>
      </c>
      <c r="G145" s="178" t="s">
        <v>325</v>
      </c>
      <c r="H145" s="179">
        <v>8</v>
      </c>
      <c r="I145" s="180"/>
      <c r="J145" s="181">
        <f t="shared" si="10"/>
        <v>0</v>
      </c>
      <c r="K145" s="177" t="s">
        <v>1</v>
      </c>
      <c r="L145" s="182"/>
      <c r="M145" s="183" t="s">
        <v>1</v>
      </c>
      <c r="N145" s="184" t="s">
        <v>43</v>
      </c>
      <c r="O145" s="58"/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240</v>
      </c>
      <c r="AT145" s="156" t="s">
        <v>237</v>
      </c>
      <c r="AU145" s="156" t="s">
        <v>217</v>
      </c>
      <c r="AY145" s="17" t="s">
        <v>205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7" t="s">
        <v>85</v>
      </c>
      <c r="BK145" s="157">
        <f t="shared" si="19"/>
        <v>0</v>
      </c>
      <c r="BL145" s="17" t="s">
        <v>212</v>
      </c>
      <c r="BM145" s="156" t="s">
        <v>413</v>
      </c>
    </row>
    <row r="146" spans="1:65" s="2" customFormat="1" ht="24.15" customHeight="1">
      <c r="A146" s="32"/>
      <c r="B146" s="144"/>
      <c r="C146" s="175" t="s">
        <v>7</v>
      </c>
      <c r="D146" s="175" t="s">
        <v>237</v>
      </c>
      <c r="E146" s="176" t="s">
        <v>1656</v>
      </c>
      <c r="F146" s="177" t="s">
        <v>1657</v>
      </c>
      <c r="G146" s="178" t="s">
        <v>325</v>
      </c>
      <c r="H146" s="179">
        <v>1</v>
      </c>
      <c r="I146" s="180"/>
      <c r="J146" s="181">
        <f t="shared" si="10"/>
        <v>0</v>
      </c>
      <c r="K146" s="177" t="s">
        <v>1</v>
      </c>
      <c r="L146" s="182"/>
      <c r="M146" s="183" t="s">
        <v>1</v>
      </c>
      <c r="N146" s="184" t="s">
        <v>43</v>
      </c>
      <c r="O146" s="58"/>
      <c r="P146" s="154">
        <f t="shared" si="11"/>
        <v>0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6" t="s">
        <v>240</v>
      </c>
      <c r="AT146" s="156" t="s">
        <v>237</v>
      </c>
      <c r="AU146" s="156" t="s">
        <v>217</v>
      </c>
      <c r="AY146" s="17" t="s">
        <v>205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7" t="s">
        <v>85</v>
      </c>
      <c r="BK146" s="157">
        <f t="shared" si="19"/>
        <v>0</v>
      </c>
      <c r="BL146" s="17" t="s">
        <v>212</v>
      </c>
      <c r="BM146" s="156" t="s">
        <v>97</v>
      </c>
    </row>
    <row r="147" spans="1:65" s="2" customFormat="1" ht="21.75" customHeight="1">
      <c r="A147" s="32"/>
      <c r="B147" s="144"/>
      <c r="C147" s="175" t="s">
        <v>328</v>
      </c>
      <c r="D147" s="175" t="s">
        <v>237</v>
      </c>
      <c r="E147" s="176" t="s">
        <v>1658</v>
      </c>
      <c r="F147" s="177" t="s">
        <v>1659</v>
      </c>
      <c r="G147" s="178" t="s">
        <v>325</v>
      </c>
      <c r="H147" s="179">
        <v>18</v>
      </c>
      <c r="I147" s="180"/>
      <c r="J147" s="181">
        <f t="shared" si="10"/>
        <v>0</v>
      </c>
      <c r="K147" s="177" t="s">
        <v>1</v>
      </c>
      <c r="L147" s="182"/>
      <c r="M147" s="183" t="s">
        <v>1</v>
      </c>
      <c r="N147" s="184" t="s">
        <v>43</v>
      </c>
      <c r="O147" s="58"/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240</v>
      </c>
      <c r="AT147" s="156" t="s">
        <v>237</v>
      </c>
      <c r="AU147" s="156" t="s">
        <v>217</v>
      </c>
      <c r="AY147" s="17" t="s">
        <v>205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7" t="s">
        <v>85</v>
      </c>
      <c r="BK147" s="157">
        <f t="shared" si="19"/>
        <v>0</v>
      </c>
      <c r="BL147" s="17" t="s">
        <v>212</v>
      </c>
      <c r="BM147" s="156" t="s">
        <v>429</v>
      </c>
    </row>
    <row r="148" spans="1:65" s="2" customFormat="1" ht="21.75" customHeight="1">
      <c r="A148" s="32"/>
      <c r="B148" s="144"/>
      <c r="C148" s="175" t="s">
        <v>332</v>
      </c>
      <c r="D148" s="175" t="s">
        <v>237</v>
      </c>
      <c r="E148" s="176" t="s">
        <v>1660</v>
      </c>
      <c r="F148" s="177" t="s">
        <v>1661</v>
      </c>
      <c r="G148" s="178" t="s">
        <v>325</v>
      </c>
      <c r="H148" s="179">
        <v>18</v>
      </c>
      <c r="I148" s="180"/>
      <c r="J148" s="181">
        <f t="shared" si="10"/>
        <v>0</v>
      </c>
      <c r="K148" s="177" t="s">
        <v>1</v>
      </c>
      <c r="L148" s="182"/>
      <c r="M148" s="183" t="s">
        <v>1</v>
      </c>
      <c r="N148" s="184" t="s">
        <v>43</v>
      </c>
      <c r="O148" s="58"/>
      <c r="P148" s="154">
        <f t="shared" si="11"/>
        <v>0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6" t="s">
        <v>240</v>
      </c>
      <c r="AT148" s="156" t="s">
        <v>237</v>
      </c>
      <c r="AU148" s="156" t="s">
        <v>217</v>
      </c>
      <c r="AY148" s="17" t="s">
        <v>205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7" t="s">
        <v>85</v>
      </c>
      <c r="BK148" s="157">
        <f t="shared" si="19"/>
        <v>0</v>
      </c>
      <c r="BL148" s="17" t="s">
        <v>212</v>
      </c>
      <c r="BM148" s="156" t="s">
        <v>441</v>
      </c>
    </row>
    <row r="149" spans="1:65" s="2" customFormat="1" ht="62.75" customHeight="1">
      <c r="A149" s="32"/>
      <c r="B149" s="144"/>
      <c r="C149" s="175" t="s">
        <v>337</v>
      </c>
      <c r="D149" s="175" t="s">
        <v>237</v>
      </c>
      <c r="E149" s="176" t="s">
        <v>1662</v>
      </c>
      <c r="F149" s="177" t="s">
        <v>1663</v>
      </c>
      <c r="G149" s="178" t="s">
        <v>1635</v>
      </c>
      <c r="H149" s="179">
        <v>1</v>
      </c>
      <c r="I149" s="180"/>
      <c r="J149" s="181">
        <f t="shared" si="10"/>
        <v>0</v>
      </c>
      <c r="K149" s="177" t="s">
        <v>1</v>
      </c>
      <c r="L149" s="182"/>
      <c r="M149" s="183" t="s">
        <v>1</v>
      </c>
      <c r="N149" s="184" t="s">
        <v>43</v>
      </c>
      <c r="O149" s="58"/>
      <c r="P149" s="154">
        <f t="shared" si="11"/>
        <v>0</v>
      </c>
      <c r="Q149" s="154">
        <v>0</v>
      </c>
      <c r="R149" s="154">
        <f t="shared" si="12"/>
        <v>0</v>
      </c>
      <c r="S149" s="154">
        <v>0</v>
      </c>
      <c r="T149" s="155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6" t="s">
        <v>240</v>
      </c>
      <c r="AT149" s="156" t="s">
        <v>237</v>
      </c>
      <c r="AU149" s="156" t="s">
        <v>217</v>
      </c>
      <c r="AY149" s="17" t="s">
        <v>205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7" t="s">
        <v>85</v>
      </c>
      <c r="BK149" s="157">
        <f t="shared" si="19"/>
        <v>0</v>
      </c>
      <c r="BL149" s="17" t="s">
        <v>212</v>
      </c>
      <c r="BM149" s="156" t="s">
        <v>452</v>
      </c>
    </row>
    <row r="150" spans="2:63" s="12" customFormat="1" ht="20.9" customHeight="1">
      <c r="B150" s="131"/>
      <c r="D150" s="132" t="s">
        <v>76</v>
      </c>
      <c r="E150" s="142" t="s">
        <v>1664</v>
      </c>
      <c r="F150" s="142" t="s">
        <v>1665</v>
      </c>
      <c r="I150" s="134"/>
      <c r="J150" s="143">
        <f>BK150</f>
        <v>0</v>
      </c>
      <c r="L150" s="131"/>
      <c r="M150" s="136"/>
      <c r="N150" s="137"/>
      <c r="O150" s="137"/>
      <c r="P150" s="138">
        <f>SUM(P151:P172)</f>
        <v>0</v>
      </c>
      <c r="Q150" s="137"/>
      <c r="R150" s="138">
        <f>SUM(R151:R172)</f>
        <v>0</v>
      </c>
      <c r="S150" s="137"/>
      <c r="T150" s="139">
        <f>SUM(T151:T172)</f>
        <v>0</v>
      </c>
      <c r="AR150" s="132" t="s">
        <v>8</v>
      </c>
      <c r="AT150" s="140" t="s">
        <v>76</v>
      </c>
      <c r="AU150" s="140" t="s">
        <v>85</v>
      </c>
      <c r="AY150" s="132" t="s">
        <v>205</v>
      </c>
      <c r="BK150" s="141">
        <f>SUM(BK151:BK172)</f>
        <v>0</v>
      </c>
    </row>
    <row r="151" spans="1:65" s="2" customFormat="1" ht="24.15" customHeight="1">
      <c r="A151" s="32"/>
      <c r="B151" s="144"/>
      <c r="C151" s="175" t="s">
        <v>341</v>
      </c>
      <c r="D151" s="175" t="s">
        <v>237</v>
      </c>
      <c r="E151" s="176" t="s">
        <v>1666</v>
      </c>
      <c r="F151" s="177" t="s">
        <v>1667</v>
      </c>
      <c r="G151" s="178" t="s">
        <v>1622</v>
      </c>
      <c r="H151" s="179">
        <v>1</v>
      </c>
      <c r="I151" s="180"/>
      <c r="J151" s="181">
        <f aca="true" t="shared" si="20" ref="J151:J172">ROUND(I151*H151,0)</f>
        <v>0</v>
      </c>
      <c r="K151" s="177" t="s">
        <v>1</v>
      </c>
      <c r="L151" s="182"/>
      <c r="M151" s="183" t="s">
        <v>1</v>
      </c>
      <c r="N151" s="184" t="s">
        <v>43</v>
      </c>
      <c r="O151" s="58"/>
      <c r="P151" s="154">
        <f aca="true" t="shared" si="21" ref="P151:P172">O151*H151</f>
        <v>0</v>
      </c>
      <c r="Q151" s="154">
        <v>0</v>
      </c>
      <c r="R151" s="154">
        <f aca="true" t="shared" si="22" ref="R151:R172">Q151*H151</f>
        <v>0</v>
      </c>
      <c r="S151" s="154">
        <v>0</v>
      </c>
      <c r="T151" s="155">
        <f aca="true" t="shared" si="23" ref="T151:T172"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240</v>
      </c>
      <c r="AT151" s="156" t="s">
        <v>237</v>
      </c>
      <c r="AU151" s="156" t="s">
        <v>217</v>
      </c>
      <c r="AY151" s="17" t="s">
        <v>205</v>
      </c>
      <c r="BE151" s="157">
        <f aca="true" t="shared" si="24" ref="BE151:BE172">IF(N151="základní",J151,0)</f>
        <v>0</v>
      </c>
      <c r="BF151" s="157">
        <f aca="true" t="shared" si="25" ref="BF151:BF172">IF(N151="snížená",J151,0)</f>
        <v>0</v>
      </c>
      <c r="BG151" s="157">
        <f aca="true" t="shared" si="26" ref="BG151:BG172">IF(N151="zákl. přenesená",J151,0)</f>
        <v>0</v>
      </c>
      <c r="BH151" s="157">
        <f aca="true" t="shared" si="27" ref="BH151:BH172">IF(N151="sníž. přenesená",J151,0)</f>
        <v>0</v>
      </c>
      <c r="BI151" s="157">
        <f aca="true" t="shared" si="28" ref="BI151:BI172">IF(N151="nulová",J151,0)</f>
        <v>0</v>
      </c>
      <c r="BJ151" s="17" t="s">
        <v>85</v>
      </c>
      <c r="BK151" s="157">
        <f aca="true" t="shared" si="29" ref="BK151:BK172">ROUND(I151*H151,0)</f>
        <v>0</v>
      </c>
      <c r="BL151" s="17" t="s">
        <v>212</v>
      </c>
      <c r="BM151" s="156" t="s">
        <v>461</v>
      </c>
    </row>
    <row r="152" spans="1:65" s="2" customFormat="1" ht="24.15" customHeight="1">
      <c r="A152" s="32"/>
      <c r="B152" s="144"/>
      <c r="C152" s="175" t="s">
        <v>346</v>
      </c>
      <c r="D152" s="175" t="s">
        <v>237</v>
      </c>
      <c r="E152" s="176" t="s">
        <v>1668</v>
      </c>
      <c r="F152" s="177" t="s">
        <v>1669</v>
      </c>
      <c r="G152" s="178" t="s">
        <v>1622</v>
      </c>
      <c r="H152" s="179">
        <v>1</v>
      </c>
      <c r="I152" s="180"/>
      <c r="J152" s="181">
        <f t="shared" si="20"/>
        <v>0</v>
      </c>
      <c r="K152" s="177" t="s">
        <v>1</v>
      </c>
      <c r="L152" s="182"/>
      <c r="M152" s="183" t="s">
        <v>1</v>
      </c>
      <c r="N152" s="184" t="s">
        <v>43</v>
      </c>
      <c r="O152" s="58"/>
      <c r="P152" s="154">
        <f t="shared" si="21"/>
        <v>0</v>
      </c>
      <c r="Q152" s="154">
        <v>0</v>
      </c>
      <c r="R152" s="154">
        <f t="shared" si="22"/>
        <v>0</v>
      </c>
      <c r="S152" s="154">
        <v>0</v>
      </c>
      <c r="T152" s="155">
        <f t="shared" si="2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6" t="s">
        <v>240</v>
      </c>
      <c r="AT152" s="156" t="s">
        <v>237</v>
      </c>
      <c r="AU152" s="156" t="s">
        <v>217</v>
      </c>
      <c r="AY152" s="17" t="s">
        <v>205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7" t="s">
        <v>85</v>
      </c>
      <c r="BK152" s="157">
        <f t="shared" si="29"/>
        <v>0</v>
      </c>
      <c r="BL152" s="17" t="s">
        <v>212</v>
      </c>
      <c r="BM152" s="156" t="s">
        <v>471</v>
      </c>
    </row>
    <row r="153" spans="1:65" s="2" customFormat="1" ht="24.15" customHeight="1">
      <c r="A153" s="32"/>
      <c r="B153" s="144"/>
      <c r="C153" s="175" t="s">
        <v>351</v>
      </c>
      <c r="D153" s="175" t="s">
        <v>237</v>
      </c>
      <c r="E153" s="176" t="s">
        <v>1670</v>
      </c>
      <c r="F153" s="177" t="s">
        <v>1671</v>
      </c>
      <c r="G153" s="178" t="s">
        <v>1622</v>
      </c>
      <c r="H153" s="179">
        <v>1</v>
      </c>
      <c r="I153" s="180"/>
      <c r="J153" s="181">
        <f t="shared" si="20"/>
        <v>0</v>
      </c>
      <c r="K153" s="177" t="s">
        <v>1</v>
      </c>
      <c r="L153" s="182"/>
      <c r="M153" s="183" t="s">
        <v>1</v>
      </c>
      <c r="N153" s="184" t="s">
        <v>43</v>
      </c>
      <c r="O153" s="58"/>
      <c r="P153" s="154">
        <f t="shared" si="21"/>
        <v>0</v>
      </c>
      <c r="Q153" s="154">
        <v>0</v>
      </c>
      <c r="R153" s="154">
        <f t="shared" si="22"/>
        <v>0</v>
      </c>
      <c r="S153" s="154">
        <v>0</v>
      </c>
      <c r="T153" s="155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6" t="s">
        <v>240</v>
      </c>
      <c r="AT153" s="156" t="s">
        <v>237</v>
      </c>
      <c r="AU153" s="156" t="s">
        <v>217</v>
      </c>
      <c r="AY153" s="17" t="s">
        <v>205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7" t="s">
        <v>85</v>
      </c>
      <c r="BK153" s="157">
        <f t="shared" si="29"/>
        <v>0</v>
      </c>
      <c r="BL153" s="17" t="s">
        <v>212</v>
      </c>
      <c r="BM153" s="156" t="s">
        <v>484</v>
      </c>
    </row>
    <row r="154" spans="1:65" s="2" customFormat="1" ht="24.15" customHeight="1">
      <c r="A154" s="32"/>
      <c r="B154" s="144"/>
      <c r="C154" s="175" t="s">
        <v>356</v>
      </c>
      <c r="D154" s="175" t="s">
        <v>237</v>
      </c>
      <c r="E154" s="176" t="s">
        <v>1672</v>
      </c>
      <c r="F154" s="177" t="s">
        <v>1673</v>
      </c>
      <c r="G154" s="178" t="s">
        <v>1622</v>
      </c>
      <c r="H154" s="179">
        <v>1</v>
      </c>
      <c r="I154" s="180"/>
      <c r="J154" s="181">
        <f t="shared" si="20"/>
        <v>0</v>
      </c>
      <c r="K154" s="177" t="s">
        <v>1</v>
      </c>
      <c r="L154" s="182"/>
      <c r="M154" s="183" t="s">
        <v>1</v>
      </c>
      <c r="N154" s="184" t="s">
        <v>43</v>
      </c>
      <c r="O154" s="58"/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6" t="s">
        <v>240</v>
      </c>
      <c r="AT154" s="156" t="s">
        <v>237</v>
      </c>
      <c r="AU154" s="156" t="s">
        <v>217</v>
      </c>
      <c r="AY154" s="17" t="s">
        <v>205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7" t="s">
        <v>85</v>
      </c>
      <c r="BK154" s="157">
        <f t="shared" si="29"/>
        <v>0</v>
      </c>
      <c r="BL154" s="17" t="s">
        <v>212</v>
      </c>
      <c r="BM154" s="156" t="s">
        <v>497</v>
      </c>
    </row>
    <row r="155" spans="1:65" s="2" customFormat="1" ht="24.15" customHeight="1">
      <c r="A155" s="32"/>
      <c r="B155" s="144"/>
      <c r="C155" s="175" t="s">
        <v>361</v>
      </c>
      <c r="D155" s="175" t="s">
        <v>237</v>
      </c>
      <c r="E155" s="176" t="s">
        <v>1674</v>
      </c>
      <c r="F155" s="177" t="s">
        <v>1675</v>
      </c>
      <c r="G155" s="178" t="s">
        <v>1622</v>
      </c>
      <c r="H155" s="179">
        <v>2</v>
      </c>
      <c r="I155" s="180"/>
      <c r="J155" s="181">
        <f t="shared" si="20"/>
        <v>0</v>
      </c>
      <c r="K155" s="177" t="s">
        <v>1</v>
      </c>
      <c r="L155" s="182"/>
      <c r="M155" s="183" t="s">
        <v>1</v>
      </c>
      <c r="N155" s="184" t="s">
        <v>43</v>
      </c>
      <c r="O155" s="58"/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6" t="s">
        <v>240</v>
      </c>
      <c r="AT155" s="156" t="s">
        <v>237</v>
      </c>
      <c r="AU155" s="156" t="s">
        <v>217</v>
      </c>
      <c r="AY155" s="17" t="s">
        <v>205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7" t="s">
        <v>85</v>
      </c>
      <c r="BK155" s="157">
        <f t="shared" si="29"/>
        <v>0</v>
      </c>
      <c r="BL155" s="17" t="s">
        <v>212</v>
      </c>
      <c r="BM155" s="156" t="s">
        <v>507</v>
      </c>
    </row>
    <row r="156" spans="1:65" s="2" customFormat="1" ht="16.5" customHeight="1">
      <c r="A156" s="32"/>
      <c r="B156" s="144"/>
      <c r="C156" s="175" t="s">
        <v>366</v>
      </c>
      <c r="D156" s="175" t="s">
        <v>237</v>
      </c>
      <c r="E156" s="176" t="s">
        <v>1676</v>
      </c>
      <c r="F156" s="177" t="s">
        <v>1677</v>
      </c>
      <c r="G156" s="178" t="s">
        <v>1635</v>
      </c>
      <c r="H156" s="179">
        <v>1</v>
      </c>
      <c r="I156" s="180"/>
      <c r="J156" s="181">
        <f t="shared" si="20"/>
        <v>0</v>
      </c>
      <c r="K156" s="177" t="s">
        <v>1</v>
      </c>
      <c r="L156" s="182"/>
      <c r="M156" s="183" t="s">
        <v>1</v>
      </c>
      <c r="N156" s="184" t="s">
        <v>43</v>
      </c>
      <c r="O156" s="58"/>
      <c r="P156" s="154">
        <f t="shared" si="21"/>
        <v>0</v>
      </c>
      <c r="Q156" s="154">
        <v>0</v>
      </c>
      <c r="R156" s="154">
        <f t="shared" si="22"/>
        <v>0</v>
      </c>
      <c r="S156" s="154">
        <v>0</v>
      </c>
      <c r="T156" s="155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6" t="s">
        <v>240</v>
      </c>
      <c r="AT156" s="156" t="s">
        <v>237</v>
      </c>
      <c r="AU156" s="156" t="s">
        <v>217</v>
      </c>
      <c r="AY156" s="17" t="s">
        <v>205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7" t="s">
        <v>85</v>
      </c>
      <c r="BK156" s="157">
        <f t="shared" si="29"/>
        <v>0</v>
      </c>
      <c r="BL156" s="17" t="s">
        <v>212</v>
      </c>
      <c r="BM156" s="156" t="s">
        <v>517</v>
      </c>
    </row>
    <row r="157" spans="1:65" s="2" customFormat="1" ht="24.15" customHeight="1">
      <c r="A157" s="32"/>
      <c r="B157" s="144"/>
      <c r="C157" s="175" t="s">
        <v>88</v>
      </c>
      <c r="D157" s="175" t="s">
        <v>237</v>
      </c>
      <c r="E157" s="176" t="s">
        <v>1678</v>
      </c>
      <c r="F157" s="177" t="s">
        <v>1679</v>
      </c>
      <c r="G157" s="178" t="s">
        <v>1635</v>
      </c>
      <c r="H157" s="179">
        <v>2</v>
      </c>
      <c r="I157" s="180"/>
      <c r="J157" s="181">
        <f t="shared" si="20"/>
        <v>0</v>
      </c>
      <c r="K157" s="177" t="s">
        <v>1</v>
      </c>
      <c r="L157" s="182"/>
      <c r="M157" s="183" t="s">
        <v>1</v>
      </c>
      <c r="N157" s="184" t="s">
        <v>43</v>
      </c>
      <c r="O157" s="58"/>
      <c r="P157" s="154">
        <f t="shared" si="21"/>
        <v>0</v>
      </c>
      <c r="Q157" s="154">
        <v>0</v>
      </c>
      <c r="R157" s="154">
        <f t="shared" si="22"/>
        <v>0</v>
      </c>
      <c r="S157" s="154">
        <v>0</v>
      </c>
      <c r="T157" s="155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240</v>
      </c>
      <c r="AT157" s="156" t="s">
        <v>237</v>
      </c>
      <c r="AU157" s="156" t="s">
        <v>217</v>
      </c>
      <c r="AY157" s="17" t="s">
        <v>205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7" t="s">
        <v>85</v>
      </c>
      <c r="BK157" s="157">
        <f t="shared" si="29"/>
        <v>0</v>
      </c>
      <c r="BL157" s="17" t="s">
        <v>212</v>
      </c>
      <c r="BM157" s="156" t="s">
        <v>106</v>
      </c>
    </row>
    <row r="158" spans="1:65" s="2" customFormat="1" ht="16.5" customHeight="1">
      <c r="A158" s="32"/>
      <c r="B158" s="144"/>
      <c r="C158" s="175" t="s">
        <v>91</v>
      </c>
      <c r="D158" s="175" t="s">
        <v>237</v>
      </c>
      <c r="E158" s="176" t="s">
        <v>1680</v>
      </c>
      <c r="F158" s="177" t="s">
        <v>1681</v>
      </c>
      <c r="G158" s="178" t="s">
        <v>1635</v>
      </c>
      <c r="H158" s="179">
        <v>1</v>
      </c>
      <c r="I158" s="180"/>
      <c r="J158" s="181">
        <f t="shared" si="20"/>
        <v>0</v>
      </c>
      <c r="K158" s="177" t="s">
        <v>1</v>
      </c>
      <c r="L158" s="182"/>
      <c r="M158" s="183" t="s">
        <v>1</v>
      </c>
      <c r="N158" s="184" t="s">
        <v>43</v>
      </c>
      <c r="O158" s="58"/>
      <c r="P158" s="154">
        <f t="shared" si="21"/>
        <v>0</v>
      </c>
      <c r="Q158" s="154">
        <v>0</v>
      </c>
      <c r="R158" s="154">
        <f t="shared" si="22"/>
        <v>0</v>
      </c>
      <c r="S158" s="154">
        <v>0</v>
      </c>
      <c r="T158" s="155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6" t="s">
        <v>240</v>
      </c>
      <c r="AT158" s="156" t="s">
        <v>237</v>
      </c>
      <c r="AU158" s="156" t="s">
        <v>217</v>
      </c>
      <c r="AY158" s="17" t="s">
        <v>205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7" t="s">
        <v>85</v>
      </c>
      <c r="BK158" s="157">
        <f t="shared" si="29"/>
        <v>0</v>
      </c>
      <c r="BL158" s="17" t="s">
        <v>212</v>
      </c>
      <c r="BM158" s="156" t="s">
        <v>112</v>
      </c>
    </row>
    <row r="159" spans="1:65" s="2" customFormat="1" ht="24.15" customHeight="1">
      <c r="A159" s="32"/>
      <c r="B159" s="144"/>
      <c r="C159" s="175" t="s">
        <v>379</v>
      </c>
      <c r="D159" s="175" t="s">
        <v>237</v>
      </c>
      <c r="E159" s="176" t="s">
        <v>1682</v>
      </c>
      <c r="F159" s="177" t="s">
        <v>1683</v>
      </c>
      <c r="G159" s="178" t="s">
        <v>1635</v>
      </c>
      <c r="H159" s="179">
        <v>1</v>
      </c>
      <c r="I159" s="180"/>
      <c r="J159" s="181">
        <f t="shared" si="20"/>
        <v>0</v>
      </c>
      <c r="K159" s="177" t="s">
        <v>1</v>
      </c>
      <c r="L159" s="182"/>
      <c r="M159" s="183" t="s">
        <v>1</v>
      </c>
      <c r="N159" s="184" t="s">
        <v>43</v>
      </c>
      <c r="O159" s="58"/>
      <c r="P159" s="154">
        <f t="shared" si="21"/>
        <v>0</v>
      </c>
      <c r="Q159" s="154">
        <v>0</v>
      </c>
      <c r="R159" s="154">
        <f t="shared" si="22"/>
        <v>0</v>
      </c>
      <c r="S159" s="154">
        <v>0</v>
      </c>
      <c r="T159" s="155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6" t="s">
        <v>240</v>
      </c>
      <c r="AT159" s="156" t="s">
        <v>237</v>
      </c>
      <c r="AU159" s="156" t="s">
        <v>217</v>
      </c>
      <c r="AY159" s="17" t="s">
        <v>205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7" t="s">
        <v>85</v>
      </c>
      <c r="BK159" s="157">
        <f t="shared" si="29"/>
        <v>0</v>
      </c>
      <c r="BL159" s="17" t="s">
        <v>212</v>
      </c>
      <c r="BM159" s="156" t="s">
        <v>118</v>
      </c>
    </row>
    <row r="160" spans="1:65" s="2" customFormat="1" ht="21.75" customHeight="1">
      <c r="A160" s="32"/>
      <c r="B160" s="144"/>
      <c r="C160" s="175" t="s">
        <v>384</v>
      </c>
      <c r="D160" s="175" t="s">
        <v>237</v>
      </c>
      <c r="E160" s="176" t="s">
        <v>1684</v>
      </c>
      <c r="F160" s="177" t="s">
        <v>1685</v>
      </c>
      <c r="G160" s="178" t="s">
        <v>1635</v>
      </c>
      <c r="H160" s="179">
        <v>1</v>
      </c>
      <c r="I160" s="180"/>
      <c r="J160" s="181">
        <f t="shared" si="20"/>
        <v>0</v>
      </c>
      <c r="K160" s="177" t="s">
        <v>1</v>
      </c>
      <c r="L160" s="182"/>
      <c r="M160" s="183" t="s">
        <v>1</v>
      </c>
      <c r="N160" s="184" t="s">
        <v>43</v>
      </c>
      <c r="O160" s="58"/>
      <c r="P160" s="154">
        <f t="shared" si="21"/>
        <v>0</v>
      </c>
      <c r="Q160" s="154">
        <v>0</v>
      </c>
      <c r="R160" s="154">
        <f t="shared" si="22"/>
        <v>0</v>
      </c>
      <c r="S160" s="154">
        <v>0</v>
      </c>
      <c r="T160" s="155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240</v>
      </c>
      <c r="AT160" s="156" t="s">
        <v>237</v>
      </c>
      <c r="AU160" s="156" t="s">
        <v>217</v>
      </c>
      <c r="AY160" s="17" t="s">
        <v>205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7" t="s">
        <v>85</v>
      </c>
      <c r="BK160" s="157">
        <f t="shared" si="29"/>
        <v>0</v>
      </c>
      <c r="BL160" s="17" t="s">
        <v>212</v>
      </c>
      <c r="BM160" s="156" t="s">
        <v>557</v>
      </c>
    </row>
    <row r="161" spans="1:65" s="2" customFormat="1" ht="24.15" customHeight="1">
      <c r="A161" s="32"/>
      <c r="B161" s="144"/>
      <c r="C161" s="175" t="s">
        <v>388</v>
      </c>
      <c r="D161" s="175" t="s">
        <v>237</v>
      </c>
      <c r="E161" s="176" t="s">
        <v>1686</v>
      </c>
      <c r="F161" s="177" t="s">
        <v>1687</v>
      </c>
      <c r="G161" s="178" t="s">
        <v>1635</v>
      </c>
      <c r="H161" s="179">
        <v>1</v>
      </c>
      <c r="I161" s="180"/>
      <c r="J161" s="181">
        <f t="shared" si="20"/>
        <v>0</v>
      </c>
      <c r="K161" s="177" t="s">
        <v>1</v>
      </c>
      <c r="L161" s="182"/>
      <c r="M161" s="183" t="s">
        <v>1</v>
      </c>
      <c r="N161" s="184" t="s">
        <v>43</v>
      </c>
      <c r="O161" s="58"/>
      <c r="P161" s="154">
        <f t="shared" si="21"/>
        <v>0</v>
      </c>
      <c r="Q161" s="154">
        <v>0</v>
      </c>
      <c r="R161" s="154">
        <f t="shared" si="22"/>
        <v>0</v>
      </c>
      <c r="S161" s="154">
        <v>0</v>
      </c>
      <c r="T161" s="155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240</v>
      </c>
      <c r="AT161" s="156" t="s">
        <v>237</v>
      </c>
      <c r="AU161" s="156" t="s">
        <v>217</v>
      </c>
      <c r="AY161" s="17" t="s">
        <v>205</v>
      </c>
      <c r="BE161" s="157">
        <f t="shared" si="24"/>
        <v>0</v>
      </c>
      <c r="BF161" s="157">
        <f t="shared" si="25"/>
        <v>0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7" t="s">
        <v>85</v>
      </c>
      <c r="BK161" s="157">
        <f t="shared" si="29"/>
        <v>0</v>
      </c>
      <c r="BL161" s="17" t="s">
        <v>212</v>
      </c>
      <c r="BM161" s="156" t="s">
        <v>567</v>
      </c>
    </row>
    <row r="162" spans="1:65" s="2" customFormat="1" ht="24.15" customHeight="1">
      <c r="A162" s="32"/>
      <c r="B162" s="144"/>
      <c r="C162" s="175" t="s">
        <v>393</v>
      </c>
      <c r="D162" s="175" t="s">
        <v>237</v>
      </c>
      <c r="E162" s="176" t="s">
        <v>1688</v>
      </c>
      <c r="F162" s="177" t="s">
        <v>1689</v>
      </c>
      <c r="G162" s="178" t="s">
        <v>1622</v>
      </c>
      <c r="H162" s="179">
        <v>1</v>
      </c>
      <c r="I162" s="180"/>
      <c r="J162" s="181">
        <f t="shared" si="20"/>
        <v>0</v>
      </c>
      <c r="K162" s="177" t="s">
        <v>1</v>
      </c>
      <c r="L162" s="182"/>
      <c r="M162" s="183" t="s">
        <v>1</v>
      </c>
      <c r="N162" s="184" t="s">
        <v>43</v>
      </c>
      <c r="O162" s="58"/>
      <c r="P162" s="154">
        <f t="shared" si="21"/>
        <v>0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6" t="s">
        <v>240</v>
      </c>
      <c r="AT162" s="156" t="s">
        <v>237</v>
      </c>
      <c r="AU162" s="156" t="s">
        <v>217</v>
      </c>
      <c r="AY162" s="17" t="s">
        <v>205</v>
      </c>
      <c r="BE162" s="157">
        <f t="shared" si="24"/>
        <v>0</v>
      </c>
      <c r="BF162" s="157">
        <f t="shared" si="25"/>
        <v>0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7" t="s">
        <v>85</v>
      </c>
      <c r="BK162" s="157">
        <f t="shared" si="29"/>
        <v>0</v>
      </c>
      <c r="BL162" s="17" t="s">
        <v>212</v>
      </c>
      <c r="BM162" s="156" t="s">
        <v>127</v>
      </c>
    </row>
    <row r="163" spans="1:65" s="2" customFormat="1" ht="24.15" customHeight="1">
      <c r="A163" s="32"/>
      <c r="B163" s="144"/>
      <c r="C163" s="175" t="s">
        <v>398</v>
      </c>
      <c r="D163" s="175" t="s">
        <v>237</v>
      </c>
      <c r="E163" s="176" t="s">
        <v>1690</v>
      </c>
      <c r="F163" s="177" t="s">
        <v>1691</v>
      </c>
      <c r="G163" s="178" t="s">
        <v>1622</v>
      </c>
      <c r="H163" s="179">
        <v>1</v>
      </c>
      <c r="I163" s="180"/>
      <c r="J163" s="181">
        <f t="shared" si="20"/>
        <v>0</v>
      </c>
      <c r="K163" s="177" t="s">
        <v>1</v>
      </c>
      <c r="L163" s="182"/>
      <c r="M163" s="183" t="s">
        <v>1</v>
      </c>
      <c r="N163" s="184" t="s">
        <v>43</v>
      </c>
      <c r="O163" s="58"/>
      <c r="P163" s="154">
        <f t="shared" si="21"/>
        <v>0</v>
      </c>
      <c r="Q163" s="154">
        <v>0</v>
      </c>
      <c r="R163" s="154">
        <f t="shared" si="22"/>
        <v>0</v>
      </c>
      <c r="S163" s="154">
        <v>0</v>
      </c>
      <c r="T163" s="155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240</v>
      </c>
      <c r="AT163" s="156" t="s">
        <v>237</v>
      </c>
      <c r="AU163" s="156" t="s">
        <v>217</v>
      </c>
      <c r="AY163" s="17" t="s">
        <v>205</v>
      </c>
      <c r="BE163" s="157">
        <f t="shared" si="24"/>
        <v>0</v>
      </c>
      <c r="BF163" s="157">
        <f t="shared" si="25"/>
        <v>0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7" t="s">
        <v>85</v>
      </c>
      <c r="BK163" s="157">
        <f t="shared" si="29"/>
        <v>0</v>
      </c>
      <c r="BL163" s="17" t="s">
        <v>212</v>
      </c>
      <c r="BM163" s="156" t="s">
        <v>133</v>
      </c>
    </row>
    <row r="164" spans="1:65" s="2" customFormat="1" ht="33" customHeight="1">
      <c r="A164" s="32"/>
      <c r="B164" s="144"/>
      <c r="C164" s="175" t="s">
        <v>403</v>
      </c>
      <c r="D164" s="175" t="s">
        <v>237</v>
      </c>
      <c r="E164" s="176" t="s">
        <v>1692</v>
      </c>
      <c r="F164" s="177" t="s">
        <v>1693</v>
      </c>
      <c r="G164" s="178" t="s">
        <v>1622</v>
      </c>
      <c r="H164" s="179">
        <v>1</v>
      </c>
      <c r="I164" s="180"/>
      <c r="J164" s="181">
        <f t="shared" si="20"/>
        <v>0</v>
      </c>
      <c r="K164" s="177" t="s">
        <v>1</v>
      </c>
      <c r="L164" s="182"/>
      <c r="M164" s="183" t="s">
        <v>1</v>
      </c>
      <c r="N164" s="184" t="s">
        <v>43</v>
      </c>
      <c r="O164" s="58"/>
      <c r="P164" s="154">
        <f t="shared" si="21"/>
        <v>0</v>
      </c>
      <c r="Q164" s="154">
        <v>0</v>
      </c>
      <c r="R164" s="154">
        <f t="shared" si="22"/>
        <v>0</v>
      </c>
      <c r="S164" s="154">
        <v>0</v>
      </c>
      <c r="T164" s="155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240</v>
      </c>
      <c r="AT164" s="156" t="s">
        <v>237</v>
      </c>
      <c r="AU164" s="156" t="s">
        <v>217</v>
      </c>
      <c r="AY164" s="17" t="s">
        <v>205</v>
      </c>
      <c r="BE164" s="157">
        <f t="shared" si="24"/>
        <v>0</v>
      </c>
      <c r="BF164" s="157">
        <f t="shared" si="25"/>
        <v>0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7" t="s">
        <v>85</v>
      </c>
      <c r="BK164" s="157">
        <f t="shared" si="29"/>
        <v>0</v>
      </c>
      <c r="BL164" s="17" t="s">
        <v>212</v>
      </c>
      <c r="BM164" s="156" t="s">
        <v>139</v>
      </c>
    </row>
    <row r="165" spans="1:65" s="2" customFormat="1" ht="62.75" customHeight="1">
      <c r="A165" s="32"/>
      <c r="B165" s="144"/>
      <c r="C165" s="175" t="s">
        <v>408</v>
      </c>
      <c r="D165" s="175" t="s">
        <v>237</v>
      </c>
      <c r="E165" s="176" t="s">
        <v>1694</v>
      </c>
      <c r="F165" s="177" t="s">
        <v>1695</v>
      </c>
      <c r="G165" s="178" t="s">
        <v>1622</v>
      </c>
      <c r="H165" s="179">
        <v>1</v>
      </c>
      <c r="I165" s="180"/>
      <c r="J165" s="181">
        <f t="shared" si="20"/>
        <v>0</v>
      </c>
      <c r="K165" s="177" t="s">
        <v>1</v>
      </c>
      <c r="L165" s="182"/>
      <c r="M165" s="183" t="s">
        <v>1</v>
      </c>
      <c r="N165" s="184" t="s">
        <v>43</v>
      </c>
      <c r="O165" s="58"/>
      <c r="P165" s="154">
        <f t="shared" si="21"/>
        <v>0</v>
      </c>
      <c r="Q165" s="154">
        <v>0</v>
      </c>
      <c r="R165" s="154">
        <f t="shared" si="22"/>
        <v>0</v>
      </c>
      <c r="S165" s="154">
        <v>0</v>
      </c>
      <c r="T165" s="155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240</v>
      </c>
      <c r="AT165" s="156" t="s">
        <v>237</v>
      </c>
      <c r="AU165" s="156" t="s">
        <v>217</v>
      </c>
      <c r="AY165" s="17" t="s">
        <v>205</v>
      </c>
      <c r="BE165" s="157">
        <f t="shared" si="24"/>
        <v>0</v>
      </c>
      <c r="BF165" s="157">
        <f t="shared" si="25"/>
        <v>0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7" t="s">
        <v>85</v>
      </c>
      <c r="BK165" s="157">
        <f t="shared" si="29"/>
        <v>0</v>
      </c>
      <c r="BL165" s="17" t="s">
        <v>212</v>
      </c>
      <c r="BM165" s="156" t="s">
        <v>600</v>
      </c>
    </row>
    <row r="166" spans="1:65" s="2" customFormat="1" ht="16.5" customHeight="1">
      <c r="A166" s="32"/>
      <c r="B166" s="144"/>
      <c r="C166" s="175" t="s">
        <v>413</v>
      </c>
      <c r="D166" s="175" t="s">
        <v>237</v>
      </c>
      <c r="E166" s="176" t="s">
        <v>1696</v>
      </c>
      <c r="F166" s="177" t="s">
        <v>1697</v>
      </c>
      <c r="G166" s="178" t="s">
        <v>1622</v>
      </c>
      <c r="H166" s="179">
        <v>1</v>
      </c>
      <c r="I166" s="180"/>
      <c r="J166" s="181">
        <f t="shared" si="20"/>
        <v>0</v>
      </c>
      <c r="K166" s="177" t="s">
        <v>1</v>
      </c>
      <c r="L166" s="182"/>
      <c r="M166" s="183" t="s">
        <v>1</v>
      </c>
      <c r="N166" s="184" t="s">
        <v>43</v>
      </c>
      <c r="O166" s="58"/>
      <c r="P166" s="154">
        <f t="shared" si="21"/>
        <v>0</v>
      </c>
      <c r="Q166" s="154">
        <v>0</v>
      </c>
      <c r="R166" s="154">
        <f t="shared" si="22"/>
        <v>0</v>
      </c>
      <c r="S166" s="154">
        <v>0</v>
      </c>
      <c r="T166" s="155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6" t="s">
        <v>240</v>
      </c>
      <c r="AT166" s="156" t="s">
        <v>237</v>
      </c>
      <c r="AU166" s="156" t="s">
        <v>217</v>
      </c>
      <c r="AY166" s="17" t="s">
        <v>205</v>
      </c>
      <c r="BE166" s="157">
        <f t="shared" si="24"/>
        <v>0</v>
      </c>
      <c r="BF166" s="157">
        <f t="shared" si="25"/>
        <v>0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7" t="s">
        <v>85</v>
      </c>
      <c r="BK166" s="157">
        <f t="shared" si="29"/>
        <v>0</v>
      </c>
      <c r="BL166" s="17" t="s">
        <v>212</v>
      </c>
      <c r="BM166" s="156" t="s">
        <v>609</v>
      </c>
    </row>
    <row r="167" spans="1:65" s="2" customFormat="1" ht="16.5" customHeight="1">
      <c r="A167" s="32"/>
      <c r="B167" s="144"/>
      <c r="C167" s="175" t="s">
        <v>94</v>
      </c>
      <c r="D167" s="175" t="s">
        <v>237</v>
      </c>
      <c r="E167" s="176" t="s">
        <v>1698</v>
      </c>
      <c r="F167" s="177" t="s">
        <v>1699</v>
      </c>
      <c r="G167" s="178" t="s">
        <v>1635</v>
      </c>
      <c r="H167" s="179">
        <v>1</v>
      </c>
      <c r="I167" s="180"/>
      <c r="J167" s="181">
        <f t="shared" si="20"/>
        <v>0</v>
      </c>
      <c r="K167" s="177" t="s">
        <v>1</v>
      </c>
      <c r="L167" s="182"/>
      <c r="M167" s="183" t="s">
        <v>1</v>
      </c>
      <c r="N167" s="184" t="s">
        <v>43</v>
      </c>
      <c r="O167" s="58"/>
      <c r="P167" s="154">
        <f t="shared" si="21"/>
        <v>0</v>
      </c>
      <c r="Q167" s="154">
        <v>0</v>
      </c>
      <c r="R167" s="154">
        <f t="shared" si="22"/>
        <v>0</v>
      </c>
      <c r="S167" s="154">
        <v>0</v>
      </c>
      <c r="T167" s="155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240</v>
      </c>
      <c r="AT167" s="156" t="s">
        <v>237</v>
      </c>
      <c r="AU167" s="156" t="s">
        <v>217</v>
      </c>
      <c r="AY167" s="17" t="s">
        <v>205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7" t="s">
        <v>85</v>
      </c>
      <c r="BK167" s="157">
        <f t="shared" si="29"/>
        <v>0</v>
      </c>
      <c r="BL167" s="17" t="s">
        <v>212</v>
      </c>
      <c r="BM167" s="156" t="s">
        <v>617</v>
      </c>
    </row>
    <row r="168" spans="1:65" s="2" customFormat="1" ht="24.15" customHeight="1">
      <c r="A168" s="32"/>
      <c r="B168" s="144"/>
      <c r="C168" s="175" t="s">
        <v>97</v>
      </c>
      <c r="D168" s="175" t="s">
        <v>237</v>
      </c>
      <c r="E168" s="176" t="s">
        <v>1678</v>
      </c>
      <c r="F168" s="177" t="s">
        <v>1679</v>
      </c>
      <c r="G168" s="178" t="s">
        <v>1635</v>
      </c>
      <c r="H168" s="179">
        <v>2</v>
      </c>
      <c r="I168" s="180"/>
      <c r="J168" s="181">
        <f t="shared" si="20"/>
        <v>0</v>
      </c>
      <c r="K168" s="177" t="s">
        <v>1</v>
      </c>
      <c r="L168" s="182"/>
      <c r="M168" s="183" t="s">
        <v>1</v>
      </c>
      <c r="N168" s="184" t="s">
        <v>43</v>
      </c>
      <c r="O168" s="58"/>
      <c r="P168" s="154">
        <f t="shared" si="21"/>
        <v>0</v>
      </c>
      <c r="Q168" s="154">
        <v>0</v>
      </c>
      <c r="R168" s="154">
        <f t="shared" si="22"/>
        <v>0</v>
      </c>
      <c r="S168" s="154">
        <v>0</v>
      </c>
      <c r="T168" s="155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6" t="s">
        <v>240</v>
      </c>
      <c r="AT168" s="156" t="s">
        <v>237</v>
      </c>
      <c r="AU168" s="156" t="s">
        <v>217</v>
      </c>
      <c r="AY168" s="17" t="s">
        <v>205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7" t="s">
        <v>85</v>
      </c>
      <c r="BK168" s="157">
        <f t="shared" si="29"/>
        <v>0</v>
      </c>
      <c r="BL168" s="17" t="s">
        <v>212</v>
      </c>
      <c r="BM168" s="156" t="s">
        <v>625</v>
      </c>
    </row>
    <row r="169" spans="1:65" s="2" customFormat="1" ht="16.5" customHeight="1">
      <c r="A169" s="32"/>
      <c r="B169" s="144"/>
      <c r="C169" s="175" t="s">
        <v>425</v>
      </c>
      <c r="D169" s="175" t="s">
        <v>237</v>
      </c>
      <c r="E169" s="176" t="s">
        <v>1700</v>
      </c>
      <c r="F169" s="177" t="s">
        <v>1701</v>
      </c>
      <c r="G169" s="178" t="s">
        <v>1622</v>
      </c>
      <c r="H169" s="179">
        <v>1</v>
      </c>
      <c r="I169" s="180"/>
      <c r="J169" s="181">
        <f t="shared" si="20"/>
        <v>0</v>
      </c>
      <c r="K169" s="177" t="s">
        <v>1</v>
      </c>
      <c r="L169" s="182"/>
      <c r="M169" s="183" t="s">
        <v>1</v>
      </c>
      <c r="N169" s="184" t="s">
        <v>43</v>
      </c>
      <c r="O169" s="58"/>
      <c r="P169" s="154">
        <f t="shared" si="21"/>
        <v>0</v>
      </c>
      <c r="Q169" s="154">
        <v>0</v>
      </c>
      <c r="R169" s="154">
        <f t="shared" si="22"/>
        <v>0</v>
      </c>
      <c r="S169" s="154">
        <v>0</v>
      </c>
      <c r="T169" s="155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240</v>
      </c>
      <c r="AT169" s="156" t="s">
        <v>237</v>
      </c>
      <c r="AU169" s="156" t="s">
        <v>217</v>
      </c>
      <c r="AY169" s="17" t="s">
        <v>205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7" t="s">
        <v>85</v>
      </c>
      <c r="BK169" s="157">
        <f t="shared" si="29"/>
        <v>0</v>
      </c>
      <c r="BL169" s="17" t="s">
        <v>212</v>
      </c>
      <c r="BM169" s="156" t="s">
        <v>633</v>
      </c>
    </row>
    <row r="170" spans="1:65" s="2" customFormat="1" ht="24.15" customHeight="1">
      <c r="A170" s="32"/>
      <c r="B170" s="144"/>
      <c r="C170" s="175" t="s">
        <v>429</v>
      </c>
      <c r="D170" s="175" t="s">
        <v>237</v>
      </c>
      <c r="E170" s="176" t="s">
        <v>1702</v>
      </c>
      <c r="F170" s="177" t="s">
        <v>1703</v>
      </c>
      <c r="G170" s="178" t="s">
        <v>1622</v>
      </c>
      <c r="H170" s="179">
        <v>1</v>
      </c>
      <c r="I170" s="180"/>
      <c r="J170" s="181">
        <f t="shared" si="20"/>
        <v>0</v>
      </c>
      <c r="K170" s="177" t="s">
        <v>1</v>
      </c>
      <c r="L170" s="182"/>
      <c r="M170" s="183" t="s">
        <v>1</v>
      </c>
      <c r="N170" s="184" t="s">
        <v>43</v>
      </c>
      <c r="O170" s="58"/>
      <c r="P170" s="154">
        <f t="shared" si="21"/>
        <v>0</v>
      </c>
      <c r="Q170" s="154">
        <v>0</v>
      </c>
      <c r="R170" s="154">
        <f t="shared" si="22"/>
        <v>0</v>
      </c>
      <c r="S170" s="154">
        <v>0</v>
      </c>
      <c r="T170" s="155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240</v>
      </c>
      <c r="AT170" s="156" t="s">
        <v>237</v>
      </c>
      <c r="AU170" s="156" t="s">
        <v>217</v>
      </c>
      <c r="AY170" s="17" t="s">
        <v>205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7" t="s">
        <v>85</v>
      </c>
      <c r="BK170" s="157">
        <f t="shared" si="29"/>
        <v>0</v>
      </c>
      <c r="BL170" s="17" t="s">
        <v>212</v>
      </c>
      <c r="BM170" s="156" t="s">
        <v>641</v>
      </c>
    </row>
    <row r="171" spans="1:65" s="2" customFormat="1" ht="16.5" customHeight="1">
      <c r="A171" s="32"/>
      <c r="B171" s="144"/>
      <c r="C171" s="175" t="s">
        <v>434</v>
      </c>
      <c r="D171" s="175" t="s">
        <v>237</v>
      </c>
      <c r="E171" s="176" t="s">
        <v>1704</v>
      </c>
      <c r="F171" s="177" t="s">
        <v>1705</v>
      </c>
      <c r="G171" s="178" t="s">
        <v>1622</v>
      </c>
      <c r="H171" s="179">
        <v>1</v>
      </c>
      <c r="I171" s="180"/>
      <c r="J171" s="181">
        <f t="shared" si="20"/>
        <v>0</v>
      </c>
      <c r="K171" s="177" t="s">
        <v>1</v>
      </c>
      <c r="L171" s="182"/>
      <c r="M171" s="183" t="s">
        <v>1</v>
      </c>
      <c r="N171" s="184" t="s">
        <v>43</v>
      </c>
      <c r="O171" s="58"/>
      <c r="P171" s="154">
        <f t="shared" si="21"/>
        <v>0</v>
      </c>
      <c r="Q171" s="154">
        <v>0</v>
      </c>
      <c r="R171" s="154">
        <f t="shared" si="22"/>
        <v>0</v>
      </c>
      <c r="S171" s="154">
        <v>0</v>
      </c>
      <c r="T171" s="155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6" t="s">
        <v>240</v>
      </c>
      <c r="AT171" s="156" t="s">
        <v>237</v>
      </c>
      <c r="AU171" s="156" t="s">
        <v>217</v>
      </c>
      <c r="AY171" s="17" t="s">
        <v>205</v>
      </c>
      <c r="BE171" s="157">
        <f t="shared" si="24"/>
        <v>0</v>
      </c>
      <c r="BF171" s="157">
        <f t="shared" si="25"/>
        <v>0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7" t="s">
        <v>85</v>
      </c>
      <c r="BK171" s="157">
        <f t="shared" si="29"/>
        <v>0</v>
      </c>
      <c r="BL171" s="17" t="s">
        <v>212</v>
      </c>
      <c r="BM171" s="156" t="s">
        <v>650</v>
      </c>
    </row>
    <row r="172" spans="1:65" s="2" customFormat="1" ht="44.25" customHeight="1">
      <c r="A172" s="32"/>
      <c r="B172" s="144"/>
      <c r="C172" s="175" t="s">
        <v>441</v>
      </c>
      <c r="D172" s="175" t="s">
        <v>237</v>
      </c>
      <c r="E172" s="176" t="s">
        <v>1706</v>
      </c>
      <c r="F172" s="177" t="s">
        <v>1707</v>
      </c>
      <c r="G172" s="178" t="s">
        <v>1635</v>
      </c>
      <c r="H172" s="179">
        <v>1</v>
      </c>
      <c r="I172" s="180"/>
      <c r="J172" s="181">
        <f t="shared" si="20"/>
        <v>0</v>
      </c>
      <c r="K172" s="177" t="s">
        <v>1</v>
      </c>
      <c r="L172" s="182"/>
      <c r="M172" s="196" t="s">
        <v>1</v>
      </c>
      <c r="N172" s="197" t="s">
        <v>43</v>
      </c>
      <c r="O172" s="198"/>
      <c r="P172" s="199">
        <f t="shared" si="21"/>
        <v>0</v>
      </c>
      <c r="Q172" s="199">
        <v>0</v>
      </c>
      <c r="R172" s="199">
        <f t="shared" si="22"/>
        <v>0</v>
      </c>
      <c r="S172" s="199">
        <v>0</v>
      </c>
      <c r="T172" s="200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240</v>
      </c>
      <c r="AT172" s="156" t="s">
        <v>237</v>
      </c>
      <c r="AU172" s="156" t="s">
        <v>217</v>
      </c>
      <c r="AY172" s="17" t="s">
        <v>205</v>
      </c>
      <c r="BE172" s="157">
        <f t="shared" si="24"/>
        <v>0</v>
      </c>
      <c r="BF172" s="157">
        <f t="shared" si="25"/>
        <v>0</v>
      </c>
      <c r="BG172" s="157">
        <f t="shared" si="26"/>
        <v>0</v>
      </c>
      <c r="BH172" s="157">
        <f t="shared" si="27"/>
        <v>0</v>
      </c>
      <c r="BI172" s="157">
        <f t="shared" si="28"/>
        <v>0</v>
      </c>
      <c r="BJ172" s="17" t="s">
        <v>85</v>
      </c>
      <c r="BK172" s="157">
        <f t="shared" si="29"/>
        <v>0</v>
      </c>
      <c r="BL172" s="17" t="s">
        <v>212</v>
      </c>
      <c r="BM172" s="156" t="s">
        <v>658</v>
      </c>
    </row>
    <row r="173" spans="1:31" s="2" customFormat="1" ht="7" customHeight="1">
      <c r="A173" s="32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3"/>
      <c r="M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</sheetData>
  <autoFilter ref="C120:K17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47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93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1708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ROUND(J123,0)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ROUND((SUM(BE123:BE246)),0)</f>
        <v>0</v>
      </c>
      <c r="G33" s="32"/>
      <c r="H33" s="32"/>
      <c r="I33" s="101">
        <v>0.21</v>
      </c>
      <c r="J33" s="100">
        <f>ROUND(((SUM(BE123:BE246))*I33),0)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ROUND((SUM(BF123:BF246)),0)</f>
        <v>0</v>
      </c>
      <c r="G34" s="32"/>
      <c r="H34" s="32"/>
      <c r="I34" s="101">
        <v>0.12</v>
      </c>
      <c r="J34" s="100">
        <f>ROUND(((SUM(BF123:BF246))*I34),0)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ROUND((SUM(BG123:BG246)),0)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ROUND((SUM(BH123:BH246)),0)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ROUND((SUM(BI123:BI246)),0)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32 - ZT-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179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2:12" s="10" customFormat="1" ht="19.9" customHeight="1">
      <c r="B98" s="117"/>
      <c r="D98" s="118" t="s">
        <v>1605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2:12" s="10" customFormat="1" ht="14.9" customHeight="1">
      <c r="B99" s="117"/>
      <c r="D99" s="118" t="s">
        <v>1709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4.9" customHeight="1">
      <c r="B100" s="117"/>
      <c r="D100" s="118" t="s">
        <v>1710</v>
      </c>
      <c r="E100" s="119"/>
      <c r="F100" s="119"/>
      <c r="G100" s="119"/>
      <c r="H100" s="119"/>
      <c r="I100" s="119"/>
      <c r="J100" s="120">
        <f>J131</f>
        <v>0</v>
      </c>
      <c r="L100" s="117"/>
    </row>
    <row r="101" spans="2:12" s="10" customFormat="1" ht="14.9" customHeight="1">
      <c r="B101" s="117"/>
      <c r="D101" s="118" t="s">
        <v>1711</v>
      </c>
      <c r="E101" s="119"/>
      <c r="F101" s="119"/>
      <c r="G101" s="119"/>
      <c r="H101" s="119"/>
      <c r="I101" s="119"/>
      <c r="J101" s="120">
        <f>J154</f>
        <v>0</v>
      </c>
      <c r="L101" s="117"/>
    </row>
    <row r="102" spans="2:12" s="10" customFormat="1" ht="14.9" customHeight="1">
      <c r="B102" s="117"/>
      <c r="D102" s="118" t="s">
        <v>1712</v>
      </c>
      <c r="E102" s="119"/>
      <c r="F102" s="119"/>
      <c r="G102" s="119"/>
      <c r="H102" s="119"/>
      <c r="I102" s="119"/>
      <c r="J102" s="120">
        <f>J215</f>
        <v>0</v>
      </c>
      <c r="L102" s="117"/>
    </row>
    <row r="103" spans="2:12" s="10" customFormat="1" ht="14.9" customHeight="1">
      <c r="B103" s="117"/>
      <c r="D103" s="118" t="s">
        <v>1713</v>
      </c>
      <c r="E103" s="119"/>
      <c r="F103" s="119"/>
      <c r="G103" s="119"/>
      <c r="H103" s="119"/>
      <c r="I103" s="119"/>
      <c r="J103" s="120">
        <f>J243</f>
        <v>0</v>
      </c>
      <c r="L103" s="117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7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5" customHeight="1">
      <c r="A110" s="32"/>
      <c r="B110" s="33"/>
      <c r="C110" s="21" t="s">
        <v>190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17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50" t="str">
        <f>E7</f>
        <v>Stavební úpravy DD Lampertice</v>
      </c>
      <c r="F113" s="251"/>
      <c r="G113" s="251"/>
      <c r="H113" s="251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164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37" t="str">
        <f>E9</f>
        <v>32 - ZT- SO 02</v>
      </c>
      <c r="F115" s="252"/>
      <c r="G115" s="252"/>
      <c r="H115" s="25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</v>
      </c>
      <c r="D117" s="32"/>
      <c r="E117" s="32"/>
      <c r="F117" s="25" t="str">
        <f>F12</f>
        <v xml:space="preserve"> </v>
      </c>
      <c r="G117" s="32"/>
      <c r="H117" s="32"/>
      <c r="I117" s="27" t="s">
        <v>23</v>
      </c>
      <c r="J117" s="55" t="str">
        <f>IF(J12="","",J12)</f>
        <v>11. 8. 2023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40" customHeight="1">
      <c r="A119" s="32"/>
      <c r="B119" s="33"/>
      <c r="C119" s="27" t="s">
        <v>25</v>
      </c>
      <c r="D119" s="32"/>
      <c r="E119" s="32"/>
      <c r="F119" s="25" t="str">
        <f>E15</f>
        <v>KHK Pivovarské nám. 1245, Hradec Králové</v>
      </c>
      <c r="G119" s="32"/>
      <c r="H119" s="32"/>
      <c r="I119" s="27" t="s">
        <v>31</v>
      </c>
      <c r="J119" s="30" t="str">
        <f>E21</f>
        <v>ing. Marek Pavlíček, Rooseveltova 2855, D.K.n.L.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7" t="s">
        <v>29</v>
      </c>
      <c r="D120" s="32"/>
      <c r="E120" s="32"/>
      <c r="F120" s="25" t="str">
        <f>IF(E18="","",E18)</f>
        <v>Vyplň údaj</v>
      </c>
      <c r="G120" s="32"/>
      <c r="H120" s="32"/>
      <c r="I120" s="27" t="s">
        <v>34</v>
      </c>
      <c r="J120" s="30" t="str">
        <f>E24</f>
        <v>ing. V. Švehla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2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1"/>
      <c r="B122" s="122"/>
      <c r="C122" s="123" t="s">
        <v>191</v>
      </c>
      <c r="D122" s="124" t="s">
        <v>62</v>
      </c>
      <c r="E122" s="124" t="s">
        <v>58</v>
      </c>
      <c r="F122" s="124" t="s">
        <v>59</v>
      </c>
      <c r="G122" s="124" t="s">
        <v>192</v>
      </c>
      <c r="H122" s="124" t="s">
        <v>193</v>
      </c>
      <c r="I122" s="124" t="s">
        <v>194</v>
      </c>
      <c r="J122" s="124" t="s">
        <v>168</v>
      </c>
      <c r="K122" s="125" t="s">
        <v>195</v>
      </c>
      <c r="L122" s="126"/>
      <c r="M122" s="62" t="s">
        <v>1</v>
      </c>
      <c r="N122" s="63" t="s">
        <v>41</v>
      </c>
      <c r="O122" s="63" t="s">
        <v>196</v>
      </c>
      <c r="P122" s="63" t="s">
        <v>197</v>
      </c>
      <c r="Q122" s="63" t="s">
        <v>198</v>
      </c>
      <c r="R122" s="63" t="s">
        <v>199</v>
      </c>
      <c r="S122" s="63" t="s">
        <v>200</v>
      </c>
      <c r="T122" s="64" t="s">
        <v>201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3" s="2" customFormat="1" ht="22.75" customHeight="1">
      <c r="A123" s="32"/>
      <c r="B123" s="33"/>
      <c r="C123" s="69" t="s">
        <v>202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0</v>
      </c>
      <c r="S123" s="66"/>
      <c r="T123" s="129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76</v>
      </c>
      <c r="AU123" s="17" t="s">
        <v>170</v>
      </c>
      <c r="BK123" s="130">
        <f>BK124</f>
        <v>0</v>
      </c>
    </row>
    <row r="124" spans="2:63" s="12" customFormat="1" ht="25.9" customHeight="1">
      <c r="B124" s="131"/>
      <c r="D124" s="132" t="s">
        <v>76</v>
      </c>
      <c r="E124" s="133" t="s">
        <v>475</v>
      </c>
      <c r="F124" s="133" t="s">
        <v>476</v>
      </c>
      <c r="I124" s="134"/>
      <c r="J124" s="135">
        <f>BK124</f>
        <v>0</v>
      </c>
      <c r="L124" s="131"/>
      <c r="M124" s="136"/>
      <c r="N124" s="137"/>
      <c r="O124" s="137"/>
      <c r="P124" s="138">
        <f>P125</f>
        <v>0</v>
      </c>
      <c r="Q124" s="137"/>
      <c r="R124" s="138">
        <f>R125</f>
        <v>0</v>
      </c>
      <c r="S124" s="137"/>
      <c r="T124" s="139">
        <f>T125</f>
        <v>0</v>
      </c>
      <c r="AR124" s="132" t="s">
        <v>85</v>
      </c>
      <c r="AT124" s="140" t="s">
        <v>76</v>
      </c>
      <c r="AU124" s="140" t="s">
        <v>77</v>
      </c>
      <c r="AY124" s="132" t="s">
        <v>205</v>
      </c>
      <c r="BK124" s="141">
        <f>BK125</f>
        <v>0</v>
      </c>
    </row>
    <row r="125" spans="2:63" s="12" customFormat="1" ht="22.75" customHeight="1">
      <c r="B125" s="131"/>
      <c r="D125" s="132" t="s">
        <v>76</v>
      </c>
      <c r="E125" s="142" t="s">
        <v>127</v>
      </c>
      <c r="F125" s="142" t="s">
        <v>1609</v>
      </c>
      <c r="I125" s="134"/>
      <c r="J125" s="143">
        <f>BK125</f>
        <v>0</v>
      </c>
      <c r="L125" s="131"/>
      <c r="M125" s="136"/>
      <c r="N125" s="137"/>
      <c r="O125" s="137"/>
      <c r="P125" s="138">
        <f>P126+P131+P154+P215+P243</f>
        <v>0</v>
      </c>
      <c r="Q125" s="137"/>
      <c r="R125" s="138">
        <f>R126+R131+R154+R215+R243</f>
        <v>0</v>
      </c>
      <c r="S125" s="137"/>
      <c r="T125" s="139">
        <f>T126+T131+T154+T215+T243</f>
        <v>0</v>
      </c>
      <c r="AR125" s="132" t="s">
        <v>85</v>
      </c>
      <c r="AT125" s="140" t="s">
        <v>76</v>
      </c>
      <c r="AU125" s="140" t="s">
        <v>8</v>
      </c>
      <c r="AY125" s="132" t="s">
        <v>205</v>
      </c>
      <c r="BK125" s="141">
        <f>BK126+BK131+BK154+BK215+BK243</f>
        <v>0</v>
      </c>
    </row>
    <row r="126" spans="2:63" s="12" customFormat="1" ht="20.9" customHeight="1">
      <c r="B126" s="131"/>
      <c r="D126" s="132" t="s">
        <v>76</v>
      </c>
      <c r="E126" s="142" t="s">
        <v>1610</v>
      </c>
      <c r="F126" s="142" t="s">
        <v>1714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SUM(P127:P130)</f>
        <v>0</v>
      </c>
      <c r="Q126" s="137"/>
      <c r="R126" s="138">
        <f>SUM(R127:R130)</f>
        <v>0</v>
      </c>
      <c r="S126" s="137"/>
      <c r="T126" s="139">
        <f>SUM(T127:T130)</f>
        <v>0</v>
      </c>
      <c r="AR126" s="132" t="s">
        <v>8</v>
      </c>
      <c r="AT126" s="140" t="s">
        <v>76</v>
      </c>
      <c r="AU126" s="140" t="s">
        <v>85</v>
      </c>
      <c r="AY126" s="132" t="s">
        <v>205</v>
      </c>
      <c r="BK126" s="141">
        <f>SUM(BK127:BK130)</f>
        <v>0</v>
      </c>
    </row>
    <row r="127" spans="1:65" s="2" customFormat="1" ht="24.15" customHeight="1">
      <c r="A127" s="32"/>
      <c r="B127" s="144"/>
      <c r="C127" s="175" t="s">
        <v>8</v>
      </c>
      <c r="D127" s="175" t="s">
        <v>237</v>
      </c>
      <c r="E127" s="176" t="s">
        <v>1715</v>
      </c>
      <c r="F127" s="177" t="s">
        <v>1716</v>
      </c>
      <c r="G127" s="178" t="s">
        <v>325</v>
      </c>
      <c r="H127" s="179">
        <v>4</v>
      </c>
      <c r="I127" s="180"/>
      <c r="J127" s="181">
        <f>ROUND(I127*H127,0)</f>
        <v>0</v>
      </c>
      <c r="K127" s="177" t="s">
        <v>1</v>
      </c>
      <c r="L127" s="182"/>
      <c r="M127" s="183" t="s">
        <v>1</v>
      </c>
      <c r="N127" s="184" t="s">
        <v>43</v>
      </c>
      <c r="O127" s="58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240</v>
      </c>
      <c r="AT127" s="156" t="s">
        <v>237</v>
      </c>
      <c r="AU127" s="156" t="s">
        <v>217</v>
      </c>
      <c r="AY127" s="17" t="s">
        <v>205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7" t="s">
        <v>85</v>
      </c>
      <c r="BK127" s="157">
        <f>ROUND(I127*H127,0)</f>
        <v>0</v>
      </c>
      <c r="BL127" s="17" t="s">
        <v>212</v>
      </c>
      <c r="BM127" s="156" t="s">
        <v>85</v>
      </c>
    </row>
    <row r="128" spans="1:65" s="2" customFormat="1" ht="55.5" customHeight="1">
      <c r="A128" s="32"/>
      <c r="B128" s="144"/>
      <c r="C128" s="175" t="s">
        <v>85</v>
      </c>
      <c r="D128" s="175" t="s">
        <v>237</v>
      </c>
      <c r="E128" s="176" t="s">
        <v>1717</v>
      </c>
      <c r="F128" s="177" t="s">
        <v>1718</v>
      </c>
      <c r="G128" s="178" t="s">
        <v>1635</v>
      </c>
      <c r="H128" s="179">
        <v>1</v>
      </c>
      <c r="I128" s="180"/>
      <c r="J128" s="181">
        <f>ROUND(I128*H128,0)</f>
        <v>0</v>
      </c>
      <c r="K128" s="177" t="s">
        <v>1</v>
      </c>
      <c r="L128" s="182"/>
      <c r="M128" s="183" t="s">
        <v>1</v>
      </c>
      <c r="N128" s="184" t="s">
        <v>43</v>
      </c>
      <c r="O128" s="58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240</v>
      </c>
      <c r="AT128" s="156" t="s">
        <v>237</v>
      </c>
      <c r="AU128" s="156" t="s">
        <v>217</v>
      </c>
      <c r="AY128" s="17" t="s">
        <v>205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7" t="s">
        <v>85</v>
      </c>
      <c r="BK128" s="157">
        <f>ROUND(I128*H128,0)</f>
        <v>0</v>
      </c>
      <c r="BL128" s="17" t="s">
        <v>212</v>
      </c>
      <c r="BM128" s="156" t="s">
        <v>212</v>
      </c>
    </row>
    <row r="129" spans="1:65" s="2" customFormat="1" ht="24.15" customHeight="1">
      <c r="A129" s="32"/>
      <c r="B129" s="144"/>
      <c r="C129" s="175" t="s">
        <v>217</v>
      </c>
      <c r="D129" s="175" t="s">
        <v>237</v>
      </c>
      <c r="E129" s="176" t="s">
        <v>1719</v>
      </c>
      <c r="F129" s="177" t="s">
        <v>1720</v>
      </c>
      <c r="G129" s="178" t="s">
        <v>1721</v>
      </c>
      <c r="H129" s="179">
        <v>4</v>
      </c>
      <c r="I129" s="180"/>
      <c r="J129" s="181">
        <f>ROUND(I129*H129,0)</f>
        <v>0</v>
      </c>
      <c r="K129" s="177" t="s">
        <v>1</v>
      </c>
      <c r="L129" s="182"/>
      <c r="M129" s="183" t="s">
        <v>1</v>
      </c>
      <c r="N129" s="184" t="s">
        <v>43</v>
      </c>
      <c r="O129" s="58"/>
      <c r="P129" s="154">
        <f>O129*H129</f>
        <v>0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240</v>
      </c>
      <c r="AT129" s="156" t="s">
        <v>237</v>
      </c>
      <c r="AU129" s="156" t="s">
        <v>217</v>
      </c>
      <c r="AY129" s="17" t="s">
        <v>205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7" t="s">
        <v>85</v>
      </c>
      <c r="BK129" s="157">
        <f>ROUND(I129*H129,0)</f>
        <v>0</v>
      </c>
      <c r="BL129" s="17" t="s">
        <v>212</v>
      </c>
      <c r="BM129" s="156" t="s">
        <v>232</v>
      </c>
    </row>
    <row r="130" spans="1:65" s="2" customFormat="1" ht="24.15" customHeight="1">
      <c r="A130" s="32"/>
      <c r="B130" s="144"/>
      <c r="C130" s="175" t="s">
        <v>212</v>
      </c>
      <c r="D130" s="175" t="s">
        <v>237</v>
      </c>
      <c r="E130" s="176" t="s">
        <v>1722</v>
      </c>
      <c r="F130" s="177" t="s">
        <v>1723</v>
      </c>
      <c r="G130" s="178" t="s">
        <v>325</v>
      </c>
      <c r="H130" s="179">
        <v>4</v>
      </c>
      <c r="I130" s="180"/>
      <c r="J130" s="181">
        <f>ROUND(I130*H130,0)</f>
        <v>0</v>
      </c>
      <c r="K130" s="177" t="s">
        <v>1</v>
      </c>
      <c r="L130" s="182"/>
      <c r="M130" s="183" t="s">
        <v>1</v>
      </c>
      <c r="N130" s="184" t="s">
        <v>43</v>
      </c>
      <c r="O130" s="58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240</v>
      </c>
      <c r="AT130" s="156" t="s">
        <v>237</v>
      </c>
      <c r="AU130" s="156" t="s">
        <v>217</v>
      </c>
      <c r="AY130" s="17" t="s">
        <v>205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7" t="s">
        <v>85</v>
      </c>
      <c r="BK130" s="157">
        <f>ROUND(I130*H130,0)</f>
        <v>0</v>
      </c>
      <c r="BL130" s="17" t="s">
        <v>212</v>
      </c>
      <c r="BM130" s="156" t="s">
        <v>240</v>
      </c>
    </row>
    <row r="131" spans="2:63" s="12" customFormat="1" ht="20.9" customHeight="1">
      <c r="B131" s="131"/>
      <c r="D131" s="132" t="s">
        <v>76</v>
      </c>
      <c r="E131" s="142" t="s">
        <v>1629</v>
      </c>
      <c r="F131" s="142" t="s">
        <v>1724</v>
      </c>
      <c r="I131" s="134"/>
      <c r="J131" s="143">
        <f>BK131</f>
        <v>0</v>
      </c>
      <c r="L131" s="131"/>
      <c r="M131" s="136"/>
      <c r="N131" s="137"/>
      <c r="O131" s="137"/>
      <c r="P131" s="138">
        <f>SUM(P132:P153)</f>
        <v>0</v>
      </c>
      <c r="Q131" s="137"/>
      <c r="R131" s="138">
        <f>SUM(R132:R153)</f>
        <v>0</v>
      </c>
      <c r="S131" s="137"/>
      <c r="T131" s="139">
        <f>SUM(T132:T153)</f>
        <v>0</v>
      </c>
      <c r="AR131" s="132" t="s">
        <v>8</v>
      </c>
      <c r="AT131" s="140" t="s">
        <v>76</v>
      </c>
      <c r="AU131" s="140" t="s">
        <v>85</v>
      </c>
      <c r="AY131" s="132" t="s">
        <v>205</v>
      </c>
      <c r="BK131" s="141">
        <f>SUM(BK132:BK153)</f>
        <v>0</v>
      </c>
    </row>
    <row r="132" spans="1:65" s="2" customFormat="1" ht="24.15" customHeight="1">
      <c r="A132" s="32"/>
      <c r="B132" s="144"/>
      <c r="C132" s="175" t="s">
        <v>100</v>
      </c>
      <c r="D132" s="175" t="s">
        <v>237</v>
      </c>
      <c r="E132" s="176" t="s">
        <v>1612</v>
      </c>
      <c r="F132" s="177" t="s">
        <v>1613</v>
      </c>
      <c r="G132" s="178" t="s">
        <v>325</v>
      </c>
      <c r="H132" s="179">
        <v>12</v>
      </c>
      <c r="I132" s="180"/>
      <c r="J132" s="181">
        <f aca="true" t="shared" si="0" ref="J132:J153">ROUND(I132*H132,0)</f>
        <v>0</v>
      </c>
      <c r="K132" s="177" t="s">
        <v>1</v>
      </c>
      <c r="L132" s="182"/>
      <c r="M132" s="183" t="s">
        <v>1</v>
      </c>
      <c r="N132" s="184" t="s">
        <v>43</v>
      </c>
      <c r="O132" s="58"/>
      <c r="P132" s="154">
        <f aca="true" t="shared" si="1" ref="P132:P153">O132*H132</f>
        <v>0</v>
      </c>
      <c r="Q132" s="154">
        <v>0</v>
      </c>
      <c r="R132" s="154">
        <f aca="true" t="shared" si="2" ref="R132:R153">Q132*H132</f>
        <v>0</v>
      </c>
      <c r="S132" s="154">
        <v>0</v>
      </c>
      <c r="T132" s="155">
        <f aca="true" t="shared" si="3" ref="T132:T153"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240</v>
      </c>
      <c r="AT132" s="156" t="s">
        <v>237</v>
      </c>
      <c r="AU132" s="156" t="s">
        <v>217</v>
      </c>
      <c r="AY132" s="17" t="s">
        <v>205</v>
      </c>
      <c r="BE132" s="157">
        <f aca="true" t="shared" si="4" ref="BE132:BE153">IF(N132="základní",J132,0)</f>
        <v>0</v>
      </c>
      <c r="BF132" s="157">
        <f aca="true" t="shared" si="5" ref="BF132:BF153">IF(N132="snížená",J132,0)</f>
        <v>0</v>
      </c>
      <c r="BG132" s="157">
        <f aca="true" t="shared" si="6" ref="BG132:BG153">IF(N132="zákl. přenesená",J132,0)</f>
        <v>0</v>
      </c>
      <c r="BH132" s="157">
        <f aca="true" t="shared" si="7" ref="BH132:BH153">IF(N132="sníž. přenesená",J132,0)</f>
        <v>0</v>
      </c>
      <c r="BI132" s="157">
        <f aca="true" t="shared" si="8" ref="BI132:BI153">IF(N132="nulová",J132,0)</f>
        <v>0</v>
      </c>
      <c r="BJ132" s="17" t="s">
        <v>85</v>
      </c>
      <c r="BK132" s="157">
        <f aca="true" t="shared" si="9" ref="BK132:BK153">ROUND(I132*H132,0)</f>
        <v>0</v>
      </c>
      <c r="BL132" s="17" t="s">
        <v>212</v>
      </c>
      <c r="BM132" s="156" t="s">
        <v>253</v>
      </c>
    </row>
    <row r="133" spans="1:65" s="2" customFormat="1" ht="24.15" customHeight="1">
      <c r="A133" s="32"/>
      <c r="B133" s="144"/>
      <c r="C133" s="175" t="s">
        <v>232</v>
      </c>
      <c r="D133" s="175" t="s">
        <v>237</v>
      </c>
      <c r="E133" s="176" t="s">
        <v>1725</v>
      </c>
      <c r="F133" s="177" t="s">
        <v>1726</v>
      </c>
      <c r="G133" s="178" t="s">
        <v>325</v>
      </c>
      <c r="H133" s="179">
        <v>11</v>
      </c>
      <c r="I133" s="180"/>
      <c r="J133" s="181">
        <f t="shared" si="0"/>
        <v>0</v>
      </c>
      <c r="K133" s="177" t="s">
        <v>1</v>
      </c>
      <c r="L133" s="182"/>
      <c r="M133" s="183" t="s">
        <v>1</v>
      </c>
      <c r="N133" s="184" t="s">
        <v>43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240</v>
      </c>
      <c r="AT133" s="156" t="s">
        <v>237</v>
      </c>
      <c r="AU133" s="156" t="s">
        <v>217</v>
      </c>
      <c r="AY133" s="17" t="s">
        <v>205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85</v>
      </c>
      <c r="BK133" s="157">
        <f t="shared" si="9"/>
        <v>0</v>
      </c>
      <c r="BL133" s="17" t="s">
        <v>212</v>
      </c>
      <c r="BM133" s="156" t="s">
        <v>268</v>
      </c>
    </row>
    <row r="134" spans="1:65" s="2" customFormat="1" ht="24.15" customHeight="1">
      <c r="A134" s="32"/>
      <c r="B134" s="144"/>
      <c r="C134" s="175" t="s">
        <v>236</v>
      </c>
      <c r="D134" s="175" t="s">
        <v>237</v>
      </c>
      <c r="E134" s="176" t="s">
        <v>1727</v>
      </c>
      <c r="F134" s="177" t="s">
        <v>1728</v>
      </c>
      <c r="G134" s="178" t="s">
        <v>325</v>
      </c>
      <c r="H134" s="179">
        <v>2</v>
      </c>
      <c r="I134" s="180"/>
      <c r="J134" s="181">
        <f t="shared" si="0"/>
        <v>0</v>
      </c>
      <c r="K134" s="177" t="s">
        <v>1</v>
      </c>
      <c r="L134" s="182"/>
      <c r="M134" s="183" t="s">
        <v>1</v>
      </c>
      <c r="N134" s="184" t="s">
        <v>43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240</v>
      </c>
      <c r="AT134" s="156" t="s">
        <v>237</v>
      </c>
      <c r="AU134" s="156" t="s">
        <v>217</v>
      </c>
      <c r="AY134" s="17" t="s">
        <v>205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85</v>
      </c>
      <c r="BK134" s="157">
        <f t="shared" si="9"/>
        <v>0</v>
      </c>
      <c r="BL134" s="17" t="s">
        <v>212</v>
      </c>
      <c r="BM134" s="156" t="s">
        <v>290</v>
      </c>
    </row>
    <row r="135" spans="1:65" s="2" customFormat="1" ht="24.15" customHeight="1">
      <c r="A135" s="32"/>
      <c r="B135" s="144"/>
      <c r="C135" s="175" t="s">
        <v>240</v>
      </c>
      <c r="D135" s="175" t="s">
        <v>237</v>
      </c>
      <c r="E135" s="176" t="s">
        <v>1614</v>
      </c>
      <c r="F135" s="177" t="s">
        <v>1615</v>
      </c>
      <c r="G135" s="178" t="s">
        <v>325</v>
      </c>
      <c r="H135" s="179">
        <v>7</v>
      </c>
      <c r="I135" s="180"/>
      <c r="J135" s="181">
        <f t="shared" si="0"/>
        <v>0</v>
      </c>
      <c r="K135" s="177" t="s">
        <v>1</v>
      </c>
      <c r="L135" s="182"/>
      <c r="M135" s="183" t="s">
        <v>1</v>
      </c>
      <c r="N135" s="184" t="s">
        <v>43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240</v>
      </c>
      <c r="AT135" s="156" t="s">
        <v>237</v>
      </c>
      <c r="AU135" s="156" t="s">
        <v>217</v>
      </c>
      <c r="AY135" s="17" t="s">
        <v>205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85</v>
      </c>
      <c r="BK135" s="157">
        <f t="shared" si="9"/>
        <v>0</v>
      </c>
      <c r="BL135" s="17" t="s">
        <v>212</v>
      </c>
      <c r="BM135" s="156" t="s">
        <v>297</v>
      </c>
    </row>
    <row r="136" spans="1:65" s="2" customFormat="1" ht="24.15" customHeight="1">
      <c r="A136" s="32"/>
      <c r="B136" s="144"/>
      <c r="C136" s="175" t="s">
        <v>145</v>
      </c>
      <c r="D136" s="175" t="s">
        <v>237</v>
      </c>
      <c r="E136" s="176" t="s">
        <v>1729</v>
      </c>
      <c r="F136" s="177" t="s">
        <v>1730</v>
      </c>
      <c r="G136" s="178" t="s">
        <v>325</v>
      </c>
      <c r="H136" s="179">
        <v>2</v>
      </c>
      <c r="I136" s="180"/>
      <c r="J136" s="181">
        <f t="shared" si="0"/>
        <v>0</v>
      </c>
      <c r="K136" s="177" t="s">
        <v>1</v>
      </c>
      <c r="L136" s="182"/>
      <c r="M136" s="183" t="s">
        <v>1</v>
      </c>
      <c r="N136" s="184" t="s">
        <v>43</v>
      </c>
      <c r="O136" s="58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240</v>
      </c>
      <c r="AT136" s="156" t="s">
        <v>237</v>
      </c>
      <c r="AU136" s="156" t="s">
        <v>217</v>
      </c>
      <c r="AY136" s="17" t="s">
        <v>205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85</v>
      </c>
      <c r="BK136" s="157">
        <f t="shared" si="9"/>
        <v>0</v>
      </c>
      <c r="BL136" s="17" t="s">
        <v>212</v>
      </c>
      <c r="BM136" s="156" t="s">
        <v>307</v>
      </c>
    </row>
    <row r="137" spans="1:65" s="2" customFormat="1" ht="24.15" customHeight="1">
      <c r="A137" s="32"/>
      <c r="B137" s="144"/>
      <c r="C137" s="175" t="s">
        <v>253</v>
      </c>
      <c r="D137" s="175" t="s">
        <v>237</v>
      </c>
      <c r="E137" s="176" t="s">
        <v>1731</v>
      </c>
      <c r="F137" s="177" t="s">
        <v>1732</v>
      </c>
      <c r="G137" s="178" t="s">
        <v>325</v>
      </c>
      <c r="H137" s="179">
        <v>2</v>
      </c>
      <c r="I137" s="180"/>
      <c r="J137" s="181">
        <f t="shared" si="0"/>
        <v>0</v>
      </c>
      <c r="K137" s="177" t="s">
        <v>1</v>
      </c>
      <c r="L137" s="182"/>
      <c r="M137" s="183" t="s">
        <v>1</v>
      </c>
      <c r="N137" s="184" t="s">
        <v>43</v>
      </c>
      <c r="O137" s="58"/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240</v>
      </c>
      <c r="AT137" s="156" t="s">
        <v>237</v>
      </c>
      <c r="AU137" s="156" t="s">
        <v>217</v>
      </c>
      <c r="AY137" s="17" t="s">
        <v>205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85</v>
      </c>
      <c r="BK137" s="157">
        <f t="shared" si="9"/>
        <v>0</v>
      </c>
      <c r="BL137" s="17" t="s">
        <v>212</v>
      </c>
      <c r="BM137" s="156" t="s">
        <v>316</v>
      </c>
    </row>
    <row r="138" spans="1:65" s="2" customFormat="1" ht="24.15" customHeight="1">
      <c r="A138" s="32"/>
      <c r="B138" s="144"/>
      <c r="C138" s="175" t="s">
        <v>262</v>
      </c>
      <c r="D138" s="175" t="s">
        <v>237</v>
      </c>
      <c r="E138" s="176" t="s">
        <v>1616</v>
      </c>
      <c r="F138" s="177" t="s">
        <v>1617</v>
      </c>
      <c r="G138" s="178" t="s">
        <v>325</v>
      </c>
      <c r="H138" s="179">
        <v>4</v>
      </c>
      <c r="I138" s="180"/>
      <c r="J138" s="181">
        <f t="shared" si="0"/>
        <v>0</v>
      </c>
      <c r="K138" s="177" t="s">
        <v>1</v>
      </c>
      <c r="L138" s="182"/>
      <c r="M138" s="183" t="s">
        <v>1</v>
      </c>
      <c r="N138" s="184" t="s">
        <v>43</v>
      </c>
      <c r="O138" s="58"/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240</v>
      </c>
      <c r="AT138" s="156" t="s">
        <v>237</v>
      </c>
      <c r="AU138" s="156" t="s">
        <v>217</v>
      </c>
      <c r="AY138" s="17" t="s">
        <v>205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85</v>
      </c>
      <c r="BK138" s="157">
        <f t="shared" si="9"/>
        <v>0</v>
      </c>
      <c r="BL138" s="17" t="s">
        <v>212</v>
      </c>
      <c r="BM138" s="156" t="s">
        <v>328</v>
      </c>
    </row>
    <row r="139" spans="1:65" s="2" customFormat="1" ht="24.15" customHeight="1">
      <c r="A139" s="32"/>
      <c r="B139" s="144"/>
      <c r="C139" s="175" t="s">
        <v>268</v>
      </c>
      <c r="D139" s="175" t="s">
        <v>237</v>
      </c>
      <c r="E139" s="176" t="s">
        <v>1618</v>
      </c>
      <c r="F139" s="177" t="s">
        <v>1619</v>
      </c>
      <c r="G139" s="178" t="s">
        <v>325</v>
      </c>
      <c r="H139" s="179">
        <v>3</v>
      </c>
      <c r="I139" s="180"/>
      <c r="J139" s="181">
        <f t="shared" si="0"/>
        <v>0</v>
      </c>
      <c r="K139" s="177" t="s">
        <v>1</v>
      </c>
      <c r="L139" s="182"/>
      <c r="M139" s="183" t="s">
        <v>1</v>
      </c>
      <c r="N139" s="184" t="s">
        <v>43</v>
      </c>
      <c r="O139" s="58"/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240</v>
      </c>
      <c r="AT139" s="156" t="s">
        <v>237</v>
      </c>
      <c r="AU139" s="156" t="s">
        <v>217</v>
      </c>
      <c r="AY139" s="17" t="s">
        <v>205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85</v>
      </c>
      <c r="BK139" s="157">
        <f t="shared" si="9"/>
        <v>0</v>
      </c>
      <c r="BL139" s="17" t="s">
        <v>212</v>
      </c>
      <c r="BM139" s="156" t="s">
        <v>337</v>
      </c>
    </row>
    <row r="140" spans="1:65" s="2" customFormat="1" ht="24.15" customHeight="1">
      <c r="A140" s="32"/>
      <c r="B140" s="144"/>
      <c r="C140" s="175" t="s">
        <v>283</v>
      </c>
      <c r="D140" s="175" t="s">
        <v>237</v>
      </c>
      <c r="E140" s="176" t="s">
        <v>1733</v>
      </c>
      <c r="F140" s="177" t="s">
        <v>1734</v>
      </c>
      <c r="G140" s="178" t="s">
        <v>325</v>
      </c>
      <c r="H140" s="179">
        <v>3</v>
      </c>
      <c r="I140" s="180"/>
      <c r="J140" s="181">
        <f t="shared" si="0"/>
        <v>0</v>
      </c>
      <c r="K140" s="177" t="s">
        <v>1</v>
      </c>
      <c r="L140" s="182"/>
      <c r="M140" s="183" t="s">
        <v>1</v>
      </c>
      <c r="N140" s="184" t="s">
        <v>43</v>
      </c>
      <c r="O140" s="58"/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240</v>
      </c>
      <c r="AT140" s="156" t="s">
        <v>237</v>
      </c>
      <c r="AU140" s="156" t="s">
        <v>217</v>
      </c>
      <c r="AY140" s="17" t="s">
        <v>205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85</v>
      </c>
      <c r="BK140" s="157">
        <f t="shared" si="9"/>
        <v>0</v>
      </c>
      <c r="BL140" s="17" t="s">
        <v>212</v>
      </c>
      <c r="BM140" s="156" t="s">
        <v>346</v>
      </c>
    </row>
    <row r="141" spans="1:65" s="2" customFormat="1" ht="24.15" customHeight="1">
      <c r="A141" s="32"/>
      <c r="B141" s="144"/>
      <c r="C141" s="175" t="s">
        <v>290</v>
      </c>
      <c r="D141" s="175" t="s">
        <v>237</v>
      </c>
      <c r="E141" s="176" t="s">
        <v>1735</v>
      </c>
      <c r="F141" s="177" t="s">
        <v>1736</v>
      </c>
      <c r="G141" s="178" t="s">
        <v>325</v>
      </c>
      <c r="H141" s="179">
        <v>1</v>
      </c>
      <c r="I141" s="180"/>
      <c r="J141" s="181">
        <f t="shared" si="0"/>
        <v>0</v>
      </c>
      <c r="K141" s="177" t="s">
        <v>1</v>
      </c>
      <c r="L141" s="182"/>
      <c r="M141" s="183" t="s">
        <v>1</v>
      </c>
      <c r="N141" s="184" t="s">
        <v>43</v>
      </c>
      <c r="O141" s="58"/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240</v>
      </c>
      <c r="AT141" s="156" t="s">
        <v>237</v>
      </c>
      <c r="AU141" s="156" t="s">
        <v>217</v>
      </c>
      <c r="AY141" s="17" t="s">
        <v>205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85</v>
      </c>
      <c r="BK141" s="157">
        <f t="shared" si="9"/>
        <v>0</v>
      </c>
      <c r="BL141" s="17" t="s">
        <v>212</v>
      </c>
      <c r="BM141" s="156" t="s">
        <v>356</v>
      </c>
    </row>
    <row r="142" spans="1:65" s="2" customFormat="1" ht="24.15" customHeight="1">
      <c r="A142" s="32"/>
      <c r="B142" s="144"/>
      <c r="C142" s="175" t="s">
        <v>9</v>
      </c>
      <c r="D142" s="175" t="s">
        <v>237</v>
      </c>
      <c r="E142" s="176" t="s">
        <v>1737</v>
      </c>
      <c r="F142" s="177" t="s">
        <v>1738</v>
      </c>
      <c r="G142" s="178" t="s">
        <v>325</v>
      </c>
      <c r="H142" s="179">
        <v>7</v>
      </c>
      <c r="I142" s="180"/>
      <c r="J142" s="181">
        <f t="shared" si="0"/>
        <v>0</v>
      </c>
      <c r="K142" s="177" t="s">
        <v>1</v>
      </c>
      <c r="L142" s="182"/>
      <c r="M142" s="183" t="s">
        <v>1</v>
      </c>
      <c r="N142" s="184" t="s">
        <v>43</v>
      </c>
      <c r="O142" s="58"/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240</v>
      </c>
      <c r="AT142" s="156" t="s">
        <v>237</v>
      </c>
      <c r="AU142" s="156" t="s">
        <v>217</v>
      </c>
      <c r="AY142" s="17" t="s">
        <v>205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85</v>
      </c>
      <c r="BK142" s="157">
        <f t="shared" si="9"/>
        <v>0</v>
      </c>
      <c r="BL142" s="17" t="s">
        <v>212</v>
      </c>
      <c r="BM142" s="156" t="s">
        <v>366</v>
      </c>
    </row>
    <row r="143" spans="1:65" s="2" customFormat="1" ht="24.15" customHeight="1">
      <c r="A143" s="32"/>
      <c r="B143" s="144"/>
      <c r="C143" s="175" t="s">
        <v>297</v>
      </c>
      <c r="D143" s="175" t="s">
        <v>237</v>
      </c>
      <c r="E143" s="176" t="s">
        <v>1620</v>
      </c>
      <c r="F143" s="177" t="s">
        <v>1621</v>
      </c>
      <c r="G143" s="178" t="s">
        <v>1622</v>
      </c>
      <c r="H143" s="179">
        <v>2</v>
      </c>
      <c r="I143" s="180"/>
      <c r="J143" s="181">
        <f t="shared" si="0"/>
        <v>0</v>
      </c>
      <c r="K143" s="177" t="s">
        <v>1</v>
      </c>
      <c r="L143" s="182"/>
      <c r="M143" s="183" t="s">
        <v>1</v>
      </c>
      <c r="N143" s="184" t="s">
        <v>43</v>
      </c>
      <c r="O143" s="58"/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240</v>
      </c>
      <c r="AT143" s="156" t="s">
        <v>237</v>
      </c>
      <c r="AU143" s="156" t="s">
        <v>217</v>
      </c>
      <c r="AY143" s="17" t="s">
        <v>205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85</v>
      </c>
      <c r="BK143" s="157">
        <f t="shared" si="9"/>
        <v>0</v>
      </c>
      <c r="BL143" s="17" t="s">
        <v>212</v>
      </c>
      <c r="BM143" s="156" t="s">
        <v>91</v>
      </c>
    </row>
    <row r="144" spans="1:65" s="2" customFormat="1" ht="24.15" customHeight="1">
      <c r="A144" s="32"/>
      <c r="B144" s="144"/>
      <c r="C144" s="175" t="s">
        <v>302</v>
      </c>
      <c r="D144" s="175" t="s">
        <v>237</v>
      </c>
      <c r="E144" s="176" t="s">
        <v>1623</v>
      </c>
      <c r="F144" s="177" t="s">
        <v>1624</v>
      </c>
      <c r="G144" s="178" t="s">
        <v>1622</v>
      </c>
      <c r="H144" s="179">
        <v>3</v>
      </c>
      <c r="I144" s="180"/>
      <c r="J144" s="181">
        <f t="shared" si="0"/>
        <v>0</v>
      </c>
      <c r="K144" s="177" t="s">
        <v>1</v>
      </c>
      <c r="L144" s="182"/>
      <c r="M144" s="183" t="s">
        <v>1</v>
      </c>
      <c r="N144" s="184" t="s">
        <v>43</v>
      </c>
      <c r="O144" s="58"/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6" t="s">
        <v>240</v>
      </c>
      <c r="AT144" s="156" t="s">
        <v>237</v>
      </c>
      <c r="AU144" s="156" t="s">
        <v>217</v>
      </c>
      <c r="AY144" s="17" t="s">
        <v>205</v>
      </c>
      <c r="BE144" s="157">
        <f t="shared" si="4"/>
        <v>0</v>
      </c>
      <c r="BF144" s="157">
        <f t="shared" si="5"/>
        <v>0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7" t="s">
        <v>85</v>
      </c>
      <c r="BK144" s="157">
        <f t="shared" si="9"/>
        <v>0</v>
      </c>
      <c r="BL144" s="17" t="s">
        <v>212</v>
      </c>
      <c r="BM144" s="156" t="s">
        <v>384</v>
      </c>
    </row>
    <row r="145" spans="1:65" s="2" customFormat="1" ht="24.15" customHeight="1">
      <c r="A145" s="32"/>
      <c r="B145" s="144"/>
      <c r="C145" s="175" t="s">
        <v>307</v>
      </c>
      <c r="D145" s="175" t="s">
        <v>237</v>
      </c>
      <c r="E145" s="176" t="s">
        <v>1739</v>
      </c>
      <c r="F145" s="177" t="s">
        <v>1740</v>
      </c>
      <c r="G145" s="178" t="s">
        <v>1622</v>
      </c>
      <c r="H145" s="179">
        <v>1</v>
      </c>
      <c r="I145" s="180"/>
      <c r="J145" s="181">
        <f t="shared" si="0"/>
        <v>0</v>
      </c>
      <c r="K145" s="177" t="s">
        <v>1</v>
      </c>
      <c r="L145" s="182"/>
      <c r="M145" s="183" t="s">
        <v>1</v>
      </c>
      <c r="N145" s="184" t="s">
        <v>43</v>
      </c>
      <c r="O145" s="58"/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240</v>
      </c>
      <c r="AT145" s="156" t="s">
        <v>237</v>
      </c>
      <c r="AU145" s="156" t="s">
        <v>217</v>
      </c>
      <c r="AY145" s="17" t="s">
        <v>205</v>
      </c>
      <c r="BE145" s="157">
        <f t="shared" si="4"/>
        <v>0</v>
      </c>
      <c r="BF145" s="157">
        <f t="shared" si="5"/>
        <v>0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7" t="s">
        <v>85</v>
      </c>
      <c r="BK145" s="157">
        <f t="shared" si="9"/>
        <v>0</v>
      </c>
      <c r="BL145" s="17" t="s">
        <v>212</v>
      </c>
      <c r="BM145" s="156" t="s">
        <v>393</v>
      </c>
    </row>
    <row r="146" spans="1:65" s="2" customFormat="1" ht="24.15" customHeight="1">
      <c r="A146" s="32"/>
      <c r="B146" s="144"/>
      <c r="C146" s="175" t="s">
        <v>312</v>
      </c>
      <c r="D146" s="175" t="s">
        <v>237</v>
      </c>
      <c r="E146" s="176" t="s">
        <v>1741</v>
      </c>
      <c r="F146" s="177" t="s">
        <v>1742</v>
      </c>
      <c r="G146" s="178" t="s">
        <v>1622</v>
      </c>
      <c r="H146" s="179">
        <v>1</v>
      </c>
      <c r="I146" s="180"/>
      <c r="J146" s="181">
        <f t="shared" si="0"/>
        <v>0</v>
      </c>
      <c r="K146" s="177" t="s">
        <v>1</v>
      </c>
      <c r="L146" s="182"/>
      <c r="M146" s="183" t="s">
        <v>1</v>
      </c>
      <c r="N146" s="184" t="s">
        <v>43</v>
      </c>
      <c r="O146" s="58"/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6" t="s">
        <v>240</v>
      </c>
      <c r="AT146" s="156" t="s">
        <v>237</v>
      </c>
      <c r="AU146" s="156" t="s">
        <v>217</v>
      </c>
      <c r="AY146" s="17" t="s">
        <v>205</v>
      </c>
      <c r="BE146" s="157">
        <f t="shared" si="4"/>
        <v>0</v>
      </c>
      <c r="BF146" s="157">
        <f t="shared" si="5"/>
        <v>0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7" t="s">
        <v>85</v>
      </c>
      <c r="BK146" s="157">
        <f t="shared" si="9"/>
        <v>0</v>
      </c>
      <c r="BL146" s="17" t="s">
        <v>212</v>
      </c>
      <c r="BM146" s="156" t="s">
        <v>403</v>
      </c>
    </row>
    <row r="147" spans="1:65" s="2" customFormat="1" ht="78" customHeight="1">
      <c r="A147" s="32"/>
      <c r="B147" s="144"/>
      <c r="C147" s="175" t="s">
        <v>316</v>
      </c>
      <c r="D147" s="175" t="s">
        <v>237</v>
      </c>
      <c r="E147" s="176" t="s">
        <v>1743</v>
      </c>
      <c r="F147" s="177" t="s">
        <v>1744</v>
      </c>
      <c r="G147" s="178" t="s">
        <v>1635</v>
      </c>
      <c r="H147" s="179">
        <v>1</v>
      </c>
      <c r="I147" s="180"/>
      <c r="J147" s="181">
        <f t="shared" si="0"/>
        <v>0</v>
      </c>
      <c r="K147" s="177" t="s">
        <v>1</v>
      </c>
      <c r="L147" s="182"/>
      <c r="M147" s="183" t="s">
        <v>1</v>
      </c>
      <c r="N147" s="184" t="s">
        <v>43</v>
      </c>
      <c r="O147" s="58"/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240</v>
      </c>
      <c r="AT147" s="156" t="s">
        <v>237</v>
      </c>
      <c r="AU147" s="156" t="s">
        <v>217</v>
      </c>
      <c r="AY147" s="17" t="s">
        <v>205</v>
      </c>
      <c r="BE147" s="157">
        <f t="shared" si="4"/>
        <v>0</v>
      </c>
      <c r="BF147" s="157">
        <f t="shared" si="5"/>
        <v>0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7" t="s">
        <v>85</v>
      </c>
      <c r="BK147" s="157">
        <f t="shared" si="9"/>
        <v>0</v>
      </c>
      <c r="BL147" s="17" t="s">
        <v>212</v>
      </c>
      <c r="BM147" s="156" t="s">
        <v>413</v>
      </c>
    </row>
    <row r="148" spans="1:65" s="2" customFormat="1" ht="33" customHeight="1">
      <c r="A148" s="32"/>
      <c r="B148" s="144"/>
      <c r="C148" s="175" t="s">
        <v>7</v>
      </c>
      <c r="D148" s="175" t="s">
        <v>237</v>
      </c>
      <c r="E148" s="176" t="s">
        <v>1745</v>
      </c>
      <c r="F148" s="177" t="s">
        <v>1746</v>
      </c>
      <c r="G148" s="178" t="s">
        <v>1635</v>
      </c>
      <c r="H148" s="179">
        <v>1</v>
      </c>
      <c r="I148" s="180"/>
      <c r="J148" s="181">
        <f t="shared" si="0"/>
        <v>0</v>
      </c>
      <c r="K148" s="177" t="s">
        <v>1</v>
      </c>
      <c r="L148" s="182"/>
      <c r="M148" s="183" t="s">
        <v>1</v>
      </c>
      <c r="N148" s="184" t="s">
        <v>43</v>
      </c>
      <c r="O148" s="58"/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6" t="s">
        <v>240</v>
      </c>
      <c r="AT148" s="156" t="s">
        <v>237</v>
      </c>
      <c r="AU148" s="156" t="s">
        <v>217</v>
      </c>
      <c r="AY148" s="17" t="s">
        <v>205</v>
      </c>
      <c r="BE148" s="157">
        <f t="shared" si="4"/>
        <v>0</v>
      </c>
      <c r="BF148" s="157">
        <f t="shared" si="5"/>
        <v>0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7" t="s">
        <v>85</v>
      </c>
      <c r="BK148" s="157">
        <f t="shared" si="9"/>
        <v>0</v>
      </c>
      <c r="BL148" s="17" t="s">
        <v>212</v>
      </c>
      <c r="BM148" s="156" t="s">
        <v>97</v>
      </c>
    </row>
    <row r="149" spans="1:65" s="2" customFormat="1" ht="37.75" customHeight="1">
      <c r="A149" s="32"/>
      <c r="B149" s="144"/>
      <c r="C149" s="175" t="s">
        <v>328</v>
      </c>
      <c r="D149" s="175" t="s">
        <v>237</v>
      </c>
      <c r="E149" s="176" t="s">
        <v>1747</v>
      </c>
      <c r="F149" s="177" t="s">
        <v>1748</v>
      </c>
      <c r="G149" s="178" t="s">
        <v>1635</v>
      </c>
      <c r="H149" s="179">
        <v>1</v>
      </c>
      <c r="I149" s="180"/>
      <c r="J149" s="181">
        <f t="shared" si="0"/>
        <v>0</v>
      </c>
      <c r="K149" s="177" t="s">
        <v>1</v>
      </c>
      <c r="L149" s="182"/>
      <c r="M149" s="183" t="s">
        <v>1</v>
      </c>
      <c r="N149" s="184" t="s">
        <v>43</v>
      </c>
      <c r="O149" s="58"/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6" t="s">
        <v>240</v>
      </c>
      <c r="AT149" s="156" t="s">
        <v>237</v>
      </c>
      <c r="AU149" s="156" t="s">
        <v>217</v>
      </c>
      <c r="AY149" s="17" t="s">
        <v>205</v>
      </c>
      <c r="BE149" s="157">
        <f t="shared" si="4"/>
        <v>0</v>
      </c>
      <c r="BF149" s="157">
        <f t="shared" si="5"/>
        <v>0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7" t="s">
        <v>85</v>
      </c>
      <c r="BK149" s="157">
        <f t="shared" si="9"/>
        <v>0</v>
      </c>
      <c r="BL149" s="17" t="s">
        <v>212</v>
      </c>
      <c r="BM149" s="156" t="s">
        <v>429</v>
      </c>
    </row>
    <row r="150" spans="1:65" s="2" customFormat="1" ht="37.75" customHeight="1">
      <c r="A150" s="32"/>
      <c r="B150" s="144"/>
      <c r="C150" s="175" t="s">
        <v>332</v>
      </c>
      <c r="D150" s="175" t="s">
        <v>237</v>
      </c>
      <c r="E150" s="176" t="s">
        <v>1749</v>
      </c>
      <c r="F150" s="177" t="s">
        <v>1750</v>
      </c>
      <c r="G150" s="178" t="s">
        <v>1635</v>
      </c>
      <c r="H150" s="179">
        <v>2</v>
      </c>
      <c r="I150" s="180"/>
      <c r="J150" s="181">
        <f t="shared" si="0"/>
        <v>0</v>
      </c>
      <c r="K150" s="177" t="s">
        <v>1</v>
      </c>
      <c r="L150" s="182"/>
      <c r="M150" s="183" t="s">
        <v>1</v>
      </c>
      <c r="N150" s="184" t="s">
        <v>43</v>
      </c>
      <c r="O150" s="58"/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240</v>
      </c>
      <c r="AT150" s="156" t="s">
        <v>237</v>
      </c>
      <c r="AU150" s="156" t="s">
        <v>217</v>
      </c>
      <c r="AY150" s="17" t="s">
        <v>205</v>
      </c>
      <c r="BE150" s="157">
        <f t="shared" si="4"/>
        <v>0</v>
      </c>
      <c r="BF150" s="157">
        <f t="shared" si="5"/>
        <v>0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7" t="s">
        <v>85</v>
      </c>
      <c r="BK150" s="157">
        <f t="shared" si="9"/>
        <v>0</v>
      </c>
      <c r="BL150" s="17" t="s">
        <v>212</v>
      </c>
      <c r="BM150" s="156" t="s">
        <v>441</v>
      </c>
    </row>
    <row r="151" spans="1:65" s="2" customFormat="1" ht="16.5" customHeight="1">
      <c r="A151" s="32"/>
      <c r="B151" s="144"/>
      <c r="C151" s="175" t="s">
        <v>337</v>
      </c>
      <c r="D151" s="175" t="s">
        <v>237</v>
      </c>
      <c r="E151" s="176" t="s">
        <v>1625</v>
      </c>
      <c r="F151" s="177" t="s">
        <v>1626</v>
      </c>
      <c r="G151" s="178" t="s">
        <v>325</v>
      </c>
      <c r="H151" s="179">
        <v>23</v>
      </c>
      <c r="I151" s="180"/>
      <c r="J151" s="181">
        <f t="shared" si="0"/>
        <v>0</v>
      </c>
      <c r="K151" s="177" t="s">
        <v>1</v>
      </c>
      <c r="L151" s="182"/>
      <c r="M151" s="183" t="s">
        <v>1</v>
      </c>
      <c r="N151" s="184" t="s">
        <v>43</v>
      </c>
      <c r="O151" s="58"/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240</v>
      </c>
      <c r="AT151" s="156" t="s">
        <v>237</v>
      </c>
      <c r="AU151" s="156" t="s">
        <v>217</v>
      </c>
      <c r="AY151" s="17" t="s">
        <v>205</v>
      </c>
      <c r="BE151" s="157">
        <f t="shared" si="4"/>
        <v>0</v>
      </c>
      <c r="BF151" s="157">
        <f t="shared" si="5"/>
        <v>0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7" t="s">
        <v>85</v>
      </c>
      <c r="BK151" s="157">
        <f t="shared" si="9"/>
        <v>0</v>
      </c>
      <c r="BL151" s="17" t="s">
        <v>212</v>
      </c>
      <c r="BM151" s="156" t="s">
        <v>452</v>
      </c>
    </row>
    <row r="152" spans="1:65" s="2" customFormat="1" ht="24.15" customHeight="1">
      <c r="A152" s="32"/>
      <c r="B152" s="144"/>
      <c r="C152" s="175" t="s">
        <v>341</v>
      </c>
      <c r="D152" s="175" t="s">
        <v>237</v>
      </c>
      <c r="E152" s="176" t="s">
        <v>1722</v>
      </c>
      <c r="F152" s="177" t="s">
        <v>1723</v>
      </c>
      <c r="G152" s="178" t="s">
        <v>325</v>
      </c>
      <c r="H152" s="179">
        <v>2</v>
      </c>
      <c r="I152" s="180"/>
      <c r="J152" s="181">
        <f t="shared" si="0"/>
        <v>0</v>
      </c>
      <c r="K152" s="177" t="s">
        <v>1</v>
      </c>
      <c r="L152" s="182"/>
      <c r="M152" s="183" t="s">
        <v>1</v>
      </c>
      <c r="N152" s="184" t="s">
        <v>43</v>
      </c>
      <c r="O152" s="58"/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6" t="s">
        <v>240</v>
      </c>
      <c r="AT152" s="156" t="s">
        <v>237</v>
      </c>
      <c r="AU152" s="156" t="s">
        <v>217</v>
      </c>
      <c r="AY152" s="17" t="s">
        <v>205</v>
      </c>
      <c r="BE152" s="157">
        <f t="shared" si="4"/>
        <v>0</v>
      </c>
      <c r="BF152" s="157">
        <f t="shared" si="5"/>
        <v>0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7" t="s">
        <v>85</v>
      </c>
      <c r="BK152" s="157">
        <f t="shared" si="9"/>
        <v>0</v>
      </c>
      <c r="BL152" s="17" t="s">
        <v>212</v>
      </c>
      <c r="BM152" s="156" t="s">
        <v>461</v>
      </c>
    </row>
    <row r="153" spans="1:65" s="2" customFormat="1" ht="16.5" customHeight="1">
      <c r="A153" s="32"/>
      <c r="B153" s="144"/>
      <c r="C153" s="175" t="s">
        <v>346</v>
      </c>
      <c r="D153" s="175" t="s">
        <v>237</v>
      </c>
      <c r="E153" s="176" t="s">
        <v>1627</v>
      </c>
      <c r="F153" s="177" t="s">
        <v>1628</v>
      </c>
      <c r="G153" s="178" t="s">
        <v>325</v>
      </c>
      <c r="H153" s="179">
        <v>29</v>
      </c>
      <c r="I153" s="180"/>
      <c r="J153" s="181">
        <f t="shared" si="0"/>
        <v>0</v>
      </c>
      <c r="K153" s="177" t="s">
        <v>1</v>
      </c>
      <c r="L153" s="182"/>
      <c r="M153" s="183" t="s">
        <v>1</v>
      </c>
      <c r="N153" s="184" t="s">
        <v>43</v>
      </c>
      <c r="O153" s="58"/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6" t="s">
        <v>240</v>
      </c>
      <c r="AT153" s="156" t="s">
        <v>237</v>
      </c>
      <c r="AU153" s="156" t="s">
        <v>217</v>
      </c>
      <c r="AY153" s="17" t="s">
        <v>205</v>
      </c>
      <c r="BE153" s="157">
        <f t="shared" si="4"/>
        <v>0</v>
      </c>
      <c r="BF153" s="157">
        <f t="shared" si="5"/>
        <v>0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7" t="s">
        <v>85</v>
      </c>
      <c r="BK153" s="157">
        <f t="shared" si="9"/>
        <v>0</v>
      </c>
      <c r="BL153" s="17" t="s">
        <v>212</v>
      </c>
      <c r="BM153" s="156" t="s">
        <v>471</v>
      </c>
    </row>
    <row r="154" spans="2:63" s="12" customFormat="1" ht="20.9" customHeight="1">
      <c r="B154" s="131"/>
      <c r="D154" s="132" t="s">
        <v>76</v>
      </c>
      <c r="E154" s="142" t="s">
        <v>1664</v>
      </c>
      <c r="F154" s="142" t="s">
        <v>1751</v>
      </c>
      <c r="I154" s="134"/>
      <c r="J154" s="143">
        <f>BK154</f>
        <v>0</v>
      </c>
      <c r="L154" s="131"/>
      <c r="M154" s="136"/>
      <c r="N154" s="137"/>
      <c r="O154" s="137"/>
      <c r="P154" s="138">
        <f>SUM(P155:P214)</f>
        <v>0</v>
      </c>
      <c r="Q154" s="137"/>
      <c r="R154" s="138">
        <f>SUM(R155:R214)</f>
        <v>0</v>
      </c>
      <c r="S154" s="137"/>
      <c r="T154" s="139">
        <f>SUM(T155:T214)</f>
        <v>0</v>
      </c>
      <c r="AR154" s="132" t="s">
        <v>8</v>
      </c>
      <c r="AT154" s="140" t="s">
        <v>76</v>
      </c>
      <c r="AU154" s="140" t="s">
        <v>85</v>
      </c>
      <c r="AY154" s="132" t="s">
        <v>205</v>
      </c>
      <c r="BK154" s="141">
        <f>SUM(BK155:BK214)</f>
        <v>0</v>
      </c>
    </row>
    <row r="155" spans="1:65" s="2" customFormat="1" ht="37.75" customHeight="1">
      <c r="A155" s="32"/>
      <c r="B155" s="144"/>
      <c r="C155" s="175" t="s">
        <v>351</v>
      </c>
      <c r="D155" s="175" t="s">
        <v>237</v>
      </c>
      <c r="E155" s="176" t="s">
        <v>1631</v>
      </c>
      <c r="F155" s="177" t="s">
        <v>1632</v>
      </c>
      <c r="G155" s="178" t="s">
        <v>325</v>
      </c>
      <c r="H155" s="179">
        <v>59</v>
      </c>
      <c r="I155" s="180"/>
      <c r="J155" s="181">
        <f aca="true" t="shared" si="10" ref="J155:J186">ROUND(I155*H155,0)</f>
        <v>0</v>
      </c>
      <c r="K155" s="177" t="s">
        <v>1</v>
      </c>
      <c r="L155" s="182"/>
      <c r="M155" s="183" t="s">
        <v>1</v>
      </c>
      <c r="N155" s="184" t="s">
        <v>43</v>
      </c>
      <c r="O155" s="58"/>
      <c r="P155" s="154">
        <f aca="true" t="shared" si="11" ref="P155:P186">O155*H155</f>
        <v>0</v>
      </c>
      <c r="Q155" s="154">
        <v>0</v>
      </c>
      <c r="R155" s="154">
        <f aca="true" t="shared" si="12" ref="R155:R186">Q155*H155</f>
        <v>0</v>
      </c>
      <c r="S155" s="154">
        <v>0</v>
      </c>
      <c r="T155" s="155">
        <f aca="true" t="shared" si="13" ref="T155:T186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6" t="s">
        <v>240</v>
      </c>
      <c r="AT155" s="156" t="s">
        <v>237</v>
      </c>
      <c r="AU155" s="156" t="s">
        <v>217</v>
      </c>
      <c r="AY155" s="17" t="s">
        <v>205</v>
      </c>
      <c r="BE155" s="157">
        <f aca="true" t="shared" si="14" ref="BE155:BE186">IF(N155="základní",J155,0)</f>
        <v>0</v>
      </c>
      <c r="BF155" s="157">
        <f aca="true" t="shared" si="15" ref="BF155:BF186">IF(N155="snížená",J155,0)</f>
        <v>0</v>
      </c>
      <c r="BG155" s="157">
        <f aca="true" t="shared" si="16" ref="BG155:BG186">IF(N155="zákl. přenesená",J155,0)</f>
        <v>0</v>
      </c>
      <c r="BH155" s="157">
        <f aca="true" t="shared" si="17" ref="BH155:BH186">IF(N155="sníž. přenesená",J155,0)</f>
        <v>0</v>
      </c>
      <c r="BI155" s="157">
        <f aca="true" t="shared" si="18" ref="BI155:BI186">IF(N155="nulová",J155,0)</f>
        <v>0</v>
      </c>
      <c r="BJ155" s="17" t="s">
        <v>85</v>
      </c>
      <c r="BK155" s="157">
        <f aca="true" t="shared" si="19" ref="BK155:BK186">ROUND(I155*H155,0)</f>
        <v>0</v>
      </c>
      <c r="BL155" s="17" t="s">
        <v>212</v>
      </c>
      <c r="BM155" s="156" t="s">
        <v>484</v>
      </c>
    </row>
    <row r="156" spans="1:65" s="2" customFormat="1" ht="37.75" customHeight="1">
      <c r="A156" s="32"/>
      <c r="B156" s="144"/>
      <c r="C156" s="175" t="s">
        <v>356</v>
      </c>
      <c r="D156" s="175" t="s">
        <v>237</v>
      </c>
      <c r="E156" s="176" t="s">
        <v>1752</v>
      </c>
      <c r="F156" s="177" t="s">
        <v>1753</v>
      </c>
      <c r="G156" s="178" t="s">
        <v>325</v>
      </c>
      <c r="H156" s="179">
        <v>38</v>
      </c>
      <c r="I156" s="180"/>
      <c r="J156" s="181">
        <f t="shared" si="10"/>
        <v>0</v>
      </c>
      <c r="K156" s="177" t="s">
        <v>1</v>
      </c>
      <c r="L156" s="182"/>
      <c r="M156" s="183" t="s">
        <v>1</v>
      </c>
      <c r="N156" s="184" t="s">
        <v>43</v>
      </c>
      <c r="O156" s="58"/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6" t="s">
        <v>240</v>
      </c>
      <c r="AT156" s="156" t="s">
        <v>237</v>
      </c>
      <c r="AU156" s="156" t="s">
        <v>217</v>
      </c>
      <c r="AY156" s="17" t="s">
        <v>205</v>
      </c>
      <c r="BE156" s="157">
        <f t="shared" si="14"/>
        <v>0</v>
      </c>
      <c r="BF156" s="157">
        <f t="shared" si="15"/>
        <v>0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7" t="s">
        <v>85</v>
      </c>
      <c r="BK156" s="157">
        <f t="shared" si="19"/>
        <v>0</v>
      </c>
      <c r="BL156" s="17" t="s">
        <v>212</v>
      </c>
      <c r="BM156" s="156" t="s">
        <v>497</v>
      </c>
    </row>
    <row r="157" spans="1:65" s="2" customFormat="1" ht="37.75" customHeight="1">
      <c r="A157" s="32"/>
      <c r="B157" s="144"/>
      <c r="C157" s="175" t="s">
        <v>361</v>
      </c>
      <c r="D157" s="175" t="s">
        <v>237</v>
      </c>
      <c r="E157" s="176" t="s">
        <v>1754</v>
      </c>
      <c r="F157" s="177" t="s">
        <v>1755</v>
      </c>
      <c r="G157" s="178" t="s">
        <v>325</v>
      </c>
      <c r="H157" s="179">
        <v>37</v>
      </c>
      <c r="I157" s="180"/>
      <c r="J157" s="181">
        <f t="shared" si="10"/>
        <v>0</v>
      </c>
      <c r="K157" s="177" t="s">
        <v>1</v>
      </c>
      <c r="L157" s="182"/>
      <c r="M157" s="183" t="s">
        <v>1</v>
      </c>
      <c r="N157" s="184" t="s">
        <v>43</v>
      </c>
      <c r="O157" s="58"/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240</v>
      </c>
      <c r="AT157" s="156" t="s">
        <v>237</v>
      </c>
      <c r="AU157" s="156" t="s">
        <v>217</v>
      </c>
      <c r="AY157" s="17" t="s">
        <v>205</v>
      </c>
      <c r="BE157" s="157">
        <f t="shared" si="14"/>
        <v>0</v>
      </c>
      <c r="BF157" s="157">
        <f t="shared" si="15"/>
        <v>0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7" t="s">
        <v>85</v>
      </c>
      <c r="BK157" s="157">
        <f t="shared" si="19"/>
        <v>0</v>
      </c>
      <c r="BL157" s="17" t="s">
        <v>212</v>
      </c>
      <c r="BM157" s="156" t="s">
        <v>507</v>
      </c>
    </row>
    <row r="158" spans="1:65" s="2" customFormat="1" ht="44.25" customHeight="1">
      <c r="A158" s="32"/>
      <c r="B158" s="144"/>
      <c r="C158" s="175" t="s">
        <v>366</v>
      </c>
      <c r="D158" s="175" t="s">
        <v>237</v>
      </c>
      <c r="E158" s="176" t="s">
        <v>1756</v>
      </c>
      <c r="F158" s="177" t="s">
        <v>1634</v>
      </c>
      <c r="G158" s="178" t="s">
        <v>1635</v>
      </c>
      <c r="H158" s="179">
        <v>1</v>
      </c>
      <c r="I158" s="180"/>
      <c r="J158" s="181">
        <f t="shared" si="10"/>
        <v>0</v>
      </c>
      <c r="K158" s="177" t="s">
        <v>1</v>
      </c>
      <c r="L158" s="182"/>
      <c r="M158" s="183" t="s">
        <v>1</v>
      </c>
      <c r="N158" s="184" t="s">
        <v>43</v>
      </c>
      <c r="O158" s="58"/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6" t="s">
        <v>240</v>
      </c>
      <c r="AT158" s="156" t="s">
        <v>237</v>
      </c>
      <c r="AU158" s="156" t="s">
        <v>217</v>
      </c>
      <c r="AY158" s="17" t="s">
        <v>205</v>
      </c>
      <c r="BE158" s="157">
        <f t="shared" si="14"/>
        <v>0</v>
      </c>
      <c r="BF158" s="157">
        <f t="shared" si="15"/>
        <v>0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7" t="s">
        <v>85</v>
      </c>
      <c r="BK158" s="157">
        <f t="shared" si="19"/>
        <v>0</v>
      </c>
      <c r="BL158" s="17" t="s">
        <v>212</v>
      </c>
      <c r="BM158" s="156" t="s">
        <v>517</v>
      </c>
    </row>
    <row r="159" spans="1:65" s="2" customFormat="1" ht="21.75" customHeight="1">
      <c r="A159" s="32"/>
      <c r="B159" s="144"/>
      <c r="C159" s="175" t="s">
        <v>88</v>
      </c>
      <c r="D159" s="175" t="s">
        <v>237</v>
      </c>
      <c r="E159" s="176" t="s">
        <v>1636</v>
      </c>
      <c r="F159" s="177" t="s">
        <v>1637</v>
      </c>
      <c r="G159" s="178" t="s">
        <v>325</v>
      </c>
      <c r="H159" s="179">
        <v>59</v>
      </c>
      <c r="I159" s="180"/>
      <c r="J159" s="181">
        <f t="shared" si="10"/>
        <v>0</v>
      </c>
      <c r="K159" s="177" t="s">
        <v>1</v>
      </c>
      <c r="L159" s="182"/>
      <c r="M159" s="183" t="s">
        <v>1</v>
      </c>
      <c r="N159" s="184" t="s">
        <v>43</v>
      </c>
      <c r="O159" s="58"/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6" t="s">
        <v>240</v>
      </c>
      <c r="AT159" s="156" t="s">
        <v>237</v>
      </c>
      <c r="AU159" s="156" t="s">
        <v>217</v>
      </c>
      <c r="AY159" s="17" t="s">
        <v>205</v>
      </c>
      <c r="BE159" s="157">
        <f t="shared" si="14"/>
        <v>0</v>
      </c>
      <c r="BF159" s="157">
        <f t="shared" si="15"/>
        <v>0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7" t="s">
        <v>85</v>
      </c>
      <c r="BK159" s="157">
        <f t="shared" si="19"/>
        <v>0</v>
      </c>
      <c r="BL159" s="17" t="s">
        <v>212</v>
      </c>
      <c r="BM159" s="156" t="s">
        <v>106</v>
      </c>
    </row>
    <row r="160" spans="1:65" s="2" customFormat="1" ht="21.75" customHeight="1">
      <c r="A160" s="32"/>
      <c r="B160" s="144"/>
      <c r="C160" s="175" t="s">
        <v>91</v>
      </c>
      <c r="D160" s="175" t="s">
        <v>237</v>
      </c>
      <c r="E160" s="176" t="s">
        <v>1757</v>
      </c>
      <c r="F160" s="177" t="s">
        <v>1758</v>
      </c>
      <c r="G160" s="178" t="s">
        <v>325</v>
      </c>
      <c r="H160" s="179">
        <v>38</v>
      </c>
      <c r="I160" s="180"/>
      <c r="J160" s="181">
        <f t="shared" si="10"/>
        <v>0</v>
      </c>
      <c r="K160" s="177" t="s">
        <v>1</v>
      </c>
      <c r="L160" s="182"/>
      <c r="M160" s="183" t="s">
        <v>1</v>
      </c>
      <c r="N160" s="184" t="s">
        <v>43</v>
      </c>
      <c r="O160" s="58"/>
      <c r="P160" s="154">
        <f t="shared" si="11"/>
        <v>0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240</v>
      </c>
      <c r="AT160" s="156" t="s">
        <v>237</v>
      </c>
      <c r="AU160" s="156" t="s">
        <v>217</v>
      </c>
      <c r="AY160" s="17" t="s">
        <v>205</v>
      </c>
      <c r="BE160" s="157">
        <f t="shared" si="14"/>
        <v>0</v>
      </c>
      <c r="BF160" s="157">
        <f t="shared" si="15"/>
        <v>0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7" t="s">
        <v>85</v>
      </c>
      <c r="BK160" s="157">
        <f t="shared" si="19"/>
        <v>0</v>
      </c>
      <c r="BL160" s="17" t="s">
        <v>212</v>
      </c>
      <c r="BM160" s="156" t="s">
        <v>112</v>
      </c>
    </row>
    <row r="161" spans="1:65" s="2" customFormat="1" ht="21.75" customHeight="1">
      <c r="A161" s="32"/>
      <c r="B161" s="144"/>
      <c r="C161" s="175" t="s">
        <v>379</v>
      </c>
      <c r="D161" s="175" t="s">
        <v>237</v>
      </c>
      <c r="E161" s="176" t="s">
        <v>1759</v>
      </c>
      <c r="F161" s="177" t="s">
        <v>1760</v>
      </c>
      <c r="G161" s="178" t="s">
        <v>325</v>
      </c>
      <c r="H161" s="179">
        <v>37</v>
      </c>
      <c r="I161" s="180"/>
      <c r="J161" s="181">
        <f t="shared" si="10"/>
        <v>0</v>
      </c>
      <c r="K161" s="177" t="s">
        <v>1</v>
      </c>
      <c r="L161" s="182"/>
      <c r="M161" s="183" t="s">
        <v>1</v>
      </c>
      <c r="N161" s="184" t="s">
        <v>43</v>
      </c>
      <c r="O161" s="58"/>
      <c r="P161" s="154">
        <f t="shared" si="11"/>
        <v>0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240</v>
      </c>
      <c r="AT161" s="156" t="s">
        <v>237</v>
      </c>
      <c r="AU161" s="156" t="s">
        <v>217</v>
      </c>
      <c r="AY161" s="17" t="s">
        <v>205</v>
      </c>
      <c r="BE161" s="157">
        <f t="shared" si="14"/>
        <v>0</v>
      </c>
      <c r="BF161" s="157">
        <f t="shared" si="15"/>
        <v>0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7" t="s">
        <v>85</v>
      </c>
      <c r="BK161" s="157">
        <f t="shared" si="19"/>
        <v>0</v>
      </c>
      <c r="BL161" s="17" t="s">
        <v>212</v>
      </c>
      <c r="BM161" s="156" t="s">
        <v>118</v>
      </c>
    </row>
    <row r="162" spans="1:65" s="2" customFormat="1" ht="66.75" customHeight="1">
      <c r="A162" s="32"/>
      <c r="B162" s="144"/>
      <c r="C162" s="175" t="s">
        <v>384</v>
      </c>
      <c r="D162" s="175" t="s">
        <v>237</v>
      </c>
      <c r="E162" s="176" t="s">
        <v>1761</v>
      </c>
      <c r="F162" s="177" t="s">
        <v>1762</v>
      </c>
      <c r="G162" s="178" t="s">
        <v>1635</v>
      </c>
      <c r="H162" s="179">
        <v>4</v>
      </c>
      <c r="I162" s="180"/>
      <c r="J162" s="181">
        <f t="shared" si="10"/>
        <v>0</v>
      </c>
      <c r="K162" s="177" t="s">
        <v>1</v>
      </c>
      <c r="L162" s="182"/>
      <c r="M162" s="183" t="s">
        <v>1</v>
      </c>
      <c r="N162" s="184" t="s">
        <v>43</v>
      </c>
      <c r="O162" s="58"/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6" t="s">
        <v>240</v>
      </c>
      <c r="AT162" s="156" t="s">
        <v>237</v>
      </c>
      <c r="AU162" s="156" t="s">
        <v>217</v>
      </c>
      <c r="AY162" s="17" t="s">
        <v>205</v>
      </c>
      <c r="BE162" s="157">
        <f t="shared" si="14"/>
        <v>0</v>
      </c>
      <c r="BF162" s="157">
        <f t="shared" si="15"/>
        <v>0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7" t="s">
        <v>85</v>
      </c>
      <c r="BK162" s="157">
        <f t="shared" si="19"/>
        <v>0</v>
      </c>
      <c r="BL162" s="17" t="s">
        <v>212</v>
      </c>
      <c r="BM162" s="156" t="s">
        <v>557</v>
      </c>
    </row>
    <row r="163" spans="1:65" s="2" customFormat="1" ht="24.15" customHeight="1">
      <c r="A163" s="32"/>
      <c r="B163" s="144"/>
      <c r="C163" s="175" t="s">
        <v>388</v>
      </c>
      <c r="D163" s="175" t="s">
        <v>237</v>
      </c>
      <c r="E163" s="176" t="s">
        <v>1763</v>
      </c>
      <c r="F163" s="177" t="s">
        <v>1764</v>
      </c>
      <c r="G163" s="178" t="s">
        <v>1622</v>
      </c>
      <c r="H163" s="179">
        <v>3</v>
      </c>
      <c r="I163" s="180"/>
      <c r="J163" s="181">
        <f t="shared" si="10"/>
        <v>0</v>
      </c>
      <c r="K163" s="177" t="s">
        <v>1</v>
      </c>
      <c r="L163" s="182"/>
      <c r="M163" s="183" t="s">
        <v>1</v>
      </c>
      <c r="N163" s="184" t="s">
        <v>43</v>
      </c>
      <c r="O163" s="58"/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240</v>
      </c>
      <c r="AT163" s="156" t="s">
        <v>237</v>
      </c>
      <c r="AU163" s="156" t="s">
        <v>217</v>
      </c>
      <c r="AY163" s="17" t="s">
        <v>205</v>
      </c>
      <c r="BE163" s="157">
        <f t="shared" si="14"/>
        <v>0</v>
      </c>
      <c r="BF163" s="157">
        <f t="shared" si="15"/>
        <v>0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7" t="s">
        <v>85</v>
      </c>
      <c r="BK163" s="157">
        <f t="shared" si="19"/>
        <v>0</v>
      </c>
      <c r="BL163" s="17" t="s">
        <v>212</v>
      </c>
      <c r="BM163" s="156" t="s">
        <v>567</v>
      </c>
    </row>
    <row r="164" spans="1:65" s="2" customFormat="1" ht="16.5" customHeight="1">
      <c r="A164" s="32"/>
      <c r="B164" s="144"/>
      <c r="C164" s="175" t="s">
        <v>393</v>
      </c>
      <c r="D164" s="175" t="s">
        <v>237</v>
      </c>
      <c r="E164" s="176" t="s">
        <v>1765</v>
      </c>
      <c r="F164" s="177" t="s">
        <v>1766</v>
      </c>
      <c r="G164" s="178" t="s">
        <v>1635</v>
      </c>
      <c r="H164" s="179">
        <v>6</v>
      </c>
      <c r="I164" s="180"/>
      <c r="J164" s="181">
        <f t="shared" si="10"/>
        <v>0</v>
      </c>
      <c r="K164" s="177" t="s">
        <v>1</v>
      </c>
      <c r="L164" s="182"/>
      <c r="M164" s="183" t="s">
        <v>1</v>
      </c>
      <c r="N164" s="184" t="s">
        <v>43</v>
      </c>
      <c r="O164" s="58"/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240</v>
      </c>
      <c r="AT164" s="156" t="s">
        <v>237</v>
      </c>
      <c r="AU164" s="156" t="s">
        <v>217</v>
      </c>
      <c r="AY164" s="17" t="s">
        <v>205</v>
      </c>
      <c r="BE164" s="157">
        <f t="shared" si="14"/>
        <v>0</v>
      </c>
      <c r="BF164" s="157">
        <f t="shared" si="15"/>
        <v>0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7" t="s">
        <v>85</v>
      </c>
      <c r="BK164" s="157">
        <f t="shared" si="19"/>
        <v>0</v>
      </c>
      <c r="BL164" s="17" t="s">
        <v>212</v>
      </c>
      <c r="BM164" s="156" t="s">
        <v>127</v>
      </c>
    </row>
    <row r="165" spans="1:65" s="2" customFormat="1" ht="16.5" customHeight="1">
      <c r="A165" s="32"/>
      <c r="B165" s="144"/>
      <c r="C165" s="175" t="s">
        <v>398</v>
      </c>
      <c r="D165" s="175" t="s">
        <v>237</v>
      </c>
      <c r="E165" s="176" t="s">
        <v>1638</v>
      </c>
      <c r="F165" s="177" t="s">
        <v>1639</v>
      </c>
      <c r="G165" s="178" t="s">
        <v>1622</v>
      </c>
      <c r="H165" s="179">
        <v>5</v>
      </c>
      <c r="I165" s="180"/>
      <c r="J165" s="181">
        <f t="shared" si="10"/>
        <v>0</v>
      </c>
      <c r="K165" s="177" t="s">
        <v>1</v>
      </c>
      <c r="L165" s="182"/>
      <c r="M165" s="183" t="s">
        <v>1</v>
      </c>
      <c r="N165" s="184" t="s">
        <v>43</v>
      </c>
      <c r="O165" s="58"/>
      <c r="P165" s="154">
        <f t="shared" si="11"/>
        <v>0</v>
      </c>
      <c r="Q165" s="154">
        <v>0</v>
      </c>
      <c r="R165" s="154">
        <f t="shared" si="12"/>
        <v>0</v>
      </c>
      <c r="S165" s="154">
        <v>0</v>
      </c>
      <c r="T165" s="155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240</v>
      </c>
      <c r="AT165" s="156" t="s">
        <v>237</v>
      </c>
      <c r="AU165" s="156" t="s">
        <v>217</v>
      </c>
      <c r="AY165" s="17" t="s">
        <v>205</v>
      </c>
      <c r="BE165" s="157">
        <f t="shared" si="14"/>
        <v>0</v>
      </c>
      <c r="BF165" s="157">
        <f t="shared" si="15"/>
        <v>0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7" t="s">
        <v>85</v>
      </c>
      <c r="BK165" s="157">
        <f t="shared" si="19"/>
        <v>0</v>
      </c>
      <c r="BL165" s="17" t="s">
        <v>212</v>
      </c>
      <c r="BM165" s="156" t="s">
        <v>133</v>
      </c>
    </row>
    <row r="166" spans="1:65" s="2" customFormat="1" ht="16.5" customHeight="1">
      <c r="A166" s="32"/>
      <c r="B166" s="144"/>
      <c r="C166" s="175" t="s">
        <v>403</v>
      </c>
      <c r="D166" s="175" t="s">
        <v>237</v>
      </c>
      <c r="E166" s="176" t="s">
        <v>1767</v>
      </c>
      <c r="F166" s="177" t="s">
        <v>1768</v>
      </c>
      <c r="G166" s="178" t="s">
        <v>1769</v>
      </c>
      <c r="H166" s="179">
        <v>2</v>
      </c>
      <c r="I166" s="180"/>
      <c r="J166" s="181">
        <f t="shared" si="10"/>
        <v>0</v>
      </c>
      <c r="K166" s="177" t="s">
        <v>1</v>
      </c>
      <c r="L166" s="182"/>
      <c r="M166" s="183" t="s">
        <v>1</v>
      </c>
      <c r="N166" s="184" t="s">
        <v>43</v>
      </c>
      <c r="O166" s="58"/>
      <c r="P166" s="154">
        <f t="shared" si="11"/>
        <v>0</v>
      </c>
      <c r="Q166" s="154">
        <v>0</v>
      </c>
      <c r="R166" s="154">
        <f t="shared" si="12"/>
        <v>0</v>
      </c>
      <c r="S166" s="154">
        <v>0</v>
      </c>
      <c r="T166" s="155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6" t="s">
        <v>240</v>
      </c>
      <c r="AT166" s="156" t="s">
        <v>237</v>
      </c>
      <c r="AU166" s="156" t="s">
        <v>217</v>
      </c>
      <c r="AY166" s="17" t="s">
        <v>205</v>
      </c>
      <c r="BE166" s="157">
        <f t="shared" si="14"/>
        <v>0</v>
      </c>
      <c r="BF166" s="157">
        <f t="shared" si="15"/>
        <v>0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7" t="s">
        <v>85</v>
      </c>
      <c r="BK166" s="157">
        <f t="shared" si="19"/>
        <v>0</v>
      </c>
      <c r="BL166" s="17" t="s">
        <v>212</v>
      </c>
      <c r="BM166" s="156" t="s">
        <v>139</v>
      </c>
    </row>
    <row r="167" spans="1:65" s="2" customFormat="1" ht="24.15" customHeight="1">
      <c r="A167" s="32"/>
      <c r="B167" s="144"/>
      <c r="C167" s="175" t="s">
        <v>408</v>
      </c>
      <c r="D167" s="175" t="s">
        <v>237</v>
      </c>
      <c r="E167" s="176" t="s">
        <v>1640</v>
      </c>
      <c r="F167" s="177" t="s">
        <v>1641</v>
      </c>
      <c r="G167" s="178" t="s">
        <v>325</v>
      </c>
      <c r="H167" s="179">
        <v>38</v>
      </c>
      <c r="I167" s="180"/>
      <c r="J167" s="181">
        <f t="shared" si="10"/>
        <v>0</v>
      </c>
      <c r="K167" s="177" t="s">
        <v>1</v>
      </c>
      <c r="L167" s="182"/>
      <c r="M167" s="183" t="s">
        <v>1</v>
      </c>
      <c r="N167" s="184" t="s">
        <v>43</v>
      </c>
      <c r="O167" s="58"/>
      <c r="P167" s="154">
        <f t="shared" si="11"/>
        <v>0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240</v>
      </c>
      <c r="AT167" s="156" t="s">
        <v>237</v>
      </c>
      <c r="AU167" s="156" t="s">
        <v>217</v>
      </c>
      <c r="AY167" s="17" t="s">
        <v>205</v>
      </c>
      <c r="BE167" s="157">
        <f t="shared" si="14"/>
        <v>0</v>
      </c>
      <c r="BF167" s="157">
        <f t="shared" si="15"/>
        <v>0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7" t="s">
        <v>85</v>
      </c>
      <c r="BK167" s="157">
        <f t="shared" si="19"/>
        <v>0</v>
      </c>
      <c r="BL167" s="17" t="s">
        <v>212</v>
      </c>
      <c r="BM167" s="156" t="s">
        <v>600</v>
      </c>
    </row>
    <row r="168" spans="1:65" s="2" customFormat="1" ht="24.15" customHeight="1">
      <c r="A168" s="32"/>
      <c r="B168" s="144"/>
      <c r="C168" s="175" t="s">
        <v>413</v>
      </c>
      <c r="D168" s="175" t="s">
        <v>237</v>
      </c>
      <c r="E168" s="176" t="s">
        <v>1770</v>
      </c>
      <c r="F168" s="177" t="s">
        <v>1771</v>
      </c>
      <c r="G168" s="178" t="s">
        <v>325</v>
      </c>
      <c r="H168" s="179">
        <v>19</v>
      </c>
      <c r="I168" s="180"/>
      <c r="J168" s="181">
        <f t="shared" si="10"/>
        <v>0</v>
      </c>
      <c r="K168" s="177" t="s">
        <v>1</v>
      </c>
      <c r="L168" s="182"/>
      <c r="M168" s="183" t="s">
        <v>1</v>
      </c>
      <c r="N168" s="184" t="s">
        <v>43</v>
      </c>
      <c r="O168" s="58"/>
      <c r="P168" s="154">
        <f t="shared" si="11"/>
        <v>0</v>
      </c>
      <c r="Q168" s="154">
        <v>0</v>
      </c>
      <c r="R168" s="154">
        <f t="shared" si="12"/>
        <v>0</v>
      </c>
      <c r="S168" s="154">
        <v>0</v>
      </c>
      <c r="T168" s="155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6" t="s">
        <v>240</v>
      </c>
      <c r="AT168" s="156" t="s">
        <v>237</v>
      </c>
      <c r="AU168" s="156" t="s">
        <v>217</v>
      </c>
      <c r="AY168" s="17" t="s">
        <v>205</v>
      </c>
      <c r="BE168" s="157">
        <f t="shared" si="14"/>
        <v>0</v>
      </c>
      <c r="BF168" s="157">
        <f t="shared" si="15"/>
        <v>0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7" t="s">
        <v>85</v>
      </c>
      <c r="BK168" s="157">
        <f t="shared" si="19"/>
        <v>0</v>
      </c>
      <c r="BL168" s="17" t="s">
        <v>212</v>
      </c>
      <c r="BM168" s="156" t="s">
        <v>609</v>
      </c>
    </row>
    <row r="169" spans="1:65" s="2" customFormat="1" ht="24.15" customHeight="1">
      <c r="A169" s="32"/>
      <c r="B169" s="144"/>
      <c r="C169" s="175" t="s">
        <v>94</v>
      </c>
      <c r="D169" s="175" t="s">
        <v>237</v>
      </c>
      <c r="E169" s="176" t="s">
        <v>1772</v>
      </c>
      <c r="F169" s="177" t="s">
        <v>1773</v>
      </c>
      <c r="G169" s="178" t="s">
        <v>325</v>
      </c>
      <c r="H169" s="179">
        <v>9</v>
      </c>
      <c r="I169" s="180"/>
      <c r="J169" s="181">
        <f t="shared" si="10"/>
        <v>0</v>
      </c>
      <c r="K169" s="177" t="s">
        <v>1</v>
      </c>
      <c r="L169" s="182"/>
      <c r="M169" s="183" t="s">
        <v>1</v>
      </c>
      <c r="N169" s="184" t="s">
        <v>43</v>
      </c>
      <c r="O169" s="58"/>
      <c r="P169" s="154">
        <f t="shared" si="11"/>
        <v>0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240</v>
      </c>
      <c r="AT169" s="156" t="s">
        <v>237</v>
      </c>
      <c r="AU169" s="156" t="s">
        <v>217</v>
      </c>
      <c r="AY169" s="17" t="s">
        <v>205</v>
      </c>
      <c r="BE169" s="157">
        <f t="shared" si="14"/>
        <v>0</v>
      </c>
      <c r="BF169" s="157">
        <f t="shared" si="15"/>
        <v>0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7" t="s">
        <v>85</v>
      </c>
      <c r="BK169" s="157">
        <f t="shared" si="19"/>
        <v>0</v>
      </c>
      <c r="BL169" s="17" t="s">
        <v>212</v>
      </c>
      <c r="BM169" s="156" t="s">
        <v>617</v>
      </c>
    </row>
    <row r="170" spans="1:65" s="2" customFormat="1" ht="16.5" customHeight="1">
      <c r="A170" s="32"/>
      <c r="B170" s="144"/>
      <c r="C170" s="175" t="s">
        <v>97</v>
      </c>
      <c r="D170" s="175" t="s">
        <v>237</v>
      </c>
      <c r="E170" s="176" t="s">
        <v>1642</v>
      </c>
      <c r="F170" s="177" t="s">
        <v>1643</v>
      </c>
      <c r="G170" s="178" t="s">
        <v>1635</v>
      </c>
      <c r="H170" s="179">
        <v>3</v>
      </c>
      <c r="I170" s="180"/>
      <c r="J170" s="181">
        <f t="shared" si="10"/>
        <v>0</v>
      </c>
      <c r="K170" s="177" t="s">
        <v>1</v>
      </c>
      <c r="L170" s="182"/>
      <c r="M170" s="183" t="s">
        <v>1</v>
      </c>
      <c r="N170" s="184" t="s">
        <v>43</v>
      </c>
      <c r="O170" s="58"/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240</v>
      </c>
      <c r="AT170" s="156" t="s">
        <v>237</v>
      </c>
      <c r="AU170" s="156" t="s">
        <v>217</v>
      </c>
      <c r="AY170" s="17" t="s">
        <v>205</v>
      </c>
      <c r="BE170" s="157">
        <f t="shared" si="14"/>
        <v>0</v>
      </c>
      <c r="BF170" s="157">
        <f t="shared" si="15"/>
        <v>0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7" t="s">
        <v>85</v>
      </c>
      <c r="BK170" s="157">
        <f t="shared" si="19"/>
        <v>0</v>
      </c>
      <c r="BL170" s="17" t="s">
        <v>212</v>
      </c>
      <c r="BM170" s="156" t="s">
        <v>625</v>
      </c>
    </row>
    <row r="171" spans="1:65" s="2" customFormat="1" ht="24.15" customHeight="1">
      <c r="A171" s="32"/>
      <c r="B171" s="144"/>
      <c r="C171" s="175" t="s">
        <v>425</v>
      </c>
      <c r="D171" s="175" t="s">
        <v>237</v>
      </c>
      <c r="E171" s="176" t="s">
        <v>1644</v>
      </c>
      <c r="F171" s="177" t="s">
        <v>1645</v>
      </c>
      <c r="G171" s="178" t="s">
        <v>1622</v>
      </c>
      <c r="H171" s="179">
        <v>2</v>
      </c>
      <c r="I171" s="180"/>
      <c r="J171" s="181">
        <f t="shared" si="10"/>
        <v>0</v>
      </c>
      <c r="K171" s="177" t="s">
        <v>1</v>
      </c>
      <c r="L171" s="182"/>
      <c r="M171" s="183" t="s">
        <v>1</v>
      </c>
      <c r="N171" s="184" t="s">
        <v>43</v>
      </c>
      <c r="O171" s="58"/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6" t="s">
        <v>240</v>
      </c>
      <c r="AT171" s="156" t="s">
        <v>237</v>
      </c>
      <c r="AU171" s="156" t="s">
        <v>217</v>
      </c>
      <c r="AY171" s="17" t="s">
        <v>205</v>
      </c>
      <c r="BE171" s="157">
        <f t="shared" si="14"/>
        <v>0</v>
      </c>
      <c r="BF171" s="157">
        <f t="shared" si="15"/>
        <v>0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7" t="s">
        <v>85</v>
      </c>
      <c r="BK171" s="157">
        <f t="shared" si="19"/>
        <v>0</v>
      </c>
      <c r="BL171" s="17" t="s">
        <v>212</v>
      </c>
      <c r="BM171" s="156" t="s">
        <v>633</v>
      </c>
    </row>
    <row r="172" spans="1:65" s="2" customFormat="1" ht="24.15" customHeight="1">
      <c r="A172" s="32"/>
      <c r="B172" s="144"/>
      <c r="C172" s="175" t="s">
        <v>429</v>
      </c>
      <c r="D172" s="175" t="s">
        <v>237</v>
      </c>
      <c r="E172" s="176" t="s">
        <v>1646</v>
      </c>
      <c r="F172" s="177" t="s">
        <v>1647</v>
      </c>
      <c r="G172" s="178" t="s">
        <v>325</v>
      </c>
      <c r="H172" s="179">
        <v>60</v>
      </c>
      <c r="I172" s="180"/>
      <c r="J172" s="181">
        <f t="shared" si="10"/>
        <v>0</v>
      </c>
      <c r="K172" s="177" t="s">
        <v>1</v>
      </c>
      <c r="L172" s="182"/>
      <c r="M172" s="183" t="s">
        <v>1</v>
      </c>
      <c r="N172" s="184" t="s">
        <v>43</v>
      </c>
      <c r="O172" s="58"/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240</v>
      </c>
      <c r="AT172" s="156" t="s">
        <v>237</v>
      </c>
      <c r="AU172" s="156" t="s">
        <v>217</v>
      </c>
      <c r="AY172" s="17" t="s">
        <v>205</v>
      </c>
      <c r="BE172" s="157">
        <f t="shared" si="14"/>
        <v>0</v>
      </c>
      <c r="BF172" s="157">
        <f t="shared" si="15"/>
        <v>0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7" t="s">
        <v>85</v>
      </c>
      <c r="BK172" s="157">
        <f t="shared" si="19"/>
        <v>0</v>
      </c>
      <c r="BL172" s="17" t="s">
        <v>212</v>
      </c>
      <c r="BM172" s="156" t="s">
        <v>641</v>
      </c>
    </row>
    <row r="173" spans="1:65" s="2" customFormat="1" ht="24.15" customHeight="1">
      <c r="A173" s="32"/>
      <c r="B173" s="144"/>
      <c r="C173" s="175" t="s">
        <v>434</v>
      </c>
      <c r="D173" s="175" t="s">
        <v>237</v>
      </c>
      <c r="E173" s="176" t="s">
        <v>1648</v>
      </c>
      <c r="F173" s="177" t="s">
        <v>1649</v>
      </c>
      <c r="G173" s="178" t="s">
        <v>325</v>
      </c>
      <c r="H173" s="179">
        <v>6</v>
      </c>
      <c r="I173" s="180"/>
      <c r="J173" s="181">
        <f t="shared" si="10"/>
        <v>0</v>
      </c>
      <c r="K173" s="177" t="s">
        <v>1</v>
      </c>
      <c r="L173" s="182"/>
      <c r="M173" s="183" t="s">
        <v>1</v>
      </c>
      <c r="N173" s="184" t="s">
        <v>43</v>
      </c>
      <c r="O173" s="58"/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240</v>
      </c>
      <c r="AT173" s="156" t="s">
        <v>237</v>
      </c>
      <c r="AU173" s="156" t="s">
        <v>217</v>
      </c>
      <c r="AY173" s="17" t="s">
        <v>205</v>
      </c>
      <c r="BE173" s="157">
        <f t="shared" si="14"/>
        <v>0</v>
      </c>
      <c r="BF173" s="157">
        <f t="shared" si="15"/>
        <v>0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7" t="s">
        <v>85</v>
      </c>
      <c r="BK173" s="157">
        <f t="shared" si="19"/>
        <v>0</v>
      </c>
      <c r="BL173" s="17" t="s">
        <v>212</v>
      </c>
      <c r="BM173" s="156" t="s">
        <v>650</v>
      </c>
    </row>
    <row r="174" spans="1:65" s="2" customFormat="1" ht="33" customHeight="1">
      <c r="A174" s="32"/>
      <c r="B174" s="144"/>
      <c r="C174" s="175" t="s">
        <v>441</v>
      </c>
      <c r="D174" s="175" t="s">
        <v>237</v>
      </c>
      <c r="E174" s="176" t="s">
        <v>1650</v>
      </c>
      <c r="F174" s="177" t="s">
        <v>1651</v>
      </c>
      <c r="G174" s="178" t="s">
        <v>325</v>
      </c>
      <c r="H174" s="179">
        <v>21</v>
      </c>
      <c r="I174" s="180"/>
      <c r="J174" s="181">
        <f t="shared" si="10"/>
        <v>0</v>
      </c>
      <c r="K174" s="177" t="s">
        <v>1</v>
      </c>
      <c r="L174" s="182"/>
      <c r="M174" s="183" t="s">
        <v>1</v>
      </c>
      <c r="N174" s="184" t="s">
        <v>43</v>
      </c>
      <c r="O174" s="58"/>
      <c r="P174" s="154">
        <f t="shared" si="11"/>
        <v>0</v>
      </c>
      <c r="Q174" s="154">
        <v>0</v>
      </c>
      <c r="R174" s="154">
        <f t="shared" si="12"/>
        <v>0</v>
      </c>
      <c r="S174" s="154">
        <v>0</v>
      </c>
      <c r="T174" s="155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240</v>
      </c>
      <c r="AT174" s="156" t="s">
        <v>237</v>
      </c>
      <c r="AU174" s="156" t="s">
        <v>217</v>
      </c>
      <c r="AY174" s="17" t="s">
        <v>205</v>
      </c>
      <c r="BE174" s="157">
        <f t="shared" si="14"/>
        <v>0</v>
      </c>
      <c r="BF174" s="157">
        <f t="shared" si="15"/>
        <v>0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7" t="s">
        <v>85</v>
      </c>
      <c r="BK174" s="157">
        <f t="shared" si="19"/>
        <v>0</v>
      </c>
      <c r="BL174" s="17" t="s">
        <v>212</v>
      </c>
      <c r="BM174" s="156" t="s">
        <v>658</v>
      </c>
    </row>
    <row r="175" spans="1:65" s="2" customFormat="1" ht="33" customHeight="1">
      <c r="A175" s="32"/>
      <c r="B175" s="144"/>
      <c r="C175" s="175" t="s">
        <v>448</v>
      </c>
      <c r="D175" s="175" t="s">
        <v>237</v>
      </c>
      <c r="E175" s="176" t="s">
        <v>1774</v>
      </c>
      <c r="F175" s="177" t="s">
        <v>1775</v>
      </c>
      <c r="G175" s="178" t="s">
        <v>325</v>
      </c>
      <c r="H175" s="179">
        <v>17</v>
      </c>
      <c r="I175" s="180"/>
      <c r="J175" s="181">
        <f t="shared" si="10"/>
        <v>0</v>
      </c>
      <c r="K175" s="177" t="s">
        <v>1</v>
      </c>
      <c r="L175" s="182"/>
      <c r="M175" s="183" t="s">
        <v>1</v>
      </c>
      <c r="N175" s="184" t="s">
        <v>43</v>
      </c>
      <c r="O175" s="58"/>
      <c r="P175" s="154">
        <f t="shared" si="11"/>
        <v>0</v>
      </c>
      <c r="Q175" s="154">
        <v>0</v>
      </c>
      <c r="R175" s="154">
        <f t="shared" si="12"/>
        <v>0</v>
      </c>
      <c r="S175" s="154">
        <v>0</v>
      </c>
      <c r="T175" s="155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6" t="s">
        <v>240</v>
      </c>
      <c r="AT175" s="156" t="s">
        <v>237</v>
      </c>
      <c r="AU175" s="156" t="s">
        <v>217</v>
      </c>
      <c r="AY175" s="17" t="s">
        <v>205</v>
      </c>
      <c r="BE175" s="157">
        <f t="shared" si="14"/>
        <v>0</v>
      </c>
      <c r="BF175" s="157">
        <f t="shared" si="15"/>
        <v>0</v>
      </c>
      <c r="BG175" s="157">
        <f t="shared" si="16"/>
        <v>0</v>
      </c>
      <c r="BH175" s="157">
        <f t="shared" si="17"/>
        <v>0</v>
      </c>
      <c r="BI175" s="157">
        <f t="shared" si="18"/>
        <v>0</v>
      </c>
      <c r="BJ175" s="17" t="s">
        <v>85</v>
      </c>
      <c r="BK175" s="157">
        <f t="shared" si="19"/>
        <v>0</v>
      </c>
      <c r="BL175" s="17" t="s">
        <v>212</v>
      </c>
      <c r="BM175" s="156" t="s">
        <v>666</v>
      </c>
    </row>
    <row r="176" spans="1:65" s="2" customFormat="1" ht="33" customHeight="1">
      <c r="A176" s="32"/>
      <c r="B176" s="144"/>
      <c r="C176" s="175" t="s">
        <v>452</v>
      </c>
      <c r="D176" s="175" t="s">
        <v>237</v>
      </c>
      <c r="E176" s="176" t="s">
        <v>1776</v>
      </c>
      <c r="F176" s="177" t="s">
        <v>1777</v>
      </c>
      <c r="G176" s="178" t="s">
        <v>325</v>
      </c>
      <c r="H176" s="179">
        <v>25</v>
      </c>
      <c r="I176" s="180"/>
      <c r="J176" s="181">
        <f t="shared" si="10"/>
        <v>0</v>
      </c>
      <c r="K176" s="177" t="s">
        <v>1</v>
      </c>
      <c r="L176" s="182"/>
      <c r="M176" s="183" t="s">
        <v>1</v>
      </c>
      <c r="N176" s="184" t="s">
        <v>43</v>
      </c>
      <c r="O176" s="58"/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240</v>
      </c>
      <c r="AT176" s="156" t="s">
        <v>237</v>
      </c>
      <c r="AU176" s="156" t="s">
        <v>217</v>
      </c>
      <c r="AY176" s="17" t="s">
        <v>205</v>
      </c>
      <c r="BE176" s="157">
        <f t="shared" si="14"/>
        <v>0</v>
      </c>
      <c r="BF176" s="157">
        <f t="shared" si="15"/>
        <v>0</v>
      </c>
      <c r="BG176" s="157">
        <f t="shared" si="16"/>
        <v>0</v>
      </c>
      <c r="BH176" s="157">
        <f t="shared" si="17"/>
        <v>0</v>
      </c>
      <c r="BI176" s="157">
        <f t="shared" si="18"/>
        <v>0</v>
      </c>
      <c r="BJ176" s="17" t="s">
        <v>85</v>
      </c>
      <c r="BK176" s="157">
        <f t="shared" si="19"/>
        <v>0</v>
      </c>
      <c r="BL176" s="17" t="s">
        <v>212</v>
      </c>
      <c r="BM176" s="156" t="s">
        <v>674</v>
      </c>
    </row>
    <row r="177" spans="1:65" s="2" customFormat="1" ht="24.15" customHeight="1">
      <c r="A177" s="32"/>
      <c r="B177" s="144"/>
      <c r="C177" s="175" t="s">
        <v>456</v>
      </c>
      <c r="D177" s="175" t="s">
        <v>237</v>
      </c>
      <c r="E177" s="176" t="s">
        <v>1778</v>
      </c>
      <c r="F177" s="177" t="s">
        <v>1779</v>
      </c>
      <c r="G177" s="178" t="s">
        <v>1622</v>
      </c>
      <c r="H177" s="179">
        <v>2</v>
      </c>
      <c r="I177" s="180"/>
      <c r="J177" s="181">
        <f t="shared" si="10"/>
        <v>0</v>
      </c>
      <c r="K177" s="177" t="s">
        <v>1</v>
      </c>
      <c r="L177" s="182"/>
      <c r="M177" s="183" t="s">
        <v>1</v>
      </c>
      <c r="N177" s="184" t="s">
        <v>43</v>
      </c>
      <c r="O177" s="58"/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6" t="s">
        <v>240</v>
      </c>
      <c r="AT177" s="156" t="s">
        <v>237</v>
      </c>
      <c r="AU177" s="156" t="s">
        <v>217</v>
      </c>
      <c r="AY177" s="17" t="s">
        <v>205</v>
      </c>
      <c r="BE177" s="157">
        <f t="shared" si="14"/>
        <v>0</v>
      </c>
      <c r="BF177" s="157">
        <f t="shared" si="15"/>
        <v>0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7" t="s">
        <v>85</v>
      </c>
      <c r="BK177" s="157">
        <f t="shared" si="19"/>
        <v>0</v>
      </c>
      <c r="BL177" s="17" t="s">
        <v>212</v>
      </c>
      <c r="BM177" s="156" t="s">
        <v>682</v>
      </c>
    </row>
    <row r="178" spans="1:65" s="2" customFormat="1" ht="37.75" customHeight="1">
      <c r="A178" s="32"/>
      <c r="B178" s="144"/>
      <c r="C178" s="175" t="s">
        <v>461</v>
      </c>
      <c r="D178" s="175" t="s">
        <v>237</v>
      </c>
      <c r="E178" s="176" t="s">
        <v>1652</v>
      </c>
      <c r="F178" s="177" t="s">
        <v>1653</v>
      </c>
      <c r="G178" s="178" t="s">
        <v>1635</v>
      </c>
      <c r="H178" s="179">
        <v>1</v>
      </c>
      <c r="I178" s="180"/>
      <c r="J178" s="181">
        <f t="shared" si="10"/>
        <v>0</v>
      </c>
      <c r="K178" s="177" t="s">
        <v>1</v>
      </c>
      <c r="L178" s="182"/>
      <c r="M178" s="183" t="s">
        <v>1</v>
      </c>
      <c r="N178" s="184" t="s">
        <v>43</v>
      </c>
      <c r="O178" s="58"/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240</v>
      </c>
      <c r="AT178" s="156" t="s">
        <v>237</v>
      </c>
      <c r="AU178" s="156" t="s">
        <v>217</v>
      </c>
      <c r="AY178" s="17" t="s">
        <v>205</v>
      </c>
      <c r="BE178" s="157">
        <f t="shared" si="14"/>
        <v>0</v>
      </c>
      <c r="BF178" s="157">
        <f t="shared" si="15"/>
        <v>0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7" t="s">
        <v>85</v>
      </c>
      <c r="BK178" s="157">
        <f t="shared" si="19"/>
        <v>0</v>
      </c>
      <c r="BL178" s="17" t="s">
        <v>212</v>
      </c>
      <c r="BM178" s="156" t="s">
        <v>690</v>
      </c>
    </row>
    <row r="179" spans="1:65" s="2" customFormat="1" ht="33" customHeight="1">
      <c r="A179" s="32"/>
      <c r="B179" s="144"/>
      <c r="C179" s="175" t="s">
        <v>465</v>
      </c>
      <c r="D179" s="175" t="s">
        <v>237</v>
      </c>
      <c r="E179" s="176" t="s">
        <v>1654</v>
      </c>
      <c r="F179" s="177" t="s">
        <v>1655</v>
      </c>
      <c r="G179" s="178" t="s">
        <v>325</v>
      </c>
      <c r="H179" s="179">
        <v>19</v>
      </c>
      <c r="I179" s="180"/>
      <c r="J179" s="181">
        <f t="shared" si="10"/>
        <v>0</v>
      </c>
      <c r="K179" s="177" t="s">
        <v>1</v>
      </c>
      <c r="L179" s="182"/>
      <c r="M179" s="183" t="s">
        <v>1</v>
      </c>
      <c r="N179" s="184" t="s">
        <v>43</v>
      </c>
      <c r="O179" s="58"/>
      <c r="P179" s="154">
        <f t="shared" si="11"/>
        <v>0</v>
      </c>
      <c r="Q179" s="154">
        <v>0</v>
      </c>
      <c r="R179" s="154">
        <f t="shared" si="12"/>
        <v>0</v>
      </c>
      <c r="S179" s="154">
        <v>0</v>
      </c>
      <c r="T179" s="155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240</v>
      </c>
      <c r="AT179" s="156" t="s">
        <v>237</v>
      </c>
      <c r="AU179" s="156" t="s">
        <v>217</v>
      </c>
      <c r="AY179" s="17" t="s">
        <v>205</v>
      </c>
      <c r="BE179" s="157">
        <f t="shared" si="14"/>
        <v>0</v>
      </c>
      <c r="BF179" s="157">
        <f t="shared" si="15"/>
        <v>0</v>
      </c>
      <c r="BG179" s="157">
        <f t="shared" si="16"/>
        <v>0</v>
      </c>
      <c r="BH179" s="157">
        <f t="shared" si="17"/>
        <v>0</v>
      </c>
      <c r="BI179" s="157">
        <f t="shared" si="18"/>
        <v>0</v>
      </c>
      <c r="BJ179" s="17" t="s">
        <v>85</v>
      </c>
      <c r="BK179" s="157">
        <f t="shared" si="19"/>
        <v>0</v>
      </c>
      <c r="BL179" s="17" t="s">
        <v>212</v>
      </c>
      <c r="BM179" s="156" t="s">
        <v>699</v>
      </c>
    </row>
    <row r="180" spans="1:65" s="2" customFormat="1" ht="33" customHeight="1">
      <c r="A180" s="32"/>
      <c r="B180" s="144"/>
      <c r="C180" s="175" t="s">
        <v>471</v>
      </c>
      <c r="D180" s="175" t="s">
        <v>237</v>
      </c>
      <c r="E180" s="176" t="s">
        <v>1780</v>
      </c>
      <c r="F180" s="177" t="s">
        <v>1781</v>
      </c>
      <c r="G180" s="178" t="s">
        <v>325</v>
      </c>
      <c r="H180" s="179">
        <v>38</v>
      </c>
      <c r="I180" s="180"/>
      <c r="J180" s="181">
        <f t="shared" si="10"/>
        <v>0</v>
      </c>
      <c r="K180" s="177" t="s">
        <v>1</v>
      </c>
      <c r="L180" s="182"/>
      <c r="M180" s="183" t="s">
        <v>1</v>
      </c>
      <c r="N180" s="184" t="s">
        <v>43</v>
      </c>
      <c r="O180" s="58"/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6" t="s">
        <v>240</v>
      </c>
      <c r="AT180" s="156" t="s">
        <v>237</v>
      </c>
      <c r="AU180" s="156" t="s">
        <v>217</v>
      </c>
      <c r="AY180" s="17" t="s">
        <v>205</v>
      </c>
      <c r="BE180" s="157">
        <f t="shared" si="14"/>
        <v>0</v>
      </c>
      <c r="BF180" s="157">
        <f t="shared" si="15"/>
        <v>0</v>
      </c>
      <c r="BG180" s="157">
        <f t="shared" si="16"/>
        <v>0</v>
      </c>
      <c r="BH180" s="157">
        <f t="shared" si="17"/>
        <v>0</v>
      </c>
      <c r="BI180" s="157">
        <f t="shared" si="18"/>
        <v>0</v>
      </c>
      <c r="BJ180" s="17" t="s">
        <v>85</v>
      </c>
      <c r="BK180" s="157">
        <f t="shared" si="19"/>
        <v>0</v>
      </c>
      <c r="BL180" s="17" t="s">
        <v>212</v>
      </c>
      <c r="BM180" s="156" t="s">
        <v>709</v>
      </c>
    </row>
    <row r="181" spans="1:65" s="2" customFormat="1" ht="24.15" customHeight="1">
      <c r="A181" s="32"/>
      <c r="B181" s="144"/>
      <c r="C181" s="175" t="s">
        <v>479</v>
      </c>
      <c r="D181" s="175" t="s">
        <v>237</v>
      </c>
      <c r="E181" s="176" t="s">
        <v>1656</v>
      </c>
      <c r="F181" s="177" t="s">
        <v>1657</v>
      </c>
      <c r="G181" s="178" t="s">
        <v>325</v>
      </c>
      <c r="H181" s="179">
        <v>2</v>
      </c>
      <c r="I181" s="180"/>
      <c r="J181" s="181">
        <f t="shared" si="10"/>
        <v>0</v>
      </c>
      <c r="K181" s="177" t="s">
        <v>1</v>
      </c>
      <c r="L181" s="182"/>
      <c r="M181" s="183" t="s">
        <v>1</v>
      </c>
      <c r="N181" s="184" t="s">
        <v>43</v>
      </c>
      <c r="O181" s="58"/>
      <c r="P181" s="154">
        <f t="shared" si="11"/>
        <v>0</v>
      </c>
      <c r="Q181" s="154">
        <v>0</v>
      </c>
      <c r="R181" s="154">
        <f t="shared" si="12"/>
        <v>0</v>
      </c>
      <c r="S181" s="154">
        <v>0</v>
      </c>
      <c r="T181" s="155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240</v>
      </c>
      <c r="AT181" s="156" t="s">
        <v>237</v>
      </c>
      <c r="AU181" s="156" t="s">
        <v>217</v>
      </c>
      <c r="AY181" s="17" t="s">
        <v>205</v>
      </c>
      <c r="BE181" s="157">
        <f t="shared" si="14"/>
        <v>0</v>
      </c>
      <c r="BF181" s="157">
        <f t="shared" si="15"/>
        <v>0</v>
      </c>
      <c r="BG181" s="157">
        <f t="shared" si="16"/>
        <v>0</v>
      </c>
      <c r="BH181" s="157">
        <f t="shared" si="17"/>
        <v>0</v>
      </c>
      <c r="BI181" s="157">
        <f t="shared" si="18"/>
        <v>0</v>
      </c>
      <c r="BJ181" s="17" t="s">
        <v>85</v>
      </c>
      <c r="BK181" s="157">
        <f t="shared" si="19"/>
        <v>0</v>
      </c>
      <c r="BL181" s="17" t="s">
        <v>212</v>
      </c>
      <c r="BM181" s="156" t="s">
        <v>720</v>
      </c>
    </row>
    <row r="182" spans="1:65" s="2" customFormat="1" ht="33" customHeight="1">
      <c r="A182" s="32"/>
      <c r="B182" s="144"/>
      <c r="C182" s="175" t="s">
        <v>484</v>
      </c>
      <c r="D182" s="175" t="s">
        <v>237</v>
      </c>
      <c r="E182" s="176" t="s">
        <v>1782</v>
      </c>
      <c r="F182" s="177" t="s">
        <v>1783</v>
      </c>
      <c r="G182" s="178" t="s">
        <v>325</v>
      </c>
      <c r="H182" s="179">
        <v>4</v>
      </c>
      <c r="I182" s="180"/>
      <c r="J182" s="181">
        <f t="shared" si="10"/>
        <v>0</v>
      </c>
      <c r="K182" s="177" t="s">
        <v>1</v>
      </c>
      <c r="L182" s="182"/>
      <c r="M182" s="183" t="s">
        <v>1</v>
      </c>
      <c r="N182" s="184" t="s">
        <v>43</v>
      </c>
      <c r="O182" s="58"/>
      <c r="P182" s="154">
        <f t="shared" si="11"/>
        <v>0</v>
      </c>
      <c r="Q182" s="154">
        <v>0</v>
      </c>
      <c r="R182" s="154">
        <f t="shared" si="12"/>
        <v>0</v>
      </c>
      <c r="S182" s="154">
        <v>0</v>
      </c>
      <c r="T182" s="155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6" t="s">
        <v>240</v>
      </c>
      <c r="AT182" s="156" t="s">
        <v>237</v>
      </c>
      <c r="AU182" s="156" t="s">
        <v>217</v>
      </c>
      <c r="AY182" s="17" t="s">
        <v>205</v>
      </c>
      <c r="BE182" s="157">
        <f t="shared" si="14"/>
        <v>0</v>
      </c>
      <c r="BF182" s="157">
        <f t="shared" si="15"/>
        <v>0</v>
      </c>
      <c r="BG182" s="157">
        <f t="shared" si="16"/>
        <v>0</v>
      </c>
      <c r="BH182" s="157">
        <f t="shared" si="17"/>
        <v>0</v>
      </c>
      <c r="BI182" s="157">
        <f t="shared" si="18"/>
        <v>0</v>
      </c>
      <c r="BJ182" s="17" t="s">
        <v>85</v>
      </c>
      <c r="BK182" s="157">
        <f t="shared" si="19"/>
        <v>0</v>
      </c>
      <c r="BL182" s="17" t="s">
        <v>212</v>
      </c>
      <c r="BM182" s="156" t="s">
        <v>734</v>
      </c>
    </row>
    <row r="183" spans="1:65" s="2" customFormat="1" ht="37.75" customHeight="1">
      <c r="A183" s="32"/>
      <c r="B183" s="144"/>
      <c r="C183" s="175" t="s">
        <v>490</v>
      </c>
      <c r="D183" s="175" t="s">
        <v>237</v>
      </c>
      <c r="E183" s="176" t="s">
        <v>1784</v>
      </c>
      <c r="F183" s="177" t="s">
        <v>1785</v>
      </c>
      <c r="G183" s="178" t="s">
        <v>1635</v>
      </c>
      <c r="H183" s="179">
        <v>1</v>
      </c>
      <c r="I183" s="180"/>
      <c r="J183" s="181">
        <f t="shared" si="10"/>
        <v>0</v>
      </c>
      <c r="K183" s="177" t="s">
        <v>1</v>
      </c>
      <c r="L183" s="182"/>
      <c r="M183" s="183" t="s">
        <v>1</v>
      </c>
      <c r="N183" s="184" t="s">
        <v>43</v>
      </c>
      <c r="O183" s="58"/>
      <c r="P183" s="154">
        <f t="shared" si="11"/>
        <v>0</v>
      </c>
      <c r="Q183" s="154">
        <v>0</v>
      </c>
      <c r="R183" s="154">
        <f t="shared" si="12"/>
        <v>0</v>
      </c>
      <c r="S183" s="154">
        <v>0</v>
      </c>
      <c r="T183" s="155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6" t="s">
        <v>240</v>
      </c>
      <c r="AT183" s="156" t="s">
        <v>237</v>
      </c>
      <c r="AU183" s="156" t="s">
        <v>217</v>
      </c>
      <c r="AY183" s="17" t="s">
        <v>205</v>
      </c>
      <c r="BE183" s="157">
        <f t="shared" si="14"/>
        <v>0</v>
      </c>
      <c r="BF183" s="157">
        <f t="shared" si="15"/>
        <v>0</v>
      </c>
      <c r="BG183" s="157">
        <f t="shared" si="16"/>
        <v>0</v>
      </c>
      <c r="BH183" s="157">
        <f t="shared" si="17"/>
        <v>0</v>
      </c>
      <c r="BI183" s="157">
        <f t="shared" si="18"/>
        <v>0</v>
      </c>
      <c r="BJ183" s="17" t="s">
        <v>85</v>
      </c>
      <c r="BK183" s="157">
        <f t="shared" si="19"/>
        <v>0</v>
      </c>
      <c r="BL183" s="17" t="s">
        <v>212</v>
      </c>
      <c r="BM183" s="156" t="s">
        <v>742</v>
      </c>
    </row>
    <row r="184" spans="1:65" s="2" customFormat="1" ht="62.75" customHeight="1">
      <c r="A184" s="32"/>
      <c r="B184" s="144"/>
      <c r="C184" s="175" t="s">
        <v>497</v>
      </c>
      <c r="D184" s="175" t="s">
        <v>237</v>
      </c>
      <c r="E184" s="176" t="s">
        <v>1786</v>
      </c>
      <c r="F184" s="177" t="s">
        <v>1787</v>
      </c>
      <c r="G184" s="178" t="s">
        <v>1635</v>
      </c>
      <c r="H184" s="179">
        <v>1</v>
      </c>
      <c r="I184" s="180"/>
      <c r="J184" s="181">
        <f t="shared" si="10"/>
        <v>0</v>
      </c>
      <c r="K184" s="177" t="s">
        <v>1</v>
      </c>
      <c r="L184" s="182"/>
      <c r="M184" s="183" t="s">
        <v>1</v>
      </c>
      <c r="N184" s="184" t="s">
        <v>43</v>
      </c>
      <c r="O184" s="58"/>
      <c r="P184" s="154">
        <f t="shared" si="11"/>
        <v>0</v>
      </c>
      <c r="Q184" s="154">
        <v>0</v>
      </c>
      <c r="R184" s="154">
        <f t="shared" si="12"/>
        <v>0</v>
      </c>
      <c r="S184" s="154">
        <v>0</v>
      </c>
      <c r="T184" s="155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240</v>
      </c>
      <c r="AT184" s="156" t="s">
        <v>237</v>
      </c>
      <c r="AU184" s="156" t="s">
        <v>217</v>
      </c>
      <c r="AY184" s="17" t="s">
        <v>205</v>
      </c>
      <c r="BE184" s="157">
        <f t="shared" si="14"/>
        <v>0</v>
      </c>
      <c r="BF184" s="157">
        <f t="shared" si="15"/>
        <v>0</v>
      </c>
      <c r="BG184" s="157">
        <f t="shared" si="16"/>
        <v>0</v>
      </c>
      <c r="BH184" s="157">
        <f t="shared" si="17"/>
        <v>0</v>
      </c>
      <c r="BI184" s="157">
        <f t="shared" si="18"/>
        <v>0</v>
      </c>
      <c r="BJ184" s="17" t="s">
        <v>85</v>
      </c>
      <c r="BK184" s="157">
        <f t="shared" si="19"/>
        <v>0</v>
      </c>
      <c r="BL184" s="17" t="s">
        <v>212</v>
      </c>
      <c r="BM184" s="156" t="s">
        <v>753</v>
      </c>
    </row>
    <row r="185" spans="1:65" s="2" customFormat="1" ht="44.25" customHeight="1">
      <c r="A185" s="32"/>
      <c r="B185" s="144"/>
      <c r="C185" s="175" t="s">
        <v>502</v>
      </c>
      <c r="D185" s="175" t="s">
        <v>237</v>
      </c>
      <c r="E185" s="176" t="s">
        <v>1788</v>
      </c>
      <c r="F185" s="177" t="s">
        <v>1789</v>
      </c>
      <c r="G185" s="178" t="s">
        <v>1622</v>
      </c>
      <c r="H185" s="179">
        <v>1</v>
      </c>
      <c r="I185" s="180"/>
      <c r="J185" s="181">
        <f t="shared" si="10"/>
        <v>0</v>
      </c>
      <c r="K185" s="177" t="s">
        <v>1</v>
      </c>
      <c r="L185" s="182"/>
      <c r="M185" s="183" t="s">
        <v>1</v>
      </c>
      <c r="N185" s="184" t="s">
        <v>43</v>
      </c>
      <c r="O185" s="58"/>
      <c r="P185" s="154">
        <f t="shared" si="11"/>
        <v>0</v>
      </c>
      <c r="Q185" s="154">
        <v>0</v>
      </c>
      <c r="R185" s="154">
        <f t="shared" si="12"/>
        <v>0</v>
      </c>
      <c r="S185" s="154">
        <v>0</v>
      </c>
      <c r="T185" s="155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6" t="s">
        <v>240</v>
      </c>
      <c r="AT185" s="156" t="s">
        <v>237</v>
      </c>
      <c r="AU185" s="156" t="s">
        <v>217</v>
      </c>
      <c r="AY185" s="17" t="s">
        <v>205</v>
      </c>
      <c r="BE185" s="157">
        <f t="shared" si="14"/>
        <v>0</v>
      </c>
      <c r="BF185" s="157">
        <f t="shared" si="15"/>
        <v>0</v>
      </c>
      <c r="BG185" s="157">
        <f t="shared" si="16"/>
        <v>0</v>
      </c>
      <c r="BH185" s="157">
        <f t="shared" si="17"/>
        <v>0</v>
      </c>
      <c r="BI185" s="157">
        <f t="shared" si="18"/>
        <v>0</v>
      </c>
      <c r="BJ185" s="17" t="s">
        <v>85</v>
      </c>
      <c r="BK185" s="157">
        <f t="shared" si="19"/>
        <v>0</v>
      </c>
      <c r="BL185" s="17" t="s">
        <v>212</v>
      </c>
      <c r="BM185" s="156" t="s">
        <v>763</v>
      </c>
    </row>
    <row r="186" spans="1:65" s="2" customFormat="1" ht="24.15" customHeight="1">
      <c r="A186" s="32"/>
      <c r="B186" s="144"/>
      <c r="C186" s="175" t="s">
        <v>507</v>
      </c>
      <c r="D186" s="175" t="s">
        <v>237</v>
      </c>
      <c r="E186" s="176" t="s">
        <v>1790</v>
      </c>
      <c r="F186" s="177" t="s">
        <v>1791</v>
      </c>
      <c r="G186" s="178" t="s">
        <v>1622</v>
      </c>
      <c r="H186" s="179">
        <v>1</v>
      </c>
      <c r="I186" s="180"/>
      <c r="J186" s="181">
        <f t="shared" si="10"/>
        <v>0</v>
      </c>
      <c r="K186" s="177" t="s">
        <v>1</v>
      </c>
      <c r="L186" s="182"/>
      <c r="M186" s="183" t="s">
        <v>1</v>
      </c>
      <c r="N186" s="184" t="s">
        <v>43</v>
      </c>
      <c r="O186" s="58"/>
      <c r="P186" s="154">
        <f t="shared" si="11"/>
        <v>0</v>
      </c>
      <c r="Q186" s="154">
        <v>0</v>
      </c>
      <c r="R186" s="154">
        <f t="shared" si="12"/>
        <v>0</v>
      </c>
      <c r="S186" s="154">
        <v>0</v>
      </c>
      <c r="T186" s="155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240</v>
      </c>
      <c r="AT186" s="156" t="s">
        <v>237</v>
      </c>
      <c r="AU186" s="156" t="s">
        <v>217</v>
      </c>
      <c r="AY186" s="17" t="s">
        <v>205</v>
      </c>
      <c r="BE186" s="157">
        <f t="shared" si="14"/>
        <v>0</v>
      </c>
      <c r="BF186" s="157">
        <f t="shared" si="15"/>
        <v>0</v>
      </c>
      <c r="BG186" s="157">
        <f t="shared" si="16"/>
        <v>0</v>
      </c>
      <c r="BH186" s="157">
        <f t="shared" si="17"/>
        <v>0</v>
      </c>
      <c r="BI186" s="157">
        <f t="shared" si="18"/>
        <v>0</v>
      </c>
      <c r="BJ186" s="17" t="s">
        <v>85</v>
      </c>
      <c r="BK186" s="157">
        <f t="shared" si="19"/>
        <v>0</v>
      </c>
      <c r="BL186" s="17" t="s">
        <v>212</v>
      </c>
      <c r="BM186" s="156" t="s">
        <v>771</v>
      </c>
    </row>
    <row r="187" spans="1:65" s="2" customFormat="1" ht="44.25" customHeight="1">
      <c r="A187" s="32"/>
      <c r="B187" s="144"/>
      <c r="C187" s="175" t="s">
        <v>511</v>
      </c>
      <c r="D187" s="175" t="s">
        <v>237</v>
      </c>
      <c r="E187" s="176" t="s">
        <v>1792</v>
      </c>
      <c r="F187" s="177" t="s">
        <v>1793</v>
      </c>
      <c r="G187" s="178" t="s">
        <v>1635</v>
      </c>
      <c r="H187" s="179">
        <v>1</v>
      </c>
      <c r="I187" s="180"/>
      <c r="J187" s="181">
        <f aca="true" t="shared" si="20" ref="J187:J218">ROUND(I187*H187,0)</f>
        <v>0</v>
      </c>
      <c r="K187" s="177" t="s">
        <v>1</v>
      </c>
      <c r="L187" s="182"/>
      <c r="M187" s="183" t="s">
        <v>1</v>
      </c>
      <c r="N187" s="184" t="s">
        <v>43</v>
      </c>
      <c r="O187" s="58"/>
      <c r="P187" s="154">
        <f aca="true" t="shared" si="21" ref="P187:P218">O187*H187</f>
        <v>0</v>
      </c>
      <c r="Q187" s="154">
        <v>0</v>
      </c>
      <c r="R187" s="154">
        <f aca="true" t="shared" si="22" ref="R187:R218">Q187*H187</f>
        <v>0</v>
      </c>
      <c r="S187" s="154">
        <v>0</v>
      </c>
      <c r="T187" s="155">
        <f aca="true" t="shared" si="23" ref="T187:T218"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6" t="s">
        <v>240</v>
      </c>
      <c r="AT187" s="156" t="s">
        <v>237</v>
      </c>
      <c r="AU187" s="156" t="s">
        <v>217</v>
      </c>
      <c r="AY187" s="17" t="s">
        <v>205</v>
      </c>
      <c r="BE187" s="157">
        <f aca="true" t="shared" si="24" ref="BE187:BE214">IF(N187="základní",J187,0)</f>
        <v>0</v>
      </c>
      <c r="BF187" s="157">
        <f aca="true" t="shared" si="25" ref="BF187:BF214">IF(N187="snížená",J187,0)</f>
        <v>0</v>
      </c>
      <c r="BG187" s="157">
        <f aca="true" t="shared" si="26" ref="BG187:BG214">IF(N187="zákl. přenesená",J187,0)</f>
        <v>0</v>
      </c>
      <c r="BH187" s="157">
        <f aca="true" t="shared" si="27" ref="BH187:BH214">IF(N187="sníž. přenesená",J187,0)</f>
        <v>0</v>
      </c>
      <c r="BI187" s="157">
        <f aca="true" t="shared" si="28" ref="BI187:BI214">IF(N187="nulová",J187,0)</f>
        <v>0</v>
      </c>
      <c r="BJ187" s="17" t="s">
        <v>85</v>
      </c>
      <c r="BK187" s="157">
        <f aca="true" t="shared" si="29" ref="BK187:BK214">ROUND(I187*H187,0)</f>
        <v>0</v>
      </c>
      <c r="BL187" s="17" t="s">
        <v>212</v>
      </c>
      <c r="BM187" s="156" t="s">
        <v>780</v>
      </c>
    </row>
    <row r="188" spans="1:65" s="2" customFormat="1" ht="37.75" customHeight="1">
      <c r="A188" s="32"/>
      <c r="B188" s="144"/>
      <c r="C188" s="175" t="s">
        <v>517</v>
      </c>
      <c r="D188" s="175" t="s">
        <v>237</v>
      </c>
      <c r="E188" s="176" t="s">
        <v>1794</v>
      </c>
      <c r="F188" s="177" t="s">
        <v>1795</v>
      </c>
      <c r="G188" s="178" t="s">
        <v>1622</v>
      </c>
      <c r="H188" s="179">
        <v>1</v>
      </c>
      <c r="I188" s="180"/>
      <c r="J188" s="181">
        <f t="shared" si="20"/>
        <v>0</v>
      </c>
      <c r="K188" s="177" t="s">
        <v>1</v>
      </c>
      <c r="L188" s="182"/>
      <c r="M188" s="183" t="s">
        <v>1</v>
      </c>
      <c r="N188" s="184" t="s">
        <v>43</v>
      </c>
      <c r="O188" s="58"/>
      <c r="P188" s="154">
        <f t="shared" si="21"/>
        <v>0</v>
      </c>
      <c r="Q188" s="154">
        <v>0</v>
      </c>
      <c r="R188" s="154">
        <f t="shared" si="22"/>
        <v>0</v>
      </c>
      <c r="S188" s="154">
        <v>0</v>
      </c>
      <c r="T188" s="155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6" t="s">
        <v>240</v>
      </c>
      <c r="AT188" s="156" t="s">
        <v>237</v>
      </c>
      <c r="AU188" s="156" t="s">
        <v>217</v>
      </c>
      <c r="AY188" s="17" t="s">
        <v>205</v>
      </c>
      <c r="BE188" s="157">
        <f t="shared" si="24"/>
        <v>0</v>
      </c>
      <c r="BF188" s="157">
        <f t="shared" si="25"/>
        <v>0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7" t="s">
        <v>85</v>
      </c>
      <c r="BK188" s="157">
        <f t="shared" si="29"/>
        <v>0</v>
      </c>
      <c r="BL188" s="17" t="s">
        <v>212</v>
      </c>
      <c r="BM188" s="156" t="s">
        <v>790</v>
      </c>
    </row>
    <row r="189" spans="1:65" s="2" customFormat="1" ht="33" customHeight="1">
      <c r="A189" s="32"/>
      <c r="B189" s="144"/>
      <c r="C189" s="175" t="s">
        <v>103</v>
      </c>
      <c r="D189" s="175" t="s">
        <v>237</v>
      </c>
      <c r="E189" s="176" t="s">
        <v>1796</v>
      </c>
      <c r="F189" s="177" t="s">
        <v>1797</v>
      </c>
      <c r="G189" s="178" t="s">
        <v>1622</v>
      </c>
      <c r="H189" s="179">
        <v>1</v>
      </c>
      <c r="I189" s="180"/>
      <c r="J189" s="181">
        <f t="shared" si="20"/>
        <v>0</v>
      </c>
      <c r="K189" s="177" t="s">
        <v>1</v>
      </c>
      <c r="L189" s="182"/>
      <c r="M189" s="183" t="s">
        <v>1</v>
      </c>
      <c r="N189" s="184" t="s">
        <v>43</v>
      </c>
      <c r="O189" s="58"/>
      <c r="P189" s="154">
        <f t="shared" si="21"/>
        <v>0</v>
      </c>
      <c r="Q189" s="154">
        <v>0</v>
      </c>
      <c r="R189" s="154">
        <f t="shared" si="22"/>
        <v>0</v>
      </c>
      <c r="S189" s="154">
        <v>0</v>
      </c>
      <c r="T189" s="155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240</v>
      </c>
      <c r="AT189" s="156" t="s">
        <v>237</v>
      </c>
      <c r="AU189" s="156" t="s">
        <v>217</v>
      </c>
      <c r="AY189" s="17" t="s">
        <v>205</v>
      </c>
      <c r="BE189" s="157">
        <f t="shared" si="24"/>
        <v>0</v>
      </c>
      <c r="BF189" s="157">
        <f t="shared" si="25"/>
        <v>0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7" t="s">
        <v>85</v>
      </c>
      <c r="BK189" s="157">
        <f t="shared" si="29"/>
        <v>0</v>
      </c>
      <c r="BL189" s="17" t="s">
        <v>212</v>
      </c>
      <c r="BM189" s="156" t="s">
        <v>800</v>
      </c>
    </row>
    <row r="190" spans="1:65" s="2" customFormat="1" ht="24.15" customHeight="1">
      <c r="A190" s="32"/>
      <c r="B190" s="144"/>
      <c r="C190" s="175" t="s">
        <v>106</v>
      </c>
      <c r="D190" s="175" t="s">
        <v>237</v>
      </c>
      <c r="E190" s="176" t="s">
        <v>1798</v>
      </c>
      <c r="F190" s="177" t="s">
        <v>1799</v>
      </c>
      <c r="G190" s="178" t="s">
        <v>1622</v>
      </c>
      <c r="H190" s="179">
        <v>2</v>
      </c>
      <c r="I190" s="180"/>
      <c r="J190" s="181">
        <f t="shared" si="20"/>
        <v>0</v>
      </c>
      <c r="K190" s="177" t="s">
        <v>1</v>
      </c>
      <c r="L190" s="182"/>
      <c r="M190" s="183" t="s">
        <v>1</v>
      </c>
      <c r="N190" s="184" t="s">
        <v>43</v>
      </c>
      <c r="O190" s="58"/>
      <c r="P190" s="154">
        <f t="shared" si="21"/>
        <v>0</v>
      </c>
      <c r="Q190" s="154">
        <v>0</v>
      </c>
      <c r="R190" s="154">
        <f t="shared" si="22"/>
        <v>0</v>
      </c>
      <c r="S190" s="154">
        <v>0</v>
      </c>
      <c r="T190" s="155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6" t="s">
        <v>240</v>
      </c>
      <c r="AT190" s="156" t="s">
        <v>237</v>
      </c>
      <c r="AU190" s="156" t="s">
        <v>217</v>
      </c>
      <c r="AY190" s="17" t="s">
        <v>205</v>
      </c>
      <c r="BE190" s="157">
        <f t="shared" si="24"/>
        <v>0</v>
      </c>
      <c r="BF190" s="157">
        <f t="shared" si="25"/>
        <v>0</v>
      </c>
      <c r="BG190" s="157">
        <f t="shared" si="26"/>
        <v>0</v>
      </c>
      <c r="BH190" s="157">
        <f t="shared" si="27"/>
        <v>0</v>
      </c>
      <c r="BI190" s="157">
        <f t="shared" si="28"/>
        <v>0</v>
      </c>
      <c r="BJ190" s="17" t="s">
        <v>85</v>
      </c>
      <c r="BK190" s="157">
        <f t="shared" si="29"/>
        <v>0</v>
      </c>
      <c r="BL190" s="17" t="s">
        <v>212</v>
      </c>
      <c r="BM190" s="156" t="s">
        <v>818</v>
      </c>
    </row>
    <row r="191" spans="1:65" s="2" customFormat="1" ht="44.25" customHeight="1">
      <c r="A191" s="32"/>
      <c r="B191" s="144"/>
      <c r="C191" s="175" t="s">
        <v>109</v>
      </c>
      <c r="D191" s="175" t="s">
        <v>237</v>
      </c>
      <c r="E191" s="176" t="s">
        <v>1800</v>
      </c>
      <c r="F191" s="177" t="s">
        <v>1801</v>
      </c>
      <c r="G191" s="178" t="s">
        <v>1622</v>
      </c>
      <c r="H191" s="179">
        <v>1</v>
      </c>
      <c r="I191" s="180"/>
      <c r="J191" s="181">
        <f t="shared" si="20"/>
        <v>0</v>
      </c>
      <c r="K191" s="177" t="s">
        <v>1</v>
      </c>
      <c r="L191" s="182"/>
      <c r="M191" s="183" t="s">
        <v>1</v>
      </c>
      <c r="N191" s="184" t="s">
        <v>43</v>
      </c>
      <c r="O191" s="58"/>
      <c r="P191" s="154">
        <f t="shared" si="21"/>
        <v>0</v>
      </c>
      <c r="Q191" s="154">
        <v>0</v>
      </c>
      <c r="R191" s="154">
        <f t="shared" si="22"/>
        <v>0</v>
      </c>
      <c r="S191" s="154">
        <v>0</v>
      </c>
      <c r="T191" s="155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6" t="s">
        <v>240</v>
      </c>
      <c r="AT191" s="156" t="s">
        <v>237</v>
      </c>
      <c r="AU191" s="156" t="s">
        <v>217</v>
      </c>
      <c r="AY191" s="17" t="s">
        <v>205</v>
      </c>
      <c r="BE191" s="157">
        <f t="shared" si="24"/>
        <v>0</v>
      </c>
      <c r="BF191" s="157">
        <f t="shared" si="25"/>
        <v>0</v>
      </c>
      <c r="BG191" s="157">
        <f t="shared" si="26"/>
        <v>0</v>
      </c>
      <c r="BH191" s="157">
        <f t="shared" si="27"/>
        <v>0</v>
      </c>
      <c r="BI191" s="157">
        <f t="shared" si="28"/>
        <v>0</v>
      </c>
      <c r="BJ191" s="17" t="s">
        <v>85</v>
      </c>
      <c r="BK191" s="157">
        <f t="shared" si="29"/>
        <v>0</v>
      </c>
      <c r="BL191" s="17" t="s">
        <v>212</v>
      </c>
      <c r="BM191" s="156" t="s">
        <v>838</v>
      </c>
    </row>
    <row r="192" spans="1:65" s="2" customFormat="1" ht="16.5" customHeight="1">
      <c r="A192" s="32"/>
      <c r="B192" s="144"/>
      <c r="C192" s="175" t="s">
        <v>112</v>
      </c>
      <c r="D192" s="175" t="s">
        <v>237</v>
      </c>
      <c r="E192" s="176" t="s">
        <v>1802</v>
      </c>
      <c r="F192" s="177" t="s">
        <v>1803</v>
      </c>
      <c r="G192" s="178" t="s">
        <v>1622</v>
      </c>
      <c r="H192" s="179">
        <v>4</v>
      </c>
      <c r="I192" s="180"/>
      <c r="J192" s="181">
        <f t="shared" si="20"/>
        <v>0</v>
      </c>
      <c r="K192" s="177" t="s">
        <v>1</v>
      </c>
      <c r="L192" s="182"/>
      <c r="M192" s="183" t="s">
        <v>1</v>
      </c>
      <c r="N192" s="184" t="s">
        <v>43</v>
      </c>
      <c r="O192" s="58"/>
      <c r="P192" s="154">
        <f t="shared" si="21"/>
        <v>0</v>
      </c>
      <c r="Q192" s="154">
        <v>0</v>
      </c>
      <c r="R192" s="154">
        <f t="shared" si="22"/>
        <v>0</v>
      </c>
      <c r="S192" s="154">
        <v>0</v>
      </c>
      <c r="T192" s="155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240</v>
      </c>
      <c r="AT192" s="156" t="s">
        <v>237</v>
      </c>
      <c r="AU192" s="156" t="s">
        <v>217</v>
      </c>
      <c r="AY192" s="17" t="s">
        <v>205</v>
      </c>
      <c r="BE192" s="157">
        <f t="shared" si="24"/>
        <v>0</v>
      </c>
      <c r="BF192" s="157">
        <f t="shared" si="25"/>
        <v>0</v>
      </c>
      <c r="BG192" s="157">
        <f t="shared" si="26"/>
        <v>0</v>
      </c>
      <c r="BH192" s="157">
        <f t="shared" si="27"/>
        <v>0</v>
      </c>
      <c r="BI192" s="157">
        <f t="shared" si="28"/>
        <v>0</v>
      </c>
      <c r="BJ192" s="17" t="s">
        <v>85</v>
      </c>
      <c r="BK192" s="157">
        <f t="shared" si="29"/>
        <v>0</v>
      </c>
      <c r="BL192" s="17" t="s">
        <v>212</v>
      </c>
      <c r="BM192" s="156" t="s">
        <v>846</v>
      </c>
    </row>
    <row r="193" spans="1:65" s="2" customFormat="1" ht="49" customHeight="1">
      <c r="A193" s="32"/>
      <c r="B193" s="144"/>
      <c r="C193" s="175" t="s">
        <v>115</v>
      </c>
      <c r="D193" s="175" t="s">
        <v>237</v>
      </c>
      <c r="E193" s="176" t="s">
        <v>1804</v>
      </c>
      <c r="F193" s="177" t="s">
        <v>1805</v>
      </c>
      <c r="G193" s="178" t="s">
        <v>1622</v>
      </c>
      <c r="H193" s="179">
        <v>1</v>
      </c>
      <c r="I193" s="180"/>
      <c r="J193" s="181">
        <f t="shared" si="20"/>
        <v>0</v>
      </c>
      <c r="K193" s="177" t="s">
        <v>1</v>
      </c>
      <c r="L193" s="182"/>
      <c r="M193" s="183" t="s">
        <v>1</v>
      </c>
      <c r="N193" s="184" t="s">
        <v>43</v>
      </c>
      <c r="O193" s="58"/>
      <c r="P193" s="154">
        <f t="shared" si="21"/>
        <v>0</v>
      </c>
      <c r="Q193" s="154">
        <v>0</v>
      </c>
      <c r="R193" s="154">
        <f t="shared" si="22"/>
        <v>0</v>
      </c>
      <c r="S193" s="154">
        <v>0</v>
      </c>
      <c r="T193" s="155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6" t="s">
        <v>240</v>
      </c>
      <c r="AT193" s="156" t="s">
        <v>237</v>
      </c>
      <c r="AU193" s="156" t="s">
        <v>217</v>
      </c>
      <c r="AY193" s="17" t="s">
        <v>205</v>
      </c>
      <c r="BE193" s="157">
        <f t="shared" si="24"/>
        <v>0</v>
      </c>
      <c r="BF193" s="157">
        <f t="shared" si="25"/>
        <v>0</v>
      </c>
      <c r="BG193" s="157">
        <f t="shared" si="26"/>
        <v>0</v>
      </c>
      <c r="BH193" s="157">
        <f t="shared" si="27"/>
        <v>0</v>
      </c>
      <c r="BI193" s="157">
        <f t="shared" si="28"/>
        <v>0</v>
      </c>
      <c r="BJ193" s="17" t="s">
        <v>85</v>
      </c>
      <c r="BK193" s="157">
        <f t="shared" si="29"/>
        <v>0</v>
      </c>
      <c r="BL193" s="17" t="s">
        <v>212</v>
      </c>
      <c r="BM193" s="156" t="s">
        <v>855</v>
      </c>
    </row>
    <row r="194" spans="1:65" s="2" customFormat="1" ht="16.5" customHeight="1">
      <c r="A194" s="32"/>
      <c r="B194" s="144"/>
      <c r="C194" s="175" t="s">
        <v>118</v>
      </c>
      <c r="D194" s="175" t="s">
        <v>237</v>
      </c>
      <c r="E194" s="176" t="s">
        <v>1806</v>
      </c>
      <c r="F194" s="177" t="s">
        <v>1807</v>
      </c>
      <c r="G194" s="178" t="s">
        <v>1622</v>
      </c>
      <c r="H194" s="179">
        <v>4</v>
      </c>
      <c r="I194" s="180"/>
      <c r="J194" s="181">
        <f t="shared" si="20"/>
        <v>0</v>
      </c>
      <c r="K194" s="177" t="s">
        <v>1</v>
      </c>
      <c r="L194" s="182"/>
      <c r="M194" s="183" t="s">
        <v>1</v>
      </c>
      <c r="N194" s="184" t="s">
        <v>43</v>
      </c>
      <c r="O194" s="58"/>
      <c r="P194" s="154">
        <f t="shared" si="21"/>
        <v>0</v>
      </c>
      <c r="Q194" s="154">
        <v>0</v>
      </c>
      <c r="R194" s="154">
        <f t="shared" si="22"/>
        <v>0</v>
      </c>
      <c r="S194" s="154">
        <v>0</v>
      </c>
      <c r="T194" s="155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240</v>
      </c>
      <c r="AT194" s="156" t="s">
        <v>237</v>
      </c>
      <c r="AU194" s="156" t="s">
        <v>217</v>
      </c>
      <c r="AY194" s="17" t="s">
        <v>205</v>
      </c>
      <c r="BE194" s="157">
        <f t="shared" si="24"/>
        <v>0</v>
      </c>
      <c r="BF194" s="157">
        <f t="shared" si="25"/>
        <v>0</v>
      </c>
      <c r="BG194" s="157">
        <f t="shared" si="26"/>
        <v>0</v>
      </c>
      <c r="BH194" s="157">
        <f t="shared" si="27"/>
        <v>0</v>
      </c>
      <c r="BI194" s="157">
        <f t="shared" si="28"/>
        <v>0</v>
      </c>
      <c r="BJ194" s="17" t="s">
        <v>85</v>
      </c>
      <c r="BK194" s="157">
        <f t="shared" si="29"/>
        <v>0</v>
      </c>
      <c r="BL194" s="17" t="s">
        <v>212</v>
      </c>
      <c r="BM194" s="156" t="s">
        <v>865</v>
      </c>
    </row>
    <row r="195" spans="1:65" s="2" customFormat="1" ht="16.5" customHeight="1">
      <c r="A195" s="32"/>
      <c r="B195" s="144"/>
      <c r="C195" s="175" t="s">
        <v>121</v>
      </c>
      <c r="D195" s="175" t="s">
        <v>237</v>
      </c>
      <c r="E195" s="176" t="s">
        <v>1808</v>
      </c>
      <c r="F195" s="177" t="s">
        <v>1803</v>
      </c>
      <c r="G195" s="178" t="s">
        <v>1622</v>
      </c>
      <c r="H195" s="179">
        <v>2</v>
      </c>
      <c r="I195" s="180"/>
      <c r="J195" s="181">
        <f t="shared" si="20"/>
        <v>0</v>
      </c>
      <c r="K195" s="177" t="s">
        <v>1</v>
      </c>
      <c r="L195" s="182"/>
      <c r="M195" s="183" t="s">
        <v>1</v>
      </c>
      <c r="N195" s="184" t="s">
        <v>43</v>
      </c>
      <c r="O195" s="58"/>
      <c r="P195" s="154">
        <f t="shared" si="21"/>
        <v>0</v>
      </c>
      <c r="Q195" s="154">
        <v>0</v>
      </c>
      <c r="R195" s="154">
        <f t="shared" si="22"/>
        <v>0</v>
      </c>
      <c r="S195" s="154">
        <v>0</v>
      </c>
      <c r="T195" s="155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6" t="s">
        <v>240</v>
      </c>
      <c r="AT195" s="156" t="s">
        <v>237</v>
      </c>
      <c r="AU195" s="156" t="s">
        <v>217</v>
      </c>
      <c r="AY195" s="17" t="s">
        <v>205</v>
      </c>
      <c r="BE195" s="157">
        <f t="shared" si="24"/>
        <v>0</v>
      </c>
      <c r="BF195" s="157">
        <f t="shared" si="25"/>
        <v>0</v>
      </c>
      <c r="BG195" s="157">
        <f t="shared" si="26"/>
        <v>0</v>
      </c>
      <c r="BH195" s="157">
        <f t="shared" si="27"/>
        <v>0</v>
      </c>
      <c r="BI195" s="157">
        <f t="shared" si="28"/>
        <v>0</v>
      </c>
      <c r="BJ195" s="17" t="s">
        <v>85</v>
      </c>
      <c r="BK195" s="157">
        <f t="shared" si="29"/>
        <v>0</v>
      </c>
      <c r="BL195" s="17" t="s">
        <v>212</v>
      </c>
      <c r="BM195" s="156" t="s">
        <v>1400</v>
      </c>
    </row>
    <row r="196" spans="1:65" s="2" customFormat="1" ht="24.15" customHeight="1">
      <c r="A196" s="32"/>
      <c r="B196" s="144"/>
      <c r="C196" s="175" t="s">
        <v>557</v>
      </c>
      <c r="D196" s="175" t="s">
        <v>237</v>
      </c>
      <c r="E196" s="176" t="s">
        <v>1809</v>
      </c>
      <c r="F196" s="177" t="s">
        <v>1810</v>
      </c>
      <c r="G196" s="178" t="s">
        <v>1622</v>
      </c>
      <c r="H196" s="179">
        <v>1</v>
      </c>
      <c r="I196" s="180"/>
      <c r="J196" s="181">
        <f t="shared" si="20"/>
        <v>0</v>
      </c>
      <c r="K196" s="177" t="s">
        <v>1</v>
      </c>
      <c r="L196" s="182"/>
      <c r="M196" s="183" t="s">
        <v>1</v>
      </c>
      <c r="N196" s="184" t="s">
        <v>43</v>
      </c>
      <c r="O196" s="58"/>
      <c r="P196" s="154">
        <f t="shared" si="21"/>
        <v>0</v>
      </c>
      <c r="Q196" s="154">
        <v>0</v>
      </c>
      <c r="R196" s="154">
        <f t="shared" si="22"/>
        <v>0</v>
      </c>
      <c r="S196" s="154">
        <v>0</v>
      </c>
      <c r="T196" s="155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240</v>
      </c>
      <c r="AT196" s="156" t="s">
        <v>237</v>
      </c>
      <c r="AU196" s="156" t="s">
        <v>217</v>
      </c>
      <c r="AY196" s="17" t="s">
        <v>205</v>
      </c>
      <c r="BE196" s="157">
        <f t="shared" si="24"/>
        <v>0</v>
      </c>
      <c r="BF196" s="157">
        <f t="shared" si="25"/>
        <v>0</v>
      </c>
      <c r="BG196" s="157">
        <f t="shared" si="26"/>
        <v>0</v>
      </c>
      <c r="BH196" s="157">
        <f t="shared" si="27"/>
        <v>0</v>
      </c>
      <c r="BI196" s="157">
        <f t="shared" si="28"/>
        <v>0</v>
      </c>
      <c r="BJ196" s="17" t="s">
        <v>85</v>
      </c>
      <c r="BK196" s="157">
        <f t="shared" si="29"/>
        <v>0</v>
      </c>
      <c r="BL196" s="17" t="s">
        <v>212</v>
      </c>
      <c r="BM196" s="156" t="s">
        <v>1408</v>
      </c>
    </row>
    <row r="197" spans="1:65" s="2" customFormat="1" ht="33" customHeight="1">
      <c r="A197" s="32"/>
      <c r="B197" s="144"/>
      <c r="C197" s="175" t="s">
        <v>562</v>
      </c>
      <c r="D197" s="175" t="s">
        <v>237</v>
      </c>
      <c r="E197" s="176" t="s">
        <v>1811</v>
      </c>
      <c r="F197" s="177" t="s">
        <v>1812</v>
      </c>
      <c r="G197" s="178" t="s">
        <v>1622</v>
      </c>
      <c r="H197" s="179">
        <v>1</v>
      </c>
      <c r="I197" s="180"/>
      <c r="J197" s="181">
        <f t="shared" si="20"/>
        <v>0</v>
      </c>
      <c r="K197" s="177" t="s">
        <v>1</v>
      </c>
      <c r="L197" s="182"/>
      <c r="M197" s="183" t="s">
        <v>1</v>
      </c>
      <c r="N197" s="184" t="s">
        <v>43</v>
      </c>
      <c r="O197" s="58"/>
      <c r="P197" s="154">
        <f t="shared" si="21"/>
        <v>0</v>
      </c>
      <c r="Q197" s="154">
        <v>0</v>
      </c>
      <c r="R197" s="154">
        <f t="shared" si="22"/>
        <v>0</v>
      </c>
      <c r="S197" s="154">
        <v>0</v>
      </c>
      <c r="T197" s="155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240</v>
      </c>
      <c r="AT197" s="156" t="s">
        <v>237</v>
      </c>
      <c r="AU197" s="156" t="s">
        <v>217</v>
      </c>
      <c r="AY197" s="17" t="s">
        <v>205</v>
      </c>
      <c r="BE197" s="157">
        <f t="shared" si="24"/>
        <v>0</v>
      </c>
      <c r="BF197" s="157">
        <f t="shared" si="25"/>
        <v>0</v>
      </c>
      <c r="BG197" s="157">
        <f t="shared" si="26"/>
        <v>0</v>
      </c>
      <c r="BH197" s="157">
        <f t="shared" si="27"/>
        <v>0</v>
      </c>
      <c r="BI197" s="157">
        <f t="shared" si="28"/>
        <v>0</v>
      </c>
      <c r="BJ197" s="17" t="s">
        <v>85</v>
      </c>
      <c r="BK197" s="157">
        <f t="shared" si="29"/>
        <v>0</v>
      </c>
      <c r="BL197" s="17" t="s">
        <v>212</v>
      </c>
      <c r="BM197" s="156" t="s">
        <v>1415</v>
      </c>
    </row>
    <row r="198" spans="1:65" s="2" customFormat="1" ht="33" customHeight="1">
      <c r="A198" s="32"/>
      <c r="B198" s="144"/>
      <c r="C198" s="175" t="s">
        <v>567</v>
      </c>
      <c r="D198" s="175" t="s">
        <v>237</v>
      </c>
      <c r="E198" s="176" t="s">
        <v>1813</v>
      </c>
      <c r="F198" s="177" t="s">
        <v>1814</v>
      </c>
      <c r="G198" s="178" t="s">
        <v>1622</v>
      </c>
      <c r="H198" s="179">
        <v>1</v>
      </c>
      <c r="I198" s="180"/>
      <c r="J198" s="181">
        <f t="shared" si="20"/>
        <v>0</v>
      </c>
      <c r="K198" s="177" t="s">
        <v>1</v>
      </c>
      <c r="L198" s="182"/>
      <c r="M198" s="183" t="s">
        <v>1</v>
      </c>
      <c r="N198" s="184" t="s">
        <v>43</v>
      </c>
      <c r="O198" s="58"/>
      <c r="P198" s="154">
        <f t="shared" si="21"/>
        <v>0</v>
      </c>
      <c r="Q198" s="154">
        <v>0</v>
      </c>
      <c r="R198" s="154">
        <f t="shared" si="22"/>
        <v>0</v>
      </c>
      <c r="S198" s="154">
        <v>0</v>
      </c>
      <c r="T198" s="155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240</v>
      </c>
      <c r="AT198" s="156" t="s">
        <v>237</v>
      </c>
      <c r="AU198" s="156" t="s">
        <v>217</v>
      </c>
      <c r="AY198" s="17" t="s">
        <v>205</v>
      </c>
      <c r="BE198" s="157">
        <f t="shared" si="24"/>
        <v>0</v>
      </c>
      <c r="BF198" s="157">
        <f t="shared" si="25"/>
        <v>0</v>
      </c>
      <c r="BG198" s="157">
        <f t="shared" si="26"/>
        <v>0</v>
      </c>
      <c r="BH198" s="157">
        <f t="shared" si="27"/>
        <v>0</v>
      </c>
      <c r="BI198" s="157">
        <f t="shared" si="28"/>
        <v>0</v>
      </c>
      <c r="BJ198" s="17" t="s">
        <v>85</v>
      </c>
      <c r="BK198" s="157">
        <f t="shared" si="29"/>
        <v>0</v>
      </c>
      <c r="BL198" s="17" t="s">
        <v>212</v>
      </c>
      <c r="BM198" s="156" t="s">
        <v>1423</v>
      </c>
    </row>
    <row r="199" spans="1:65" s="2" customFormat="1" ht="33" customHeight="1">
      <c r="A199" s="32"/>
      <c r="B199" s="144"/>
      <c r="C199" s="175" t="s">
        <v>124</v>
      </c>
      <c r="D199" s="175" t="s">
        <v>237</v>
      </c>
      <c r="E199" s="176" t="s">
        <v>1815</v>
      </c>
      <c r="F199" s="177" t="s">
        <v>1816</v>
      </c>
      <c r="G199" s="178" t="s">
        <v>1622</v>
      </c>
      <c r="H199" s="179">
        <v>1</v>
      </c>
      <c r="I199" s="180"/>
      <c r="J199" s="181">
        <f t="shared" si="20"/>
        <v>0</v>
      </c>
      <c r="K199" s="177" t="s">
        <v>1</v>
      </c>
      <c r="L199" s="182"/>
      <c r="M199" s="183" t="s">
        <v>1</v>
      </c>
      <c r="N199" s="184" t="s">
        <v>43</v>
      </c>
      <c r="O199" s="58"/>
      <c r="P199" s="154">
        <f t="shared" si="21"/>
        <v>0</v>
      </c>
      <c r="Q199" s="154">
        <v>0</v>
      </c>
      <c r="R199" s="154">
        <f t="shared" si="22"/>
        <v>0</v>
      </c>
      <c r="S199" s="154">
        <v>0</v>
      </c>
      <c r="T199" s="155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6" t="s">
        <v>240</v>
      </c>
      <c r="AT199" s="156" t="s">
        <v>237</v>
      </c>
      <c r="AU199" s="156" t="s">
        <v>217</v>
      </c>
      <c r="AY199" s="17" t="s">
        <v>205</v>
      </c>
      <c r="BE199" s="157">
        <f t="shared" si="24"/>
        <v>0</v>
      </c>
      <c r="BF199" s="157">
        <f t="shared" si="25"/>
        <v>0</v>
      </c>
      <c r="BG199" s="157">
        <f t="shared" si="26"/>
        <v>0</v>
      </c>
      <c r="BH199" s="157">
        <f t="shared" si="27"/>
        <v>0</v>
      </c>
      <c r="BI199" s="157">
        <f t="shared" si="28"/>
        <v>0</v>
      </c>
      <c r="BJ199" s="17" t="s">
        <v>85</v>
      </c>
      <c r="BK199" s="157">
        <f t="shared" si="29"/>
        <v>0</v>
      </c>
      <c r="BL199" s="17" t="s">
        <v>212</v>
      </c>
      <c r="BM199" s="156" t="s">
        <v>1433</v>
      </c>
    </row>
    <row r="200" spans="1:65" s="2" customFormat="1" ht="24.15" customHeight="1">
      <c r="A200" s="32"/>
      <c r="B200" s="144"/>
      <c r="C200" s="175" t="s">
        <v>127</v>
      </c>
      <c r="D200" s="175" t="s">
        <v>237</v>
      </c>
      <c r="E200" s="176" t="s">
        <v>1817</v>
      </c>
      <c r="F200" s="177" t="s">
        <v>1818</v>
      </c>
      <c r="G200" s="178" t="s">
        <v>1622</v>
      </c>
      <c r="H200" s="179">
        <v>1</v>
      </c>
      <c r="I200" s="180"/>
      <c r="J200" s="181">
        <f t="shared" si="20"/>
        <v>0</v>
      </c>
      <c r="K200" s="177" t="s">
        <v>1</v>
      </c>
      <c r="L200" s="182"/>
      <c r="M200" s="183" t="s">
        <v>1</v>
      </c>
      <c r="N200" s="184" t="s">
        <v>43</v>
      </c>
      <c r="O200" s="58"/>
      <c r="P200" s="154">
        <f t="shared" si="21"/>
        <v>0</v>
      </c>
      <c r="Q200" s="154">
        <v>0</v>
      </c>
      <c r="R200" s="154">
        <f t="shared" si="22"/>
        <v>0</v>
      </c>
      <c r="S200" s="154">
        <v>0</v>
      </c>
      <c r="T200" s="155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6" t="s">
        <v>240</v>
      </c>
      <c r="AT200" s="156" t="s">
        <v>237</v>
      </c>
      <c r="AU200" s="156" t="s">
        <v>217</v>
      </c>
      <c r="AY200" s="17" t="s">
        <v>205</v>
      </c>
      <c r="BE200" s="157">
        <f t="shared" si="24"/>
        <v>0</v>
      </c>
      <c r="BF200" s="157">
        <f t="shared" si="25"/>
        <v>0</v>
      </c>
      <c r="BG200" s="157">
        <f t="shared" si="26"/>
        <v>0</v>
      </c>
      <c r="BH200" s="157">
        <f t="shared" si="27"/>
        <v>0</v>
      </c>
      <c r="BI200" s="157">
        <f t="shared" si="28"/>
        <v>0</v>
      </c>
      <c r="BJ200" s="17" t="s">
        <v>85</v>
      </c>
      <c r="BK200" s="157">
        <f t="shared" si="29"/>
        <v>0</v>
      </c>
      <c r="BL200" s="17" t="s">
        <v>212</v>
      </c>
      <c r="BM200" s="156" t="s">
        <v>1443</v>
      </c>
    </row>
    <row r="201" spans="1:65" s="2" customFormat="1" ht="21.75" customHeight="1">
      <c r="A201" s="32"/>
      <c r="B201" s="144"/>
      <c r="C201" s="175" t="s">
        <v>130</v>
      </c>
      <c r="D201" s="175" t="s">
        <v>237</v>
      </c>
      <c r="E201" s="176" t="s">
        <v>1819</v>
      </c>
      <c r="F201" s="177" t="s">
        <v>1820</v>
      </c>
      <c r="G201" s="178" t="s">
        <v>1622</v>
      </c>
      <c r="H201" s="179">
        <v>2</v>
      </c>
      <c r="I201" s="180"/>
      <c r="J201" s="181">
        <f t="shared" si="20"/>
        <v>0</v>
      </c>
      <c r="K201" s="177" t="s">
        <v>1</v>
      </c>
      <c r="L201" s="182"/>
      <c r="M201" s="183" t="s">
        <v>1</v>
      </c>
      <c r="N201" s="184" t="s">
        <v>43</v>
      </c>
      <c r="O201" s="58"/>
      <c r="P201" s="154">
        <f t="shared" si="21"/>
        <v>0</v>
      </c>
      <c r="Q201" s="154">
        <v>0</v>
      </c>
      <c r="R201" s="154">
        <f t="shared" si="22"/>
        <v>0</v>
      </c>
      <c r="S201" s="154">
        <v>0</v>
      </c>
      <c r="T201" s="155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6" t="s">
        <v>240</v>
      </c>
      <c r="AT201" s="156" t="s">
        <v>237</v>
      </c>
      <c r="AU201" s="156" t="s">
        <v>217</v>
      </c>
      <c r="AY201" s="17" t="s">
        <v>205</v>
      </c>
      <c r="BE201" s="157">
        <f t="shared" si="24"/>
        <v>0</v>
      </c>
      <c r="BF201" s="157">
        <f t="shared" si="25"/>
        <v>0</v>
      </c>
      <c r="BG201" s="157">
        <f t="shared" si="26"/>
        <v>0</v>
      </c>
      <c r="BH201" s="157">
        <f t="shared" si="27"/>
        <v>0</v>
      </c>
      <c r="BI201" s="157">
        <f t="shared" si="28"/>
        <v>0</v>
      </c>
      <c r="BJ201" s="17" t="s">
        <v>85</v>
      </c>
      <c r="BK201" s="157">
        <f t="shared" si="29"/>
        <v>0</v>
      </c>
      <c r="BL201" s="17" t="s">
        <v>212</v>
      </c>
      <c r="BM201" s="156" t="s">
        <v>1454</v>
      </c>
    </row>
    <row r="202" spans="1:65" s="2" customFormat="1" ht="24.15" customHeight="1">
      <c r="A202" s="32"/>
      <c r="B202" s="144"/>
      <c r="C202" s="175" t="s">
        <v>133</v>
      </c>
      <c r="D202" s="175" t="s">
        <v>237</v>
      </c>
      <c r="E202" s="176" t="s">
        <v>1821</v>
      </c>
      <c r="F202" s="177" t="s">
        <v>1822</v>
      </c>
      <c r="G202" s="178" t="s">
        <v>1622</v>
      </c>
      <c r="H202" s="179">
        <v>4</v>
      </c>
      <c r="I202" s="180"/>
      <c r="J202" s="181">
        <f t="shared" si="20"/>
        <v>0</v>
      </c>
      <c r="K202" s="177" t="s">
        <v>1</v>
      </c>
      <c r="L202" s="182"/>
      <c r="M202" s="183" t="s">
        <v>1</v>
      </c>
      <c r="N202" s="184" t="s">
        <v>43</v>
      </c>
      <c r="O202" s="58"/>
      <c r="P202" s="154">
        <f t="shared" si="21"/>
        <v>0</v>
      </c>
      <c r="Q202" s="154">
        <v>0</v>
      </c>
      <c r="R202" s="154">
        <f t="shared" si="22"/>
        <v>0</v>
      </c>
      <c r="S202" s="154">
        <v>0</v>
      </c>
      <c r="T202" s="155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6" t="s">
        <v>240</v>
      </c>
      <c r="AT202" s="156" t="s">
        <v>237</v>
      </c>
      <c r="AU202" s="156" t="s">
        <v>217</v>
      </c>
      <c r="AY202" s="17" t="s">
        <v>205</v>
      </c>
      <c r="BE202" s="157">
        <f t="shared" si="24"/>
        <v>0</v>
      </c>
      <c r="BF202" s="157">
        <f t="shared" si="25"/>
        <v>0</v>
      </c>
      <c r="BG202" s="157">
        <f t="shared" si="26"/>
        <v>0</v>
      </c>
      <c r="BH202" s="157">
        <f t="shared" si="27"/>
        <v>0</v>
      </c>
      <c r="BI202" s="157">
        <f t="shared" si="28"/>
        <v>0</v>
      </c>
      <c r="BJ202" s="17" t="s">
        <v>85</v>
      </c>
      <c r="BK202" s="157">
        <f t="shared" si="29"/>
        <v>0</v>
      </c>
      <c r="BL202" s="17" t="s">
        <v>212</v>
      </c>
      <c r="BM202" s="156" t="s">
        <v>1462</v>
      </c>
    </row>
    <row r="203" spans="1:65" s="2" customFormat="1" ht="24.15" customHeight="1">
      <c r="A203" s="32"/>
      <c r="B203" s="144"/>
      <c r="C203" s="175" t="s">
        <v>136</v>
      </c>
      <c r="D203" s="175" t="s">
        <v>237</v>
      </c>
      <c r="E203" s="176" t="s">
        <v>1823</v>
      </c>
      <c r="F203" s="177" t="s">
        <v>1824</v>
      </c>
      <c r="G203" s="178" t="s">
        <v>1622</v>
      </c>
      <c r="H203" s="179">
        <v>1</v>
      </c>
      <c r="I203" s="180"/>
      <c r="J203" s="181">
        <f t="shared" si="20"/>
        <v>0</v>
      </c>
      <c r="K203" s="177" t="s">
        <v>1</v>
      </c>
      <c r="L203" s="182"/>
      <c r="M203" s="183" t="s">
        <v>1</v>
      </c>
      <c r="N203" s="184" t="s">
        <v>43</v>
      </c>
      <c r="O203" s="58"/>
      <c r="P203" s="154">
        <f t="shared" si="21"/>
        <v>0</v>
      </c>
      <c r="Q203" s="154">
        <v>0</v>
      </c>
      <c r="R203" s="154">
        <f t="shared" si="22"/>
        <v>0</v>
      </c>
      <c r="S203" s="154">
        <v>0</v>
      </c>
      <c r="T203" s="155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6" t="s">
        <v>240</v>
      </c>
      <c r="AT203" s="156" t="s">
        <v>237</v>
      </c>
      <c r="AU203" s="156" t="s">
        <v>217</v>
      </c>
      <c r="AY203" s="17" t="s">
        <v>205</v>
      </c>
      <c r="BE203" s="157">
        <f t="shared" si="24"/>
        <v>0</v>
      </c>
      <c r="BF203" s="157">
        <f t="shared" si="25"/>
        <v>0</v>
      </c>
      <c r="BG203" s="157">
        <f t="shared" si="26"/>
        <v>0</v>
      </c>
      <c r="BH203" s="157">
        <f t="shared" si="27"/>
        <v>0</v>
      </c>
      <c r="BI203" s="157">
        <f t="shared" si="28"/>
        <v>0</v>
      </c>
      <c r="BJ203" s="17" t="s">
        <v>85</v>
      </c>
      <c r="BK203" s="157">
        <f t="shared" si="29"/>
        <v>0</v>
      </c>
      <c r="BL203" s="17" t="s">
        <v>212</v>
      </c>
      <c r="BM203" s="156" t="s">
        <v>1466</v>
      </c>
    </row>
    <row r="204" spans="1:65" s="2" customFormat="1" ht="21.75" customHeight="1">
      <c r="A204" s="32"/>
      <c r="B204" s="144"/>
      <c r="C204" s="175" t="s">
        <v>139</v>
      </c>
      <c r="D204" s="175" t="s">
        <v>237</v>
      </c>
      <c r="E204" s="176" t="s">
        <v>1825</v>
      </c>
      <c r="F204" s="177" t="s">
        <v>1826</v>
      </c>
      <c r="G204" s="178" t="s">
        <v>1622</v>
      </c>
      <c r="H204" s="179">
        <v>1</v>
      </c>
      <c r="I204" s="180"/>
      <c r="J204" s="181">
        <f t="shared" si="20"/>
        <v>0</v>
      </c>
      <c r="K204" s="177" t="s">
        <v>1</v>
      </c>
      <c r="L204" s="182"/>
      <c r="M204" s="183" t="s">
        <v>1</v>
      </c>
      <c r="N204" s="184" t="s">
        <v>43</v>
      </c>
      <c r="O204" s="58"/>
      <c r="P204" s="154">
        <f t="shared" si="21"/>
        <v>0</v>
      </c>
      <c r="Q204" s="154">
        <v>0</v>
      </c>
      <c r="R204" s="154">
        <f t="shared" si="22"/>
        <v>0</v>
      </c>
      <c r="S204" s="154">
        <v>0</v>
      </c>
      <c r="T204" s="155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240</v>
      </c>
      <c r="AT204" s="156" t="s">
        <v>237</v>
      </c>
      <c r="AU204" s="156" t="s">
        <v>217</v>
      </c>
      <c r="AY204" s="17" t="s">
        <v>205</v>
      </c>
      <c r="BE204" s="157">
        <f t="shared" si="24"/>
        <v>0</v>
      </c>
      <c r="BF204" s="157">
        <f t="shared" si="25"/>
        <v>0</v>
      </c>
      <c r="BG204" s="157">
        <f t="shared" si="26"/>
        <v>0</v>
      </c>
      <c r="BH204" s="157">
        <f t="shared" si="27"/>
        <v>0</v>
      </c>
      <c r="BI204" s="157">
        <f t="shared" si="28"/>
        <v>0</v>
      </c>
      <c r="BJ204" s="17" t="s">
        <v>85</v>
      </c>
      <c r="BK204" s="157">
        <f t="shared" si="29"/>
        <v>0</v>
      </c>
      <c r="BL204" s="17" t="s">
        <v>212</v>
      </c>
      <c r="BM204" s="156" t="s">
        <v>1470</v>
      </c>
    </row>
    <row r="205" spans="1:65" s="2" customFormat="1" ht="24.15" customHeight="1">
      <c r="A205" s="32"/>
      <c r="B205" s="144"/>
      <c r="C205" s="175" t="s">
        <v>142</v>
      </c>
      <c r="D205" s="175" t="s">
        <v>237</v>
      </c>
      <c r="E205" s="176" t="s">
        <v>1827</v>
      </c>
      <c r="F205" s="177" t="s">
        <v>1828</v>
      </c>
      <c r="G205" s="178" t="s">
        <v>1622</v>
      </c>
      <c r="H205" s="179">
        <v>1</v>
      </c>
      <c r="I205" s="180"/>
      <c r="J205" s="181">
        <f t="shared" si="20"/>
        <v>0</v>
      </c>
      <c r="K205" s="177" t="s">
        <v>1</v>
      </c>
      <c r="L205" s="182"/>
      <c r="M205" s="183" t="s">
        <v>1</v>
      </c>
      <c r="N205" s="184" t="s">
        <v>43</v>
      </c>
      <c r="O205" s="58"/>
      <c r="P205" s="154">
        <f t="shared" si="21"/>
        <v>0</v>
      </c>
      <c r="Q205" s="154">
        <v>0</v>
      </c>
      <c r="R205" s="154">
        <f t="shared" si="22"/>
        <v>0</v>
      </c>
      <c r="S205" s="154">
        <v>0</v>
      </c>
      <c r="T205" s="155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6" t="s">
        <v>240</v>
      </c>
      <c r="AT205" s="156" t="s">
        <v>237</v>
      </c>
      <c r="AU205" s="156" t="s">
        <v>217</v>
      </c>
      <c r="AY205" s="17" t="s">
        <v>205</v>
      </c>
      <c r="BE205" s="157">
        <f t="shared" si="24"/>
        <v>0</v>
      </c>
      <c r="BF205" s="157">
        <f t="shared" si="25"/>
        <v>0</v>
      </c>
      <c r="BG205" s="157">
        <f t="shared" si="26"/>
        <v>0</v>
      </c>
      <c r="BH205" s="157">
        <f t="shared" si="27"/>
        <v>0</v>
      </c>
      <c r="BI205" s="157">
        <f t="shared" si="28"/>
        <v>0</v>
      </c>
      <c r="BJ205" s="17" t="s">
        <v>85</v>
      </c>
      <c r="BK205" s="157">
        <f t="shared" si="29"/>
        <v>0</v>
      </c>
      <c r="BL205" s="17" t="s">
        <v>212</v>
      </c>
      <c r="BM205" s="156" t="s">
        <v>1477</v>
      </c>
    </row>
    <row r="206" spans="1:65" s="2" customFormat="1" ht="33" customHeight="1">
      <c r="A206" s="32"/>
      <c r="B206" s="144"/>
      <c r="C206" s="175" t="s">
        <v>600</v>
      </c>
      <c r="D206" s="175" t="s">
        <v>237</v>
      </c>
      <c r="E206" s="176" t="s">
        <v>1829</v>
      </c>
      <c r="F206" s="177" t="s">
        <v>1830</v>
      </c>
      <c r="G206" s="178" t="s">
        <v>1622</v>
      </c>
      <c r="H206" s="179">
        <v>1</v>
      </c>
      <c r="I206" s="180"/>
      <c r="J206" s="181">
        <f t="shared" si="20"/>
        <v>0</v>
      </c>
      <c r="K206" s="177" t="s">
        <v>1</v>
      </c>
      <c r="L206" s="182"/>
      <c r="M206" s="183" t="s">
        <v>1</v>
      </c>
      <c r="N206" s="184" t="s">
        <v>43</v>
      </c>
      <c r="O206" s="58"/>
      <c r="P206" s="154">
        <f t="shared" si="21"/>
        <v>0</v>
      </c>
      <c r="Q206" s="154">
        <v>0</v>
      </c>
      <c r="R206" s="154">
        <f t="shared" si="22"/>
        <v>0</v>
      </c>
      <c r="S206" s="154">
        <v>0</v>
      </c>
      <c r="T206" s="155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6" t="s">
        <v>240</v>
      </c>
      <c r="AT206" s="156" t="s">
        <v>237</v>
      </c>
      <c r="AU206" s="156" t="s">
        <v>217</v>
      </c>
      <c r="AY206" s="17" t="s">
        <v>205</v>
      </c>
      <c r="BE206" s="157">
        <f t="shared" si="24"/>
        <v>0</v>
      </c>
      <c r="BF206" s="157">
        <f t="shared" si="25"/>
        <v>0</v>
      </c>
      <c r="BG206" s="157">
        <f t="shared" si="26"/>
        <v>0</v>
      </c>
      <c r="BH206" s="157">
        <f t="shared" si="27"/>
        <v>0</v>
      </c>
      <c r="BI206" s="157">
        <f t="shared" si="28"/>
        <v>0</v>
      </c>
      <c r="BJ206" s="17" t="s">
        <v>85</v>
      </c>
      <c r="BK206" s="157">
        <f t="shared" si="29"/>
        <v>0</v>
      </c>
      <c r="BL206" s="17" t="s">
        <v>212</v>
      </c>
      <c r="BM206" s="156" t="s">
        <v>1482</v>
      </c>
    </row>
    <row r="207" spans="1:65" s="2" customFormat="1" ht="21.75" customHeight="1">
      <c r="A207" s="32"/>
      <c r="B207" s="144"/>
      <c r="C207" s="175" t="s">
        <v>605</v>
      </c>
      <c r="D207" s="175" t="s">
        <v>237</v>
      </c>
      <c r="E207" s="176" t="s">
        <v>1831</v>
      </c>
      <c r="F207" s="177" t="s">
        <v>1832</v>
      </c>
      <c r="G207" s="178" t="s">
        <v>1622</v>
      </c>
      <c r="H207" s="179">
        <v>5</v>
      </c>
      <c r="I207" s="180"/>
      <c r="J207" s="181">
        <f t="shared" si="20"/>
        <v>0</v>
      </c>
      <c r="K207" s="177" t="s">
        <v>1</v>
      </c>
      <c r="L207" s="182"/>
      <c r="M207" s="183" t="s">
        <v>1</v>
      </c>
      <c r="N207" s="184" t="s">
        <v>43</v>
      </c>
      <c r="O207" s="58"/>
      <c r="P207" s="154">
        <f t="shared" si="21"/>
        <v>0</v>
      </c>
      <c r="Q207" s="154">
        <v>0</v>
      </c>
      <c r="R207" s="154">
        <f t="shared" si="22"/>
        <v>0</v>
      </c>
      <c r="S207" s="154">
        <v>0</v>
      </c>
      <c r="T207" s="155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240</v>
      </c>
      <c r="AT207" s="156" t="s">
        <v>237</v>
      </c>
      <c r="AU207" s="156" t="s">
        <v>217</v>
      </c>
      <c r="AY207" s="17" t="s">
        <v>205</v>
      </c>
      <c r="BE207" s="157">
        <f t="shared" si="24"/>
        <v>0</v>
      </c>
      <c r="BF207" s="157">
        <f t="shared" si="25"/>
        <v>0</v>
      </c>
      <c r="BG207" s="157">
        <f t="shared" si="26"/>
        <v>0</v>
      </c>
      <c r="BH207" s="157">
        <f t="shared" si="27"/>
        <v>0</v>
      </c>
      <c r="BI207" s="157">
        <f t="shared" si="28"/>
        <v>0</v>
      </c>
      <c r="BJ207" s="17" t="s">
        <v>85</v>
      </c>
      <c r="BK207" s="157">
        <f t="shared" si="29"/>
        <v>0</v>
      </c>
      <c r="BL207" s="17" t="s">
        <v>212</v>
      </c>
      <c r="BM207" s="156" t="s">
        <v>1491</v>
      </c>
    </row>
    <row r="208" spans="1:65" s="2" customFormat="1" ht="21.75" customHeight="1">
      <c r="A208" s="32"/>
      <c r="B208" s="144"/>
      <c r="C208" s="175" t="s">
        <v>609</v>
      </c>
      <c r="D208" s="175" t="s">
        <v>237</v>
      </c>
      <c r="E208" s="176" t="s">
        <v>1833</v>
      </c>
      <c r="F208" s="177" t="s">
        <v>1834</v>
      </c>
      <c r="G208" s="178" t="s">
        <v>1622</v>
      </c>
      <c r="H208" s="179">
        <v>7</v>
      </c>
      <c r="I208" s="180"/>
      <c r="J208" s="181">
        <f t="shared" si="20"/>
        <v>0</v>
      </c>
      <c r="K208" s="177" t="s">
        <v>1</v>
      </c>
      <c r="L208" s="182"/>
      <c r="M208" s="183" t="s">
        <v>1</v>
      </c>
      <c r="N208" s="184" t="s">
        <v>43</v>
      </c>
      <c r="O208" s="58"/>
      <c r="P208" s="154">
        <f t="shared" si="21"/>
        <v>0</v>
      </c>
      <c r="Q208" s="154">
        <v>0</v>
      </c>
      <c r="R208" s="154">
        <f t="shared" si="22"/>
        <v>0</v>
      </c>
      <c r="S208" s="154">
        <v>0</v>
      </c>
      <c r="T208" s="155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240</v>
      </c>
      <c r="AT208" s="156" t="s">
        <v>237</v>
      </c>
      <c r="AU208" s="156" t="s">
        <v>217</v>
      </c>
      <c r="AY208" s="17" t="s">
        <v>205</v>
      </c>
      <c r="BE208" s="157">
        <f t="shared" si="24"/>
        <v>0</v>
      </c>
      <c r="BF208" s="157">
        <f t="shared" si="25"/>
        <v>0</v>
      </c>
      <c r="BG208" s="157">
        <f t="shared" si="26"/>
        <v>0</v>
      </c>
      <c r="BH208" s="157">
        <f t="shared" si="27"/>
        <v>0</v>
      </c>
      <c r="BI208" s="157">
        <f t="shared" si="28"/>
        <v>0</v>
      </c>
      <c r="BJ208" s="17" t="s">
        <v>85</v>
      </c>
      <c r="BK208" s="157">
        <f t="shared" si="29"/>
        <v>0</v>
      </c>
      <c r="BL208" s="17" t="s">
        <v>212</v>
      </c>
      <c r="BM208" s="156" t="s">
        <v>1499</v>
      </c>
    </row>
    <row r="209" spans="1:65" s="2" customFormat="1" ht="21.75" customHeight="1">
      <c r="A209" s="32"/>
      <c r="B209" s="144"/>
      <c r="C209" s="175" t="s">
        <v>613</v>
      </c>
      <c r="D209" s="175" t="s">
        <v>237</v>
      </c>
      <c r="E209" s="176" t="s">
        <v>1835</v>
      </c>
      <c r="F209" s="177" t="s">
        <v>1836</v>
      </c>
      <c r="G209" s="178" t="s">
        <v>1622</v>
      </c>
      <c r="H209" s="179">
        <v>9</v>
      </c>
      <c r="I209" s="180"/>
      <c r="J209" s="181">
        <f t="shared" si="20"/>
        <v>0</v>
      </c>
      <c r="K209" s="177" t="s">
        <v>1</v>
      </c>
      <c r="L209" s="182"/>
      <c r="M209" s="183" t="s">
        <v>1</v>
      </c>
      <c r="N209" s="184" t="s">
        <v>43</v>
      </c>
      <c r="O209" s="58"/>
      <c r="P209" s="154">
        <f t="shared" si="21"/>
        <v>0</v>
      </c>
      <c r="Q209" s="154">
        <v>0</v>
      </c>
      <c r="R209" s="154">
        <f t="shared" si="22"/>
        <v>0</v>
      </c>
      <c r="S209" s="154">
        <v>0</v>
      </c>
      <c r="T209" s="155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6" t="s">
        <v>240</v>
      </c>
      <c r="AT209" s="156" t="s">
        <v>237</v>
      </c>
      <c r="AU209" s="156" t="s">
        <v>217</v>
      </c>
      <c r="AY209" s="17" t="s">
        <v>205</v>
      </c>
      <c r="BE209" s="157">
        <f t="shared" si="24"/>
        <v>0</v>
      </c>
      <c r="BF209" s="157">
        <f t="shared" si="25"/>
        <v>0</v>
      </c>
      <c r="BG209" s="157">
        <f t="shared" si="26"/>
        <v>0</v>
      </c>
      <c r="BH209" s="157">
        <f t="shared" si="27"/>
        <v>0</v>
      </c>
      <c r="BI209" s="157">
        <f t="shared" si="28"/>
        <v>0</v>
      </c>
      <c r="BJ209" s="17" t="s">
        <v>85</v>
      </c>
      <c r="BK209" s="157">
        <f t="shared" si="29"/>
        <v>0</v>
      </c>
      <c r="BL209" s="17" t="s">
        <v>212</v>
      </c>
      <c r="BM209" s="156" t="s">
        <v>1508</v>
      </c>
    </row>
    <row r="210" spans="1:65" s="2" customFormat="1" ht="21.75" customHeight="1">
      <c r="A210" s="32"/>
      <c r="B210" s="144"/>
      <c r="C210" s="175" t="s">
        <v>617</v>
      </c>
      <c r="D210" s="175" t="s">
        <v>237</v>
      </c>
      <c r="E210" s="176" t="s">
        <v>1837</v>
      </c>
      <c r="F210" s="177" t="s">
        <v>1838</v>
      </c>
      <c r="G210" s="178" t="s">
        <v>1622</v>
      </c>
      <c r="H210" s="179">
        <v>6</v>
      </c>
      <c r="I210" s="180"/>
      <c r="J210" s="181">
        <f t="shared" si="20"/>
        <v>0</v>
      </c>
      <c r="K210" s="177" t="s">
        <v>1</v>
      </c>
      <c r="L210" s="182"/>
      <c r="M210" s="183" t="s">
        <v>1</v>
      </c>
      <c r="N210" s="184" t="s">
        <v>43</v>
      </c>
      <c r="O210" s="58"/>
      <c r="P210" s="154">
        <f t="shared" si="21"/>
        <v>0</v>
      </c>
      <c r="Q210" s="154">
        <v>0</v>
      </c>
      <c r="R210" s="154">
        <f t="shared" si="22"/>
        <v>0</v>
      </c>
      <c r="S210" s="154">
        <v>0</v>
      </c>
      <c r="T210" s="155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6" t="s">
        <v>240</v>
      </c>
      <c r="AT210" s="156" t="s">
        <v>237</v>
      </c>
      <c r="AU210" s="156" t="s">
        <v>217</v>
      </c>
      <c r="AY210" s="17" t="s">
        <v>205</v>
      </c>
      <c r="BE210" s="157">
        <f t="shared" si="24"/>
        <v>0</v>
      </c>
      <c r="BF210" s="157">
        <f t="shared" si="25"/>
        <v>0</v>
      </c>
      <c r="BG210" s="157">
        <f t="shared" si="26"/>
        <v>0</v>
      </c>
      <c r="BH210" s="157">
        <f t="shared" si="27"/>
        <v>0</v>
      </c>
      <c r="BI210" s="157">
        <f t="shared" si="28"/>
        <v>0</v>
      </c>
      <c r="BJ210" s="17" t="s">
        <v>85</v>
      </c>
      <c r="BK210" s="157">
        <f t="shared" si="29"/>
        <v>0</v>
      </c>
      <c r="BL210" s="17" t="s">
        <v>212</v>
      </c>
      <c r="BM210" s="156" t="s">
        <v>1517</v>
      </c>
    </row>
    <row r="211" spans="1:65" s="2" customFormat="1" ht="21.75" customHeight="1">
      <c r="A211" s="32"/>
      <c r="B211" s="144"/>
      <c r="C211" s="175" t="s">
        <v>621</v>
      </c>
      <c r="D211" s="175" t="s">
        <v>237</v>
      </c>
      <c r="E211" s="176" t="s">
        <v>1839</v>
      </c>
      <c r="F211" s="177" t="s">
        <v>1840</v>
      </c>
      <c r="G211" s="178" t="s">
        <v>1622</v>
      </c>
      <c r="H211" s="179">
        <v>9</v>
      </c>
      <c r="I211" s="180"/>
      <c r="J211" s="181">
        <f t="shared" si="20"/>
        <v>0</v>
      </c>
      <c r="K211" s="177" t="s">
        <v>1</v>
      </c>
      <c r="L211" s="182"/>
      <c r="M211" s="183" t="s">
        <v>1</v>
      </c>
      <c r="N211" s="184" t="s">
        <v>43</v>
      </c>
      <c r="O211" s="58"/>
      <c r="P211" s="154">
        <f t="shared" si="21"/>
        <v>0</v>
      </c>
      <c r="Q211" s="154">
        <v>0</v>
      </c>
      <c r="R211" s="154">
        <f t="shared" si="22"/>
        <v>0</v>
      </c>
      <c r="S211" s="154">
        <v>0</v>
      </c>
      <c r="T211" s="155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6" t="s">
        <v>240</v>
      </c>
      <c r="AT211" s="156" t="s">
        <v>237</v>
      </c>
      <c r="AU211" s="156" t="s">
        <v>217</v>
      </c>
      <c r="AY211" s="17" t="s">
        <v>205</v>
      </c>
      <c r="BE211" s="157">
        <f t="shared" si="24"/>
        <v>0</v>
      </c>
      <c r="BF211" s="157">
        <f t="shared" si="25"/>
        <v>0</v>
      </c>
      <c r="BG211" s="157">
        <f t="shared" si="26"/>
        <v>0</v>
      </c>
      <c r="BH211" s="157">
        <f t="shared" si="27"/>
        <v>0</v>
      </c>
      <c r="BI211" s="157">
        <f t="shared" si="28"/>
        <v>0</v>
      </c>
      <c r="BJ211" s="17" t="s">
        <v>85</v>
      </c>
      <c r="BK211" s="157">
        <f t="shared" si="29"/>
        <v>0</v>
      </c>
      <c r="BL211" s="17" t="s">
        <v>212</v>
      </c>
      <c r="BM211" s="156" t="s">
        <v>1530</v>
      </c>
    </row>
    <row r="212" spans="1:65" s="2" customFormat="1" ht="21.75" customHeight="1">
      <c r="A212" s="32"/>
      <c r="B212" s="144"/>
      <c r="C212" s="175" t="s">
        <v>625</v>
      </c>
      <c r="D212" s="175" t="s">
        <v>237</v>
      </c>
      <c r="E212" s="176" t="s">
        <v>1658</v>
      </c>
      <c r="F212" s="177" t="s">
        <v>1659</v>
      </c>
      <c r="G212" s="178" t="s">
        <v>325</v>
      </c>
      <c r="H212" s="179">
        <v>134</v>
      </c>
      <c r="I212" s="180"/>
      <c r="J212" s="181">
        <f t="shared" si="20"/>
        <v>0</v>
      </c>
      <c r="K212" s="177" t="s">
        <v>1</v>
      </c>
      <c r="L212" s="182"/>
      <c r="M212" s="183" t="s">
        <v>1</v>
      </c>
      <c r="N212" s="184" t="s">
        <v>43</v>
      </c>
      <c r="O212" s="58"/>
      <c r="P212" s="154">
        <f t="shared" si="21"/>
        <v>0</v>
      </c>
      <c r="Q212" s="154">
        <v>0</v>
      </c>
      <c r="R212" s="154">
        <f t="shared" si="22"/>
        <v>0</v>
      </c>
      <c r="S212" s="154">
        <v>0</v>
      </c>
      <c r="T212" s="155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240</v>
      </c>
      <c r="AT212" s="156" t="s">
        <v>237</v>
      </c>
      <c r="AU212" s="156" t="s">
        <v>217</v>
      </c>
      <c r="AY212" s="17" t="s">
        <v>205</v>
      </c>
      <c r="BE212" s="157">
        <f t="shared" si="24"/>
        <v>0</v>
      </c>
      <c r="BF212" s="157">
        <f t="shared" si="25"/>
        <v>0</v>
      </c>
      <c r="BG212" s="157">
        <f t="shared" si="26"/>
        <v>0</v>
      </c>
      <c r="BH212" s="157">
        <f t="shared" si="27"/>
        <v>0</v>
      </c>
      <c r="BI212" s="157">
        <f t="shared" si="28"/>
        <v>0</v>
      </c>
      <c r="BJ212" s="17" t="s">
        <v>85</v>
      </c>
      <c r="BK212" s="157">
        <f t="shared" si="29"/>
        <v>0</v>
      </c>
      <c r="BL212" s="17" t="s">
        <v>212</v>
      </c>
      <c r="BM212" s="156" t="s">
        <v>1541</v>
      </c>
    </row>
    <row r="213" spans="1:65" s="2" customFormat="1" ht="21.75" customHeight="1">
      <c r="A213" s="32"/>
      <c r="B213" s="144"/>
      <c r="C213" s="175" t="s">
        <v>629</v>
      </c>
      <c r="D213" s="175" t="s">
        <v>237</v>
      </c>
      <c r="E213" s="176" t="s">
        <v>1660</v>
      </c>
      <c r="F213" s="177" t="s">
        <v>1661</v>
      </c>
      <c r="G213" s="178" t="s">
        <v>325</v>
      </c>
      <c r="H213" s="179">
        <v>134</v>
      </c>
      <c r="I213" s="180"/>
      <c r="J213" s="181">
        <f t="shared" si="20"/>
        <v>0</v>
      </c>
      <c r="K213" s="177" t="s">
        <v>1</v>
      </c>
      <c r="L213" s="182"/>
      <c r="M213" s="183" t="s">
        <v>1</v>
      </c>
      <c r="N213" s="184" t="s">
        <v>43</v>
      </c>
      <c r="O213" s="58"/>
      <c r="P213" s="154">
        <f t="shared" si="21"/>
        <v>0</v>
      </c>
      <c r="Q213" s="154">
        <v>0</v>
      </c>
      <c r="R213" s="154">
        <f t="shared" si="22"/>
        <v>0</v>
      </c>
      <c r="S213" s="154">
        <v>0</v>
      </c>
      <c r="T213" s="155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6" t="s">
        <v>240</v>
      </c>
      <c r="AT213" s="156" t="s">
        <v>237</v>
      </c>
      <c r="AU213" s="156" t="s">
        <v>217</v>
      </c>
      <c r="AY213" s="17" t="s">
        <v>205</v>
      </c>
      <c r="BE213" s="157">
        <f t="shared" si="24"/>
        <v>0</v>
      </c>
      <c r="BF213" s="157">
        <f t="shared" si="25"/>
        <v>0</v>
      </c>
      <c r="BG213" s="157">
        <f t="shared" si="26"/>
        <v>0</v>
      </c>
      <c r="BH213" s="157">
        <f t="shared" si="27"/>
        <v>0</v>
      </c>
      <c r="BI213" s="157">
        <f t="shared" si="28"/>
        <v>0</v>
      </c>
      <c r="BJ213" s="17" t="s">
        <v>85</v>
      </c>
      <c r="BK213" s="157">
        <f t="shared" si="29"/>
        <v>0</v>
      </c>
      <c r="BL213" s="17" t="s">
        <v>212</v>
      </c>
      <c r="BM213" s="156" t="s">
        <v>1549</v>
      </c>
    </row>
    <row r="214" spans="1:65" s="2" customFormat="1" ht="66.75" customHeight="1">
      <c r="A214" s="32"/>
      <c r="B214" s="144"/>
      <c r="C214" s="175" t="s">
        <v>633</v>
      </c>
      <c r="D214" s="175" t="s">
        <v>237</v>
      </c>
      <c r="E214" s="176" t="s">
        <v>1841</v>
      </c>
      <c r="F214" s="177" t="s">
        <v>1842</v>
      </c>
      <c r="G214" s="178" t="s">
        <v>1635</v>
      </c>
      <c r="H214" s="179">
        <v>1</v>
      </c>
      <c r="I214" s="180"/>
      <c r="J214" s="181">
        <f t="shared" si="20"/>
        <v>0</v>
      </c>
      <c r="K214" s="177" t="s">
        <v>1</v>
      </c>
      <c r="L214" s="182"/>
      <c r="M214" s="183" t="s">
        <v>1</v>
      </c>
      <c r="N214" s="184" t="s">
        <v>43</v>
      </c>
      <c r="O214" s="58"/>
      <c r="P214" s="154">
        <f t="shared" si="21"/>
        <v>0</v>
      </c>
      <c r="Q214" s="154">
        <v>0</v>
      </c>
      <c r="R214" s="154">
        <f t="shared" si="22"/>
        <v>0</v>
      </c>
      <c r="S214" s="154">
        <v>0</v>
      </c>
      <c r="T214" s="155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240</v>
      </c>
      <c r="AT214" s="156" t="s">
        <v>237</v>
      </c>
      <c r="AU214" s="156" t="s">
        <v>217</v>
      </c>
      <c r="AY214" s="17" t="s">
        <v>205</v>
      </c>
      <c r="BE214" s="157">
        <f t="shared" si="24"/>
        <v>0</v>
      </c>
      <c r="BF214" s="157">
        <f t="shared" si="25"/>
        <v>0</v>
      </c>
      <c r="BG214" s="157">
        <f t="shared" si="26"/>
        <v>0</v>
      </c>
      <c r="BH214" s="157">
        <f t="shared" si="27"/>
        <v>0</v>
      </c>
      <c r="BI214" s="157">
        <f t="shared" si="28"/>
        <v>0</v>
      </c>
      <c r="BJ214" s="17" t="s">
        <v>85</v>
      </c>
      <c r="BK214" s="157">
        <f t="shared" si="29"/>
        <v>0</v>
      </c>
      <c r="BL214" s="17" t="s">
        <v>212</v>
      </c>
      <c r="BM214" s="156" t="s">
        <v>1554</v>
      </c>
    </row>
    <row r="215" spans="2:63" s="12" customFormat="1" ht="20.9" customHeight="1">
      <c r="B215" s="131"/>
      <c r="D215" s="132" t="s">
        <v>76</v>
      </c>
      <c r="E215" s="142" t="s">
        <v>1843</v>
      </c>
      <c r="F215" s="142" t="s">
        <v>1844</v>
      </c>
      <c r="I215" s="134"/>
      <c r="J215" s="143">
        <f>BK215</f>
        <v>0</v>
      </c>
      <c r="L215" s="131"/>
      <c r="M215" s="136"/>
      <c r="N215" s="137"/>
      <c r="O215" s="137"/>
      <c r="P215" s="138">
        <f>SUM(P216:P242)</f>
        <v>0</v>
      </c>
      <c r="Q215" s="137"/>
      <c r="R215" s="138">
        <f>SUM(R216:R242)</f>
        <v>0</v>
      </c>
      <c r="S215" s="137"/>
      <c r="T215" s="139">
        <f>SUM(T216:T242)</f>
        <v>0</v>
      </c>
      <c r="AR215" s="132" t="s">
        <v>8</v>
      </c>
      <c r="AT215" s="140" t="s">
        <v>76</v>
      </c>
      <c r="AU215" s="140" t="s">
        <v>85</v>
      </c>
      <c r="AY215" s="132" t="s">
        <v>205</v>
      </c>
      <c r="BK215" s="141">
        <f>SUM(BK216:BK242)</f>
        <v>0</v>
      </c>
    </row>
    <row r="216" spans="1:65" s="2" customFormat="1" ht="37.75" customHeight="1">
      <c r="A216" s="32"/>
      <c r="B216" s="144"/>
      <c r="C216" s="175" t="s">
        <v>637</v>
      </c>
      <c r="D216" s="175" t="s">
        <v>237</v>
      </c>
      <c r="E216" s="176" t="s">
        <v>1845</v>
      </c>
      <c r="F216" s="177" t="s">
        <v>1846</v>
      </c>
      <c r="G216" s="178" t="s">
        <v>1635</v>
      </c>
      <c r="H216" s="179">
        <v>1</v>
      </c>
      <c r="I216" s="180"/>
      <c r="J216" s="181">
        <f aca="true" t="shared" si="30" ref="J216:J242">ROUND(I216*H216,0)</f>
        <v>0</v>
      </c>
      <c r="K216" s="177" t="s">
        <v>1</v>
      </c>
      <c r="L216" s="182"/>
      <c r="M216" s="183" t="s">
        <v>1</v>
      </c>
      <c r="N216" s="184" t="s">
        <v>43</v>
      </c>
      <c r="O216" s="58"/>
      <c r="P216" s="154">
        <f aca="true" t="shared" si="31" ref="P216:P242">O216*H216</f>
        <v>0</v>
      </c>
      <c r="Q216" s="154">
        <v>0</v>
      </c>
      <c r="R216" s="154">
        <f aca="true" t="shared" si="32" ref="R216:R242">Q216*H216</f>
        <v>0</v>
      </c>
      <c r="S216" s="154">
        <v>0</v>
      </c>
      <c r="T216" s="155">
        <f aca="true" t="shared" si="33" ref="T216:T242"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240</v>
      </c>
      <c r="AT216" s="156" t="s">
        <v>237</v>
      </c>
      <c r="AU216" s="156" t="s">
        <v>217</v>
      </c>
      <c r="AY216" s="17" t="s">
        <v>205</v>
      </c>
      <c r="BE216" s="157">
        <f aca="true" t="shared" si="34" ref="BE216:BE242">IF(N216="základní",J216,0)</f>
        <v>0</v>
      </c>
      <c r="BF216" s="157">
        <f aca="true" t="shared" si="35" ref="BF216:BF242">IF(N216="snížená",J216,0)</f>
        <v>0</v>
      </c>
      <c r="BG216" s="157">
        <f aca="true" t="shared" si="36" ref="BG216:BG242">IF(N216="zákl. přenesená",J216,0)</f>
        <v>0</v>
      </c>
      <c r="BH216" s="157">
        <f aca="true" t="shared" si="37" ref="BH216:BH242">IF(N216="sníž. přenesená",J216,0)</f>
        <v>0</v>
      </c>
      <c r="BI216" s="157">
        <f aca="true" t="shared" si="38" ref="BI216:BI242">IF(N216="nulová",J216,0)</f>
        <v>0</v>
      </c>
      <c r="BJ216" s="17" t="s">
        <v>85</v>
      </c>
      <c r="BK216" s="157">
        <f aca="true" t="shared" si="39" ref="BK216:BK242">ROUND(I216*H216,0)</f>
        <v>0</v>
      </c>
      <c r="BL216" s="17" t="s">
        <v>212</v>
      </c>
      <c r="BM216" s="156" t="s">
        <v>1569</v>
      </c>
    </row>
    <row r="217" spans="1:65" s="2" customFormat="1" ht="76.4" customHeight="1">
      <c r="A217" s="32"/>
      <c r="B217" s="144"/>
      <c r="C217" s="175" t="s">
        <v>641</v>
      </c>
      <c r="D217" s="175" t="s">
        <v>237</v>
      </c>
      <c r="E217" s="176" t="s">
        <v>1847</v>
      </c>
      <c r="F217" s="177" t="s">
        <v>1848</v>
      </c>
      <c r="G217" s="178" t="s">
        <v>1635</v>
      </c>
      <c r="H217" s="179">
        <v>1</v>
      </c>
      <c r="I217" s="180"/>
      <c r="J217" s="181">
        <f t="shared" si="30"/>
        <v>0</v>
      </c>
      <c r="K217" s="177" t="s">
        <v>1</v>
      </c>
      <c r="L217" s="182"/>
      <c r="M217" s="183" t="s">
        <v>1</v>
      </c>
      <c r="N217" s="184" t="s">
        <v>43</v>
      </c>
      <c r="O217" s="58"/>
      <c r="P217" s="154">
        <f t="shared" si="31"/>
        <v>0</v>
      </c>
      <c r="Q217" s="154">
        <v>0</v>
      </c>
      <c r="R217" s="154">
        <f t="shared" si="32"/>
        <v>0</v>
      </c>
      <c r="S217" s="154">
        <v>0</v>
      </c>
      <c r="T217" s="155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6" t="s">
        <v>240</v>
      </c>
      <c r="AT217" s="156" t="s">
        <v>237</v>
      </c>
      <c r="AU217" s="156" t="s">
        <v>217</v>
      </c>
      <c r="AY217" s="17" t="s">
        <v>205</v>
      </c>
      <c r="BE217" s="157">
        <f t="shared" si="34"/>
        <v>0</v>
      </c>
      <c r="BF217" s="157">
        <f t="shared" si="35"/>
        <v>0</v>
      </c>
      <c r="BG217" s="157">
        <f t="shared" si="36"/>
        <v>0</v>
      </c>
      <c r="BH217" s="157">
        <f t="shared" si="37"/>
        <v>0</v>
      </c>
      <c r="BI217" s="157">
        <f t="shared" si="38"/>
        <v>0</v>
      </c>
      <c r="BJ217" s="17" t="s">
        <v>85</v>
      </c>
      <c r="BK217" s="157">
        <f t="shared" si="39"/>
        <v>0</v>
      </c>
      <c r="BL217" s="17" t="s">
        <v>212</v>
      </c>
      <c r="BM217" s="156" t="s">
        <v>1585</v>
      </c>
    </row>
    <row r="218" spans="1:65" s="2" customFormat="1" ht="24.15" customHeight="1">
      <c r="A218" s="32"/>
      <c r="B218" s="144"/>
      <c r="C218" s="175" t="s">
        <v>645</v>
      </c>
      <c r="D218" s="175" t="s">
        <v>237</v>
      </c>
      <c r="E218" s="176" t="s">
        <v>1849</v>
      </c>
      <c r="F218" s="177" t="s">
        <v>1850</v>
      </c>
      <c r="G218" s="178" t="s">
        <v>1622</v>
      </c>
      <c r="H218" s="179">
        <v>1</v>
      </c>
      <c r="I218" s="180"/>
      <c r="J218" s="181">
        <f t="shared" si="30"/>
        <v>0</v>
      </c>
      <c r="K218" s="177" t="s">
        <v>1</v>
      </c>
      <c r="L218" s="182"/>
      <c r="M218" s="183" t="s">
        <v>1</v>
      </c>
      <c r="N218" s="184" t="s">
        <v>43</v>
      </c>
      <c r="O218" s="58"/>
      <c r="P218" s="154">
        <f t="shared" si="31"/>
        <v>0</v>
      </c>
      <c r="Q218" s="154">
        <v>0</v>
      </c>
      <c r="R218" s="154">
        <f t="shared" si="32"/>
        <v>0</v>
      </c>
      <c r="S218" s="154">
        <v>0</v>
      </c>
      <c r="T218" s="155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6" t="s">
        <v>240</v>
      </c>
      <c r="AT218" s="156" t="s">
        <v>237</v>
      </c>
      <c r="AU218" s="156" t="s">
        <v>217</v>
      </c>
      <c r="AY218" s="17" t="s">
        <v>205</v>
      </c>
      <c r="BE218" s="157">
        <f t="shared" si="34"/>
        <v>0</v>
      </c>
      <c r="BF218" s="157">
        <f t="shared" si="35"/>
        <v>0</v>
      </c>
      <c r="BG218" s="157">
        <f t="shared" si="36"/>
        <v>0</v>
      </c>
      <c r="BH218" s="157">
        <f t="shared" si="37"/>
        <v>0</v>
      </c>
      <c r="BI218" s="157">
        <f t="shared" si="38"/>
        <v>0</v>
      </c>
      <c r="BJ218" s="17" t="s">
        <v>85</v>
      </c>
      <c r="BK218" s="157">
        <f t="shared" si="39"/>
        <v>0</v>
      </c>
      <c r="BL218" s="17" t="s">
        <v>212</v>
      </c>
      <c r="BM218" s="156" t="s">
        <v>1593</v>
      </c>
    </row>
    <row r="219" spans="1:65" s="2" customFormat="1" ht="21.75" customHeight="1">
      <c r="A219" s="32"/>
      <c r="B219" s="144"/>
      <c r="C219" s="175" t="s">
        <v>650</v>
      </c>
      <c r="D219" s="175" t="s">
        <v>237</v>
      </c>
      <c r="E219" s="176" t="s">
        <v>1851</v>
      </c>
      <c r="F219" s="177" t="s">
        <v>1852</v>
      </c>
      <c r="G219" s="178" t="s">
        <v>1622</v>
      </c>
      <c r="H219" s="179">
        <v>1</v>
      </c>
      <c r="I219" s="180"/>
      <c r="J219" s="181">
        <f t="shared" si="30"/>
        <v>0</v>
      </c>
      <c r="K219" s="177" t="s">
        <v>1</v>
      </c>
      <c r="L219" s="182"/>
      <c r="M219" s="183" t="s">
        <v>1</v>
      </c>
      <c r="N219" s="184" t="s">
        <v>43</v>
      </c>
      <c r="O219" s="58"/>
      <c r="P219" s="154">
        <f t="shared" si="31"/>
        <v>0</v>
      </c>
      <c r="Q219" s="154">
        <v>0</v>
      </c>
      <c r="R219" s="154">
        <f t="shared" si="32"/>
        <v>0</v>
      </c>
      <c r="S219" s="154">
        <v>0</v>
      </c>
      <c r="T219" s="155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6" t="s">
        <v>240</v>
      </c>
      <c r="AT219" s="156" t="s">
        <v>237</v>
      </c>
      <c r="AU219" s="156" t="s">
        <v>217</v>
      </c>
      <c r="AY219" s="17" t="s">
        <v>205</v>
      </c>
      <c r="BE219" s="157">
        <f t="shared" si="34"/>
        <v>0</v>
      </c>
      <c r="BF219" s="157">
        <f t="shared" si="35"/>
        <v>0</v>
      </c>
      <c r="BG219" s="157">
        <f t="shared" si="36"/>
        <v>0</v>
      </c>
      <c r="BH219" s="157">
        <f t="shared" si="37"/>
        <v>0</v>
      </c>
      <c r="BI219" s="157">
        <f t="shared" si="38"/>
        <v>0</v>
      </c>
      <c r="BJ219" s="17" t="s">
        <v>85</v>
      </c>
      <c r="BK219" s="157">
        <f t="shared" si="39"/>
        <v>0</v>
      </c>
      <c r="BL219" s="17" t="s">
        <v>212</v>
      </c>
      <c r="BM219" s="156" t="s">
        <v>1600</v>
      </c>
    </row>
    <row r="220" spans="1:65" s="2" customFormat="1" ht="21.75" customHeight="1">
      <c r="A220" s="32"/>
      <c r="B220" s="144"/>
      <c r="C220" s="175" t="s">
        <v>654</v>
      </c>
      <c r="D220" s="175" t="s">
        <v>237</v>
      </c>
      <c r="E220" s="176" t="s">
        <v>1853</v>
      </c>
      <c r="F220" s="177" t="s">
        <v>1854</v>
      </c>
      <c r="G220" s="178" t="s">
        <v>1635</v>
      </c>
      <c r="H220" s="179">
        <v>1</v>
      </c>
      <c r="I220" s="180"/>
      <c r="J220" s="181">
        <f t="shared" si="30"/>
        <v>0</v>
      </c>
      <c r="K220" s="177" t="s">
        <v>1</v>
      </c>
      <c r="L220" s="182"/>
      <c r="M220" s="183" t="s">
        <v>1</v>
      </c>
      <c r="N220" s="184" t="s">
        <v>43</v>
      </c>
      <c r="O220" s="58"/>
      <c r="P220" s="154">
        <f t="shared" si="31"/>
        <v>0</v>
      </c>
      <c r="Q220" s="154">
        <v>0</v>
      </c>
      <c r="R220" s="154">
        <f t="shared" si="32"/>
        <v>0</v>
      </c>
      <c r="S220" s="154">
        <v>0</v>
      </c>
      <c r="T220" s="155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6" t="s">
        <v>240</v>
      </c>
      <c r="AT220" s="156" t="s">
        <v>237</v>
      </c>
      <c r="AU220" s="156" t="s">
        <v>217</v>
      </c>
      <c r="AY220" s="17" t="s">
        <v>205</v>
      </c>
      <c r="BE220" s="157">
        <f t="shared" si="34"/>
        <v>0</v>
      </c>
      <c r="BF220" s="157">
        <f t="shared" si="35"/>
        <v>0</v>
      </c>
      <c r="BG220" s="157">
        <f t="shared" si="36"/>
        <v>0</v>
      </c>
      <c r="BH220" s="157">
        <f t="shared" si="37"/>
        <v>0</v>
      </c>
      <c r="BI220" s="157">
        <f t="shared" si="38"/>
        <v>0</v>
      </c>
      <c r="BJ220" s="17" t="s">
        <v>85</v>
      </c>
      <c r="BK220" s="157">
        <f t="shared" si="39"/>
        <v>0</v>
      </c>
      <c r="BL220" s="17" t="s">
        <v>212</v>
      </c>
      <c r="BM220" s="156" t="s">
        <v>1855</v>
      </c>
    </row>
    <row r="221" spans="1:65" s="2" customFormat="1" ht="24.15" customHeight="1">
      <c r="A221" s="32"/>
      <c r="B221" s="144"/>
      <c r="C221" s="175" t="s">
        <v>658</v>
      </c>
      <c r="D221" s="175" t="s">
        <v>237</v>
      </c>
      <c r="E221" s="176" t="s">
        <v>1666</v>
      </c>
      <c r="F221" s="177" t="s">
        <v>1667</v>
      </c>
      <c r="G221" s="178" t="s">
        <v>1622</v>
      </c>
      <c r="H221" s="179">
        <v>2</v>
      </c>
      <c r="I221" s="180"/>
      <c r="J221" s="181">
        <f t="shared" si="30"/>
        <v>0</v>
      </c>
      <c r="K221" s="177" t="s">
        <v>1</v>
      </c>
      <c r="L221" s="182"/>
      <c r="M221" s="183" t="s">
        <v>1</v>
      </c>
      <c r="N221" s="184" t="s">
        <v>43</v>
      </c>
      <c r="O221" s="58"/>
      <c r="P221" s="154">
        <f t="shared" si="31"/>
        <v>0</v>
      </c>
      <c r="Q221" s="154">
        <v>0</v>
      </c>
      <c r="R221" s="154">
        <f t="shared" si="32"/>
        <v>0</v>
      </c>
      <c r="S221" s="154">
        <v>0</v>
      </c>
      <c r="T221" s="155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240</v>
      </c>
      <c r="AT221" s="156" t="s">
        <v>237</v>
      </c>
      <c r="AU221" s="156" t="s">
        <v>217</v>
      </c>
      <c r="AY221" s="17" t="s">
        <v>205</v>
      </c>
      <c r="BE221" s="157">
        <f t="shared" si="34"/>
        <v>0</v>
      </c>
      <c r="BF221" s="157">
        <f t="shared" si="35"/>
        <v>0</v>
      </c>
      <c r="BG221" s="157">
        <f t="shared" si="36"/>
        <v>0</v>
      </c>
      <c r="BH221" s="157">
        <f t="shared" si="37"/>
        <v>0</v>
      </c>
      <c r="BI221" s="157">
        <f t="shared" si="38"/>
        <v>0</v>
      </c>
      <c r="BJ221" s="17" t="s">
        <v>85</v>
      </c>
      <c r="BK221" s="157">
        <f t="shared" si="39"/>
        <v>0</v>
      </c>
      <c r="BL221" s="17" t="s">
        <v>212</v>
      </c>
      <c r="BM221" s="156" t="s">
        <v>1856</v>
      </c>
    </row>
    <row r="222" spans="1:65" s="2" customFormat="1" ht="24.15" customHeight="1">
      <c r="A222" s="32"/>
      <c r="B222" s="144"/>
      <c r="C222" s="175" t="s">
        <v>662</v>
      </c>
      <c r="D222" s="175" t="s">
        <v>237</v>
      </c>
      <c r="E222" s="176" t="s">
        <v>1668</v>
      </c>
      <c r="F222" s="177" t="s">
        <v>1669</v>
      </c>
      <c r="G222" s="178" t="s">
        <v>1622</v>
      </c>
      <c r="H222" s="179">
        <v>2</v>
      </c>
      <c r="I222" s="180"/>
      <c r="J222" s="181">
        <f t="shared" si="30"/>
        <v>0</v>
      </c>
      <c r="K222" s="177" t="s">
        <v>1</v>
      </c>
      <c r="L222" s="182"/>
      <c r="M222" s="183" t="s">
        <v>1</v>
      </c>
      <c r="N222" s="184" t="s">
        <v>43</v>
      </c>
      <c r="O222" s="58"/>
      <c r="P222" s="154">
        <f t="shared" si="31"/>
        <v>0</v>
      </c>
      <c r="Q222" s="154">
        <v>0</v>
      </c>
      <c r="R222" s="154">
        <f t="shared" si="32"/>
        <v>0</v>
      </c>
      <c r="S222" s="154">
        <v>0</v>
      </c>
      <c r="T222" s="155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6" t="s">
        <v>240</v>
      </c>
      <c r="AT222" s="156" t="s">
        <v>237</v>
      </c>
      <c r="AU222" s="156" t="s">
        <v>217</v>
      </c>
      <c r="AY222" s="17" t="s">
        <v>205</v>
      </c>
      <c r="BE222" s="157">
        <f t="shared" si="34"/>
        <v>0</v>
      </c>
      <c r="BF222" s="157">
        <f t="shared" si="35"/>
        <v>0</v>
      </c>
      <c r="BG222" s="157">
        <f t="shared" si="36"/>
        <v>0</v>
      </c>
      <c r="BH222" s="157">
        <f t="shared" si="37"/>
        <v>0</v>
      </c>
      <c r="BI222" s="157">
        <f t="shared" si="38"/>
        <v>0</v>
      </c>
      <c r="BJ222" s="17" t="s">
        <v>85</v>
      </c>
      <c r="BK222" s="157">
        <f t="shared" si="39"/>
        <v>0</v>
      </c>
      <c r="BL222" s="17" t="s">
        <v>212</v>
      </c>
      <c r="BM222" s="156" t="s">
        <v>1857</v>
      </c>
    </row>
    <row r="223" spans="1:65" s="2" customFormat="1" ht="24.15" customHeight="1">
      <c r="A223" s="32"/>
      <c r="B223" s="144"/>
      <c r="C223" s="175" t="s">
        <v>666</v>
      </c>
      <c r="D223" s="175" t="s">
        <v>237</v>
      </c>
      <c r="E223" s="176" t="s">
        <v>1670</v>
      </c>
      <c r="F223" s="177" t="s">
        <v>1671</v>
      </c>
      <c r="G223" s="178" t="s">
        <v>1622</v>
      </c>
      <c r="H223" s="179">
        <v>2</v>
      </c>
      <c r="I223" s="180"/>
      <c r="J223" s="181">
        <f t="shared" si="30"/>
        <v>0</v>
      </c>
      <c r="K223" s="177" t="s">
        <v>1</v>
      </c>
      <c r="L223" s="182"/>
      <c r="M223" s="183" t="s">
        <v>1</v>
      </c>
      <c r="N223" s="184" t="s">
        <v>43</v>
      </c>
      <c r="O223" s="58"/>
      <c r="P223" s="154">
        <f t="shared" si="31"/>
        <v>0</v>
      </c>
      <c r="Q223" s="154">
        <v>0</v>
      </c>
      <c r="R223" s="154">
        <f t="shared" si="32"/>
        <v>0</v>
      </c>
      <c r="S223" s="154">
        <v>0</v>
      </c>
      <c r="T223" s="155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6" t="s">
        <v>240</v>
      </c>
      <c r="AT223" s="156" t="s">
        <v>237</v>
      </c>
      <c r="AU223" s="156" t="s">
        <v>217</v>
      </c>
      <c r="AY223" s="17" t="s">
        <v>205</v>
      </c>
      <c r="BE223" s="157">
        <f t="shared" si="34"/>
        <v>0</v>
      </c>
      <c r="BF223" s="157">
        <f t="shared" si="35"/>
        <v>0</v>
      </c>
      <c r="BG223" s="157">
        <f t="shared" si="36"/>
        <v>0</v>
      </c>
      <c r="BH223" s="157">
        <f t="shared" si="37"/>
        <v>0</v>
      </c>
      <c r="BI223" s="157">
        <f t="shared" si="38"/>
        <v>0</v>
      </c>
      <c r="BJ223" s="17" t="s">
        <v>85</v>
      </c>
      <c r="BK223" s="157">
        <f t="shared" si="39"/>
        <v>0</v>
      </c>
      <c r="BL223" s="17" t="s">
        <v>212</v>
      </c>
      <c r="BM223" s="156" t="s">
        <v>1858</v>
      </c>
    </row>
    <row r="224" spans="1:65" s="2" customFormat="1" ht="24.15" customHeight="1">
      <c r="A224" s="32"/>
      <c r="B224" s="144"/>
      <c r="C224" s="175" t="s">
        <v>670</v>
      </c>
      <c r="D224" s="175" t="s">
        <v>237</v>
      </c>
      <c r="E224" s="176" t="s">
        <v>1672</v>
      </c>
      <c r="F224" s="177" t="s">
        <v>1673</v>
      </c>
      <c r="G224" s="178" t="s">
        <v>1622</v>
      </c>
      <c r="H224" s="179">
        <v>2</v>
      </c>
      <c r="I224" s="180"/>
      <c r="J224" s="181">
        <f t="shared" si="30"/>
        <v>0</v>
      </c>
      <c r="K224" s="177" t="s">
        <v>1</v>
      </c>
      <c r="L224" s="182"/>
      <c r="M224" s="183" t="s">
        <v>1</v>
      </c>
      <c r="N224" s="184" t="s">
        <v>43</v>
      </c>
      <c r="O224" s="58"/>
      <c r="P224" s="154">
        <f t="shared" si="31"/>
        <v>0</v>
      </c>
      <c r="Q224" s="154">
        <v>0</v>
      </c>
      <c r="R224" s="154">
        <f t="shared" si="32"/>
        <v>0</v>
      </c>
      <c r="S224" s="154">
        <v>0</v>
      </c>
      <c r="T224" s="155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240</v>
      </c>
      <c r="AT224" s="156" t="s">
        <v>237</v>
      </c>
      <c r="AU224" s="156" t="s">
        <v>217</v>
      </c>
      <c r="AY224" s="17" t="s">
        <v>205</v>
      </c>
      <c r="BE224" s="157">
        <f t="shared" si="34"/>
        <v>0</v>
      </c>
      <c r="BF224" s="157">
        <f t="shared" si="35"/>
        <v>0</v>
      </c>
      <c r="BG224" s="157">
        <f t="shared" si="36"/>
        <v>0</v>
      </c>
      <c r="BH224" s="157">
        <f t="shared" si="37"/>
        <v>0</v>
      </c>
      <c r="BI224" s="157">
        <f t="shared" si="38"/>
        <v>0</v>
      </c>
      <c r="BJ224" s="17" t="s">
        <v>85</v>
      </c>
      <c r="BK224" s="157">
        <f t="shared" si="39"/>
        <v>0</v>
      </c>
      <c r="BL224" s="17" t="s">
        <v>212</v>
      </c>
      <c r="BM224" s="156" t="s">
        <v>1859</v>
      </c>
    </row>
    <row r="225" spans="1:65" s="2" customFormat="1" ht="24.15" customHeight="1">
      <c r="A225" s="32"/>
      <c r="B225" s="144"/>
      <c r="C225" s="175" t="s">
        <v>674</v>
      </c>
      <c r="D225" s="175" t="s">
        <v>237</v>
      </c>
      <c r="E225" s="176" t="s">
        <v>1674</v>
      </c>
      <c r="F225" s="177" t="s">
        <v>1675</v>
      </c>
      <c r="G225" s="178" t="s">
        <v>1622</v>
      </c>
      <c r="H225" s="179">
        <v>4</v>
      </c>
      <c r="I225" s="180"/>
      <c r="J225" s="181">
        <f t="shared" si="30"/>
        <v>0</v>
      </c>
      <c r="K225" s="177" t="s">
        <v>1</v>
      </c>
      <c r="L225" s="182"/>
      <c r="M225" s="183" t="s">
        <v>1</v>
      </c>
      <c r="N225" s="184" t="s">
        <v>43</v>
      </c>
      <c r="O225" s="58"/>
      <c r="P225" s="154">
        <f t="shared" si="31"/>
        <v>0</v>
      </c>
      <c r="Q225" s="154">
        <v>0</v>
      </c>
      <c r="R225" s="154">
        <f t="shared" si="32"/>
        <v>0</v>
      </c>
      <c r="S225" s="154">
        <v>0</v>
      </c>
      <c r="T225" s="155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240</v>
      </c>
      <c r="AT225" s="156" t="s">
        <v>237</v>
      </c>
      <c r="AU225" s="156" t="s">
        <v>217</v>
      </c>
      <c r="AY225" s="17" t="s">
        <v>205</v>
      </c>
      <c r="BE225" s="157">
        <f t="shared" si="34"/>
        <v>0</v>
      </c>
      <c r="BF225" s="157">
        <f t="shared" si="35"/>
        <v>0</v>
      </c>
      <c r="BG225" s="157">
        <f t="shared" si="36"/>
        <v>0</v>
      </c>
      <c r="BH225" s="157">
        <f t="shared" si="37"/>
        <v>0</v>
      </c>
      <c r="BI225" s="157">
        <f t="shared" si="38"/>
        <v>0</v>
      </c>
      <c r="BJ225" s="17" t="s">
        <v>85</v>
      </c>
      <c r="BK225" s="157">
        <f t="shared" si="39"/>
        <v>0</v>
      </c>
      <c r="BL225" s="17" t="s">
        <v>212</v>
      </c>
      <c r="BM225" s="156" t="s">
        <v>1860</v>
      </c>
    </row>
    <row r="226" spans="1:65" s="2" customFormat="1" ht="16.5" customHeight="1">
      <c r="A226" s="32"/>
      <c r="B226" s="144"/>
      <c r="C226" s="175" t="s">
        <v>678</v>
      </c>
      <c r="D226" s="175" t="s">
        <v>237</v>
      </c>
      <c r="E226" s="176" t="s">
        <v>1676</v>
      </c>
      <c r="F226" s="177" t="s">
        <v>1677</v>
      </c>
      <c r="G226" s="178" t="s">
        <v>1635</v>
      </c>
      <c r="H226" s="179">
        <v>2</v>
      </c>
      <c r="I226" s="180"/>
      <c r="J226" s="181">
        <f t="shared" si="30"/>
        <v>0</v>
      </c>
      <c r="K226" s="177" t="s">
        <v>1</v>
      </c>
      <c r="L226" s="182"/>
      <c r="M226" s="183" t="s">
        <v>1</v>
      </c>
      <c r="N226" s="184" t="s">
        <v>43</v>
      </c>
      <c r="O226" s="58"/>
      <c r="P226" s="154">
        <f t="shared" si="31"/>
        <v>0</v>
      </c>
      <c r="Q226" s="154">
        <v>0</v>
      </c>
      <c r="R226" s="154">
        <f t="shared" si="32"/>
        <v>0</v>
      </c>
      <c r="S226" s="154">
        <v>0</v>
      </c>
      <c r="T226" s="155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240</v>
      </c>
      <c r="AT226" s="156" t="s">
        <v>237</v>
      </c>
      <c r="AU226" s="156" t="s">
        <v>217</v>
      </c>
      <c r="AY226" s="17" t="s">
        <v>205</v>
      </c>
      <c r="BE226" s="157">
        <f t="shared" si="34"/>
        <v>0</v>
      </c>
      <c r="BF226" s="157">
        <f t="shared" si="35"/>
        <v>0</v>
      </c>
      <c r="BG226" s="157">
        <f t="shared" si="36"/>
        <v>0</v>
      </c>
      <c r="BH226" s="157">
        <f t="shared" si="37"/>
        <v>0</v>
      </c>
      <c r="BI226" s="157">
        <f t="shared" si="38"/>
        <v>0</v>
      </c>
      <c r="BJ226" s="17" t="s">
        <v>85</v>
      </c>
      <c r="BK226" s="157">
        <f t="shared" si="39"/>
        <v>0</v>
      </c>
      <c r="BL226" s="17" t="s">
        <v>212</v>
      </c>
      <c r="BM226" s="156" t="s">
        <v>1861</v>
      </c>
    </row>
    <row r="227" spans="1:65" s="2" customFormat="1" ht="24.15" customHeight="1">
      <c r="A227" s="32"/>
      <c r="B227" s="144"/>
      <c r="C227" s="175" t="s">
        <v>682</v>
      </c>
      <c r="D227" s="175" t="s">
        <v>237</v>
      </c>
      <c r="E227" s="176" t="s">
        <v>1678</v>
      </c>
      <c r="F227" s="177" t="s">
        <v>1679</v>
      </c>
      <c r="G227" s="178" t="s">
        <v>1635</v>
      </c>
      <c r="H227" s="179">
        <v>4</v>
      </c>
      <c r="I227" s="180"/>
      <c r="J227" s="181">
        <f t="shared" si="30"/>
        <v>0</v>
      </c>
      <c r="K227" s="177" t="s">
        <v>1</v>
      </c>
      <c r="L227" s="182"/>
      <c r="M227" s="183" t="s">
        <v>1</v>
      </c>
      <c r="N227" s="184" t="s">
        <v>43</v>
      </c>
      <c r="O227" s="58"/>
      <c r="P227" s="154">
        <f t="shared" si="31"/>
        <v>0</v>
      </c>
      <c r="Q227" s="154">
        <v>0</v>
      </c>
      <c r="R227" s="154">
        <f t="shared" si="32"/>
        <v>0</v>
      </c>
      <c r="S227" s="154">
        <v>0</v>
      </c>
      <c r="T227" s="155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6" t="s">
        <v>240</v>
      </c>
      <c r="AT227" s="156" t="s">
        <v>237</v>
      </c>
      <c r="AU227" s="156" t="s">
        <v>217</v>
      </c>
      <c r="AY227" s="17" t="s">
        <v>205</v>
      </c>
      <c r="BE227" s="157">
        <f t="shared" si="34"/>
        <v>0</v>
      </c>
      <c r="BF227" s="157">
        <f t="shared" si="35"/>
        <v>0</v>
      </c>
      <c r="BG227" s="157">
        <f t="shared" si="36"/>
        <v>0</v>
      </c>
      <c r="BH227" s="157">
        <f t="shared" si="37"/>
        <v>0</v>
      </c>
      <c r="BI227" s="157">
        <f t="shared" si="38"/>
        <v>0</v>
      </c>
      <c r="BJ227" s="17" t="s">
        <v>85</v>
      </c>
      <c r="BK227" s="157">
        <f t="shared" si="39"/>
        <v>0</v>
      </c>
      <c r="BL227" s="17" t="s">
        <v>212</v>
      </c>
      <c r="BM227" s="156" t="s">
        <v>1862</v>
      </c>
    </row>
    <row r="228" spans="1:65" s="2" customFormat="1" ht="16.5" customHeight="1">
      <c r="A228" s="32"/>
      <c r="B228" s="144"/>
      <c r="C228" s="175" t="s">
        <v>686</v>
      </c>
      <c r="D228" s="175" t="s">
        <v>237</v>
      </c>
      <c r="E228" s="176" t="s">
        <v>1680</v>
      </c>
      <c r="F228" s="177" t="s">
        <v>1681</v>
      </c>
      <c r="G228" s="178" t="s">
        <v>1635</v>
      </c>
      <c r="H228" s="179">
        <v>2</v>
      </c>
      <c r="I228" s="180"/>
      <c r="J228" s="181">
        <f t="shared" si="30"/>
        <v>0</v>
      </c>
      <c r="K228" s="177" t="s">
        <v>1</v>
      </c>
      <c r="L228" s="182"/>
      <c r="M228" s="183" t="s">
        <v>1</v>
      </c>
      <c r="N228" s="184" t="s">
        <v>43</v>
      </c>
      <c r="O228" s="58"/>
      <c r="P228" s="154">
        <f t="shared" si="31"/>
        <v>0</v>
      </c>
      <c r="Q228" s="154">
        <v>0</v>
      </c>
      <c r="R228" s="154">
        <f t="shared" si="32"/>
        <v>0</v>
      </c>
      <c r="S228" s="154">
        <v>0</v>
      </c>
      <c r="T228" s="155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6" t="s">
        <v>240</v>
      </c>
      <c r="AT228" s="156" t="s">
        <v>237</v>
      </c>
      <c r="AU228" s="156" t="s">
        <v>217</v>
      </c>
      <c r="AY228" s="17" t="s">
        <v>205</v>
      </c>
      <c r="BE228" s="157">
        <f t="shared" si="34"/>
        <v>0</v>
      </c>
      <c r="BF228" s="157">
        <f t="shared" si="35"/>
        <v>0</v>
      </c>
      <c r="BG228" s="157">
        <f t="shared" si="36"/>
        <v>0</v>
      </c>
      <c r="BH228" s="157">
        <f t="shared" si="37"/>
        <v>0</v>
      </c>
      <c r="BI228" s="157">
        <f t="shared" si="38"/>
        <v>0</v>
      </c>
      <c r="BJ228" s="17" t="s">
        <v>85</v>
      </c>
      <c r="BK228" s="157">
        <f t="shared" si="39"/>
        <v>0</v>
      </c>
      <c r="BL228" s="17" t="s">
        <v>212</v>
      </c>
      <c r="BM228" s="156" t="s">
        <v>1863</v>
      </c>
    </row>
    <row r="229" spans="1:65" s="2" customFormat="1" ht="24.15" customHeight="1">
      <c r="A229" s="32"/>
      <c r="B229" s="144"/>
      <c r="C229" s="175" t="s">
        <v>690</v>
      </c>
      <c r="D229" s="175" t="s">
        <v>237</v>
      </c>
      <c r="E229" s="176" t="s">
        <v>1682</v>
      </c>
      <c r="F229" s="177" t="s">
        <v>1683</v>
      </c>
      <c r="G229" s="178" t="s">
        <v>1635</v>
      </c>
      <c r="H229" s="179">
        <v>2</v>
      </c>
      <c r="I229" s="180"/>
      <c r="J229" s="181">
        <f t="shared" si="30"/>
        <v>0</v>
      </c>
      <c r="K229" s="177" t="s">
        <v>1</v>
      </c>
      <c r="L229" s="182"/>
      <c r="M229" s="183" t="s">
        <v>1</v>
      </c>
      <c r="N229" s="184" t="s">
        <v>43</v>
      </c>
      <c r="O229" s="58"/>
      <c r="P229" s="154">
        <f t="shared" si="31"/>
        <v>0</v>
      </c>
      <c r="Q229" s="154">
        <v>0</v>
      </c>
      <c r="R229" s="154">
        <f t="shared" si="32"/>
        <v>0</v>
      </c>
      <c r="S229" s="154">
        <v>0</v>
      </c>
      <c r="T229" s="155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6" t="s">
        <v>240</v>
      </c>
      <c r="AT229" s="156" t="s">
        <v>237</v>
      </c>
      <c r="AU229" s="156" t="s">
        <v>217</v>
      </c>
      <c r="AY229" s="17" t="s">
        <v>205</v>
      </c>
      <c r="BE229" s="157">
        <f t="shared" si="34"/>
        <v>0</v>
      </c>
      <c r="BF229" s="157">
        <f t="shared" si="35"/>
        <v>0</v>
      </c>
      <c r="BG229" s="157">
        <f t="shared" si="36"/>
        <v>0</v>
      </c>
      <c r="BH229" s="157">
        <f t="shared" si="37"/>
        <v>0</v>
      </c>
      <c r="BI229" s="157">
        <f t="shared" si="38"/>
        <v>0</v>
      </c>
      <c r="BJ229" s="17" t="s">
        <v>85</v>
      </c>
      <c r="BK229" s="157">
        <f t="shared" si="39"/>
        <v>0</v>
      </c>
      <c r="BL229" s="17" t="s">
        <v>212</v>
      </c>
      <c r="BM229" s="156" t="s">
        <v>1864</v>
      </c>
    </row>
    <row r="230" spans="1:65" s="2" customFormat="1" ht="21.75" customHeight="1">
      <c r="A230" s="32"/>
      <c r="B230" s="144"/>
      <c r="C230" s="175" t="s">
        <v>694</v>
      </c>
      <c r="D230" s="175" t="s">
        <v>237</v>
      </c>
      <c r="E230" s="176" t="s">
        <v>1684</v>
      </c>
      <c r="F230" s="177" t="s">
        <v>1685</v>
      </c>
      <c r="G230" s="178" t="s">
        <v>1635</v>
      </c>
      <c r="H230" s="179">
        <v>2</v>
      </c>
      <c r="I230" s="180"/>
      <c r="J230" s="181">
        <f t="shared" si="30"/>
        <v>0</v>
      </c>
      <c r="K230" s="177" t="s">
        <v>1</v>
      </c>
      <c r="L230" s="182"/>
      <c r="M230" s="183" t="s">
        <v>1</v>
      </c>
      <c r="N230" s="184" t="s">
        <v>43</v>
      </c>
      <c r="O230" s="58"/>
      <c r="P230" s="154">
        <f t="shared" si="31"/>
        <v>0</v>
      </c>
      <c r="Q230" s="154">
        <v>0</v>
      </c>
      <c r="R230" s="154">
        <f t="shared" si="32"/>
        <v>0</v>
      </c>
      <c r="S230" s="154">
        <v>0</v>
      </c>
      <c r="T230" s="155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6" t="s">
        <v>240</v>
      </c>
      <c r="AT230" s="156" t="s">
        <v>237</v>
      </c>
      <c r="AU230" s="156" t="s">
        <v>217</v>
      </c>
      <c r="AY230" s="17" t="s">
        <v>205</v>
      </c>
      <c r="BE230" s="157">
        <f t="shared" si="34"/>
        <v>0</v>
      </c>
      <c r="BF230" s="157">
        <f t="shared" si="35"/>
        <v>0</v>
      </c>
      <c r="BG230" s="157">
        <f t="shared" si="36"/>
        <v>0</v>
      </c>
      <c r="BH230" s="157">
        <f t="shared" si="37"/>
        <v>0</v>
      </c>
      <c r="BI230" s="157">
        <f t="shared" si="38"/>
        <v>0</v>
      </c>
      <c r="BJ230" s="17" t="s">
        <v>85</v>
      </c>
      <c r="BK230" s="157">
        <f t="shared" si="39"/>
        <v>0</v>
      </c>
      <c r="BL230" s="17" t="s">
        <v>212</v>
      </c>
      <c r="BM230" s="156" t="s">
        <v>1865</v>
      </c>
    </row>
    <row r="231" spans="1:65" s="2" customFormat="1" ht="24.15" customHeight="1">
      <c r="A231" s="32"/>
      <c r="B231" s="144"/>
      <c r="C231" s="175" t="s">
        <v>699</v>
      </c>
      <c r="D231" s="175" t="s">
        <v>237</v>
      </c>
      <c r="E231" s="176" t="s">
        <v>1866</v>
      </c>
      <c r="F231" s="177" t="s">
        <v>1867</v>
      </c>
      <c r="G231" s="178" t="s">
        <v>1635</v>
      </c>
      <c r="H231" s="179">
        <v>1</v>
      </c>
      <c r="I231" s="180"/>
      <c r="J231" s="181">
        <f t="shared" si="30"/>
        <v>0</v>
      </c>
      <c r="K231" s="177" t="s">
        <v>1</v>
      </c>
      <c r="L231" s="182"/>
      <c r="M231" s="183" t="s">
        <v>1</v>
      </c>
      <c r="N231" s="184" t="s">
        <v>43</v>
      </c>
      <c r="O231" s="58"/>
      <c r="P231" s="154">
        <f t="shared" si="31"/>
        <v>0</v>
      </c>
      <c r="Q231" s="154">
        <v>0</v>
      </c>
      <c r="R231" s="154">
        <f t="shared" si="32"/>
        <v>0</v>
      </c>
      <c r="S231" s="154">
        <v>0</v>
      </c>
      <c r="T231" s="155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240</v>
      </c>
      <c r="AT231" s="156" t="s">
        <v>237</v>
      </c>
      <c r="AU231" s="156" t="s">
        <v>217</v>
      </c>
      <c r="AY231" s="17" t="s">
        <v>205</v>
      </c>
      <c r="BE231" s="157">
        <f t="shared" si="34"/>
        <v>0</v>
      </c>
      <c r="BF231" s="157">
        <f t="shared" si="35"/>
        <v>0</v>
      </c>
      <c r="BG231" s="157">
        <f t="shared" si="36"/>
        <v>0</v>
      </c>
      <c r="BH231" s="157">
        <f t="shared" si="37"/>
        <v>0</v>
      </c>
      <c r="BI231" s="157">
        <f t="shared" si="38"/>
        <v>0</v>
      </c>
      <c r="BJ231" s="17" t="s">
        <v>85</v>
      </c>
      <c r="BK231" s="157">
        <f t="shared" si="39"/>
        <v>0</v>
      </c>
      <c r="BL231" s="17" t="s">
        <v>212</v>
      </c>
      <c r="BM231" s="156" t="s">
        <v>1868</v>
      </c>
    </row>
    <row r="232" spans="1:65" s="2" customFormat="1" ht="24.15" customHeight="1">
      <c r="A232" s="32"/>
      <c r="B232" s="144"/>
      <c r="C232" s="175" t="s">
        <v>703</v>
      </c>
      <c r="D232" s="175" t="s">
        <v>237</v>
      </c>
      <c r="E232" s="176" t="s">
        <v>1869</v>
      </c>
      <c r="F232" s="177" t="s">
        <v>1870</v>
      </c>
      <c r="G232" s="178" t="s">
        <v>1635</v>
      </c>
      <c r="H232" s="179">
        <v>1</v>
      </c>
      <c r="I232" s="180"/>
      <c r="J232" s="181">
        <f t="shared" si="30"/>
        <v>0</v>
      </c>
      <c r="K232" s="177" t="s">
        <v>1</v>
      </c>
      <c r="L232" s="182"/>
      <c r="M232" s="183" t="s">
        <v>1</v>
      </c>
      <c r="N232" s="184" t="s">
        <v>43</v>
      </c>
      <c r="O232" s="58"/>
      <c r="P232" s="154">
        <f t="shared" si="31"/>
        <v>0</v>
      </c>
      <c r="Q232" s="154">
        <v>0</v>
      </c>
      <c r="R232" s="154">
        <f t="shared" si="32"/>
        <v>0</v>
      </c>
      <c r="S232" s="154">
        <v>0</v>
      </c>
      <c r="T232" s="155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240</v>
      </c>
      <c r="AT232" s="156" t="s">
        <v>237</v>
      </c>
      <c r="AU232" s="156" t="s">
        <v>217</v>
      </c>
      <c r="AY232" s="17" t="s">
        <v>205</v>
      </c>
      <c r="BE232" s="157">
        <f t="shared" si="34"/>
        <v>0</v>
      </c>
      <c r="BF232" s="157">
        <f t="shared" si="35"/>
        <v>0</v>
      </c>
      <c r="BG232" s="157">
        <f t="shared" si="36"/>
        <v>0</v>
      </c>
      <c r="BH232" s="157">
        <f t="shared" si="37"/>
        <v>0</v>
      </c>
      <c r="BI232" s="157">
        <f t="shared" si="38"/>
        <v>0</v>
      </c>
      <c r="BJ232" s="17" t="s">
        <v>85</v>
      </c>
      <c r="BK232" s="157">
        <f t="shared" si="39"/>
        <v>0</v>
      </c>
      <c r="BL232" s="17" t="s">
        <v>212</v>
      </c>
      <c r="BM232" s="156" t="s">
        <v>1871</v>
      </c>
    </row>
    <row r="233" spans="1:65" s="2" customFormat="1" ht="37.75" customHeight="1">
      <c r="A233" s="32"/>
      <c r="B233" s="144"/>
      <c r="C233" s="175" t="s">
        <v>709</v>
      </c>
      <c r="D233" s="175" t="s">
        <v>237</v>
      </c>
      <c r="E233" s="176" t="s">
        <v>1872</v>
      </c>
      <c r="F233" s="177" t="s">
        <v>1873</v>
      </c>
      <c r="G233" s="178" t="s">
        <v>1635</v>
      </c>
      <c r="H233" s="179">
        <v>1</v>
      </c>
      <c r="I233" s="180"/>
      <c r="J233" s="181">
        <f t="shared" si="30"/>
        <v>0</v>
      </c>
      <c r="K233" s="177" t="s">
        <v>1</v>
      </c>
      <c r="L233" s="182"/>
      <c r="M233" s="183" t="s">
        <v>1</v>
      </c>
      <c r="N233" s="184" t="s">
        <v>43</v>
      </c>
      <c r="O233" s="58"/>
      <c r="P233" s="154">
        <f t="shared" si="31"/>
        <v>0</v>
      </c>
      <c r="Q233" s="154">
        <v>0</v>
      </c>
      <c r="R233" s="154">
        <f t="shared" si="32"/>
        <v>0</v>
      </c>
      <c r="S233" s="154">
        <v>0</v>
      </c>
      <c r="T233" s="155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6" t="s">
        <v>240</v>
      </c>
      <c r="AT233" s="156" t="s">
        <v>237</v>
      </c>
      <c r="AU233" s="156" t="s">
        <v>217</v>
      </c>
      <c r="AY233" s="17" t="s">
        <v>205</v>
      </c>
      <c r="BE233" s="157">
        <f t="shared" si="34"/>
        <v>0</v>
      </c>
      <c r="BF233" s="157">
        <f t="shared" si="35"/>
        <v>0</v>
      </c>
      <c r="BG233" s="157">
        <f t="shared" si="36"/>
        <v>0</v>
      </c>
      <c r="BH233" s="157">
        <f t="shared" si="37"/>
        <v>0</v>
      </c>
      <c r="BI233" s="157">
        <f t="shared" si="38"/>
        <v>0</v>
      </c>
      <c r="BJ233" s="17" t="s">
        <v>85</v>
      </c>
      <c r="BK233" s="157">
        <f t="shared" si="39"/>
        <v>0</v>
      </c>
      <c r="BL233" s="17" t="s">
        <v>212</v>
      </c>
      <c r="BM233" s="156" t="s">
        <v>1874</v>
      </c>
    </row>
    <row r="234" spans="1:65" s="2" customFormat="1" ht="37.75" customHeight="1">
      <c r="A234" s="32"/>
      <c r="B234" s="144"/>
      <c r="C234" s="175" t="s">
        <v>716</v>
      </c>
      <c r="D234" s="175" t="s">
        <v>237</v>
      </c>
      <c r="E234" s="176" t="s">
        <v>1875</v>
      </c>
      <c r="F234" s="177" t="s">
        <v>1876</v>
      </c>
      <c r="G234" s="178" t="s">
        <v>1635</v>
      </c>
      <c r="H234" s="179">
        <v>1</v>
      </c>
      <c r="I234" s="180"/>
      <c r="J234" s="181">
        <f t="shared" si="30"/>
        <v>0</v>
      </c>
      <c r="K234" s="177" t="s">
        <v>1</v>
      </c>
      <c r="L234" s="182"/>
      <c r="M234" s="183" t="s">
        <v>1</v>
      </c>
      <c r="N234" s="184" t="s">
        <v>43</v>
      </c>
      <c r="O234" s="58"/>
      <c r="P234" s="154">
        <f t="shared" si="31"/>
        <v>0</v>
      </c>
      <c r="Q234" s="154">
        <v>0</v>
      </c>
      <c r="R234" s="154">
        <f t="shared" si="32"/>
        <v>0</v>
      </c>
      <c r="S234" s="154">
        <v>0</v>
      </c>
      <c r="T234" s="155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6" t="s">
        <v>240</v>
      </c>
      <c r="AT234" s="156" t="s">
        <v>237</v>
      </c>
      <c r="AU234" s="156" t="s">
        <v>217</v>
      </c>
      <c r="AY234" s="17" t="s">
        <v>205</v>
      </c>
      <c r="BE234" s="157">
        <f t="shared" si="34"/>
        <v>0</v>
      </c>
      <c r="BF234" s="157">
        <f t="shared" si="35"/>
        <v>0</v>
      </c>
      <c r="BG234" s="157">
        <f t="shared" si="36"/>
        <v>0</v>
      </c>
      <c r="BH234" s="157">
        <f t="shared" si="37"/>
        <v>0</v>
      </c>
      <c r="BI234" s="157">
        <f t="shared" si="38"/>
        <v>0</v>
      </c>
      <c r="BJ234" s="17" t="s">
        <v>85</v>
      </c>
      <c r="BK234" s="157">
        <f t="shared" si="39"/>
        <v>0</v>
      </c>
      <c r="BL234" s="17" t="s">
        <v>212</v>
      </c>
      <c r="BM234" s="156" t="s">
        <v>1877</v>
      </c>
    </row>
    <row r="235" spans="1:65" s="2" customFormat="1" ht="21.75" customHeight="1">
      <c r="A235" s="32"/>
      <c r="B235" s="144"/>
      <c r="C235" s="175" t="s">
        <v>720</v>
      </c>
      <c r="D235" s="175" t="s">
        <v>237</v>
      </c>
      <c r="E235" s="176" t="s">
        <v>1878</v>
      </c>
      <c r="F235" s="177" t="s">
        <v>1879</v>
      </c>
      <c r="G235" s="178" t="s">
        <v>1622</v>
      </c>
      <c r="H235" s="179">
        <v>2</v>
      </c>
      <c r="I235" s="180"/>
      <c r="J235" s="181">
        <f t="shared" si="30"/>
        <v>0</v>
      </c>
      <c r="K235" s="177" t="s">
        <v>1</v>
      </c>
      <c r="L235" s="182"/>
      <c r="M235" s="183" t="s">
        <v>1</v>
      </c>
      <c r="N235" s="184" t="s">
        <v>43</v>
      </c>
      <c r="O235" s="58"/>
      <c r="P235" s="154">
        <f t="shared" si="31"/>
        <v>0</v>
      </c>
      <c r="Q235" s="154">
        <v>0</v>
      </c>
      <c r="R235" s="154">
        <f t="shared" si="32"/>
        <v>0</v>
      </c>
      <c r="S235" s="154">
        <v>0</v>
      </c>
      <c r="T235" s="155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6" t="s">
        <v>240</v>
      </c>
      <c r="AT235" s="156" t="s">
        <v>237</v>
      </c>
      <c r="AU235" s="156" t="s">
        <v>217</v>
      </c>
      <c r="AY235" s="17" t="s">
        <v>205</v>
      </c>
      <c r="BE235" s="157">
        <f t="shared" si="34"/>
        <v>0</v>
      </c>
      <c r="BF235" s="157">
        <f t="shared" si="35"/>
        <v>0</v>
      </c>
      <c r="BG235" s="157">
        <f t="shared" si="36"/>
        <v>0</v>
      </c>
      <c r="BH235" s="157">
        <f t="shared" si="37"/>
        <v>0</v>
      </c>
      <c r="BI235" s="157">
        <f t="shared" si="38"/>
        <v>0</v>
      </c>
      <c r="BJ235" s="17" t="s">
        <v>85</v>
      </c>
      <c r="BK235" s="157">
        <f t="shared" si="39"/>
        <v>0</v>
      </c>
      <c r="BL235" s="17" t="s">
        <v>212</v>
      </c>
      <c r="BM235" s="156" t="s">
        <v>1880</v>
      </c>
    </row>
    <row r="236" spans="1:65" s="2" customFormat="1" ht="37.75" customHeight="1">
      <c r="A236" s="32"/>
      <c r="B236" s="144"/>
      <c r="C236" s="175" t="s">
        <v>727</v>
      </c>
      <c r="D236" s="175" t="s">
        <v>237</v>
      </c>
      <c r="E236" s="176" t="s">
        <v>1881</v>
      </c>
      <c r="F236" s="177" t="s">
        <v>1882</v>
      </c>
      <c r="G236" s="178" t="s">
        <v>1622</v>
      </c>
      <c r="H236" s="179">
        <v>2</v>
      </c>
      <c r="I236" s="180"/>
      <c r="J236" s="181">
        <f t="shared" si="30"/>
        <v>0</v>
      </c>
      <c r="K236" s="177" t="s">
        <v>1</v>
      </c>
      <c r="L236" s="182"/>
      <c r="M236" s="183" t="s">
        <v>1</v>
      </c>
      <c r="N236" s="184" t="s">
        <v>43</v>
      </c>
      <c r="O236" s="58"/>
      <c r="P236" s="154">
        <f t="shared" si="31"/>
        <v>0</v>
      </c>
      <c r="Q236" s="154">
        <v>0</v>
      </c>
      <c r="R236" s="154">
        <f t="shared" si="32"/>
        <v>0</v>
      </c>
      <c r="S236" s="154">
        <v>0</v>
      </c>
      <c r="T236" s="155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6" t="s">
        <v>240</v>
      </c>
      <c r="AT236" s="156" t="s">
        <v>237</v>
      </c>
      <c r="AU236" s="156" t="s">
        <v>217</v>
      </c>
      <c r="AY236" s="17" t="s">
        <v>205</v>
      </c>
      <c r="BE236" s="157">
        <f t="shared" si="34"/>
        <v>0</v>
      </c>
      <c r="BF236" s="157">
        <f t="shared" si="35"/>
        <v>0</v>
      </c>
      <c r="BG236" s="157">
        <f t="shared" si="36"/>
        <v>0</v>
      </c>
      <c r="BH236" s="157">
        <f t="shared" si="37"/>
        <v>0</v>
      </c>
      <c r="BI236" s="157">
        <f t="shared" si="38"/>
        <v>0</v>
      </c>
      <c r="BJ236" s="17" t="s">
        <v>85</v>
      </c>
      <c r="BK236" s="157">
        <f t="shared" si="39"/>
        <v>0</v>
      </c>
      <c r="BL236" s="17" t="s">
        <v>212</v>
      </c>
      <c r="BM236" s="156" t="s">
        <v>1883</v>
      </c>
    </row>
    <row r="237" spans="1:65" s="2" customFormat="1" ht="16.5" customHeight="1">
      <c r="A237" s="32"/>
      <c r="B237" s="144"/>
      <c r="C237" s="175" t="s">
        <v>734</v>
      </c>
      <c r="D237" s="175" t="s">
        <v>237</v>
      </c>
      <c r="E237" s="176" t="s">
        <v>1884</v>
      </c>
      <c r="F237" s="177" t="s">
        <v>1885</v>
      </c>
      <c r="G237" s="178" t="s">
        <v>1622</v>
      </c>
      <c r="H237" s="179">
        <v>2</v>
      </c>
      <c r="I237" s="180"/>
      <c r="J237" s="181">
        <f t="shared" si="30"/>
        <v>0</v>
      </c>
      <c r="K237" s="177" t="s">
        <v>1</v>
      </c>
      <c r="L237" s="182"/>
      <c r="M237" s="183" t="s">
        <v>1</v>
      </c>
      <c r="N237" s="184" t="s">
        <v>43</v>
      </c>
      <c r="O237" s="58"/>
      <c r="P237" s="154">
        <f t="shared" si="31"/>
        <v>0</v>
      </c>
      <c r="Q237" s="154">
        <v>0</v>
      </c>
      <c r="R237" s="154">
        <f t="shared" si="32"/>
        <v>0</v>
      </c>
      <c r="S237" s="154">
        <v>0</v>
      </c>
      <c r="T237" s="155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6" t="s">
        <v>240</v>
      </c>
      <c r="AT237" s="156" t="s">
        <v>237</v>
      </c>
      <c r="AU237" s="156" t="s">
        <v>217</v>
      </c>
      <c r="AY237" s="17" t="s">
        <v>205</v>
      </c>
      <c r="BE237" s="157">
        <f t="shared" si="34"/>
        <v>0</v>
      </c>
      <c r="BF237" s="157">
        <f t="shared" si="35"/>
        <v>0</v>
      </c>
      <c r="BG237" s="157">
        <f t="shared" si="36"/>
        <v>0</v>
      </c>
      <c r="BH237" s="157">
        <f t="shared" si="37"/>
        <v>0</v>
      </c>
      <c r="BI237" s="157">
        <f t="shared" si="38"/>
        <v>0</v>
      </c>
      <c r="BJ237" s="17" t="s">
        <v>85</v>
      </c>
      <c r="BK237" s="157">
        <f t="shared" si="39"/>
        <v>0</v>
      </c>
      <c r="BL237" s="17" t="s">
        <v>212</v>
      </c>
      <c r="BM237" s="156" t="s">
        <v>1886</v>
      </c>
    </row>
    <row r="238" spans="1:65" s="2" customFormat="1" ht="16.5" customHeight="1">
      <c r="A238" s="32"/>
      <c r="B238" s="144"/>
      <c r="C238" s="175" t="s">
        <v>738</v>
      </c>
      <c r="D238" s="175" t="s">
        <v>237</v>
      </c>
      <c r="E238" s="176" t="s">
        <v>1887</v>
      </c>
      <c r="F238" s="177" t="s">
        <v>1888</v>
      </c>
      <c r="G238" s="178" t="s">
        <v>1622</v>
      </c>
      <c r="H238" s="179">
        <v>2</v>
      </c>
      <c r="I238" s="180"/>
      <c r="J238" s="181">
        <f t="shared" si="30"/>
        <v>0</v>
      </c>
      <c r="K238" s="177" t="s">
        <v>1</v>
      </c>
      <c r="L238" s="182"/>
      <c r="M238" s="183" t="s">
        <v>1</v>
      </c>
      <c r="N238" s="184" t="s">
        <v>43</v>
      </c>
      <c r="O238" s="58"/>
      <c r="P238" s="154">
        <f t="shared" si="31"/>
        <v>0</v>
      </c>
      <c r="Q238" s="154">
        <v>0</v>
      </c>
      <c r="R238" s="154">
        <f t="shared" si="32"/>
        <v>0</v>
      </c>
      <c r="S238" s="154">
        <v>0</v>
      </c>
      <c r="T238" s="155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6" t="s">
        <v>240</v>
      </c>
      <c r="AT238" s="156" t="s">
        <v>237</v>
      </c>
      <c r="AU238" s="156" t="s">
        <v>217</v>
      </c>
      <c r="AY238" s="17" t="s">
        <v>205</v>
      </c>
      <c r="BE238" s="157">
        <f t="shared" si="34"/>
        <v>0</v>
      </c>
      <c r="BF238" s="157">
        <f t="shared" si="35"/>
        <v>0</v>
      </c>
      <c r="BG238" s="157">
        <f t="shared" si="36"/>
        <v>0</v>
      </c>
      <c r="BH238" s="157">
        <f t="shared" si="37"/>
        <v>0</v>
      </c>
      <c r="BI238" s="157">
        <f t="shared" si="38"/>
        <v>0</v>
      </c>
      <c r="BJ238" s="17" t="s">
        <v>85</v>
      </c>
      <c r="BK238" s="157">
        <f t="shared" si="39"/>
        <v>0</v>
      </c>
      <c r="BL238" s="17" t="s">
        <v>212</v>
      </c>
      <c r="BM238" s="156" t="s">
        <v>1889</v>
      </c>
    </row>
    <row r="239" spans="1:65" s="2" customFormat="1" ht="24.15" customHeight="1">
      <c r="A239" s="32"/>
      <c r="B239" s="144"/>
      <c r="C239" s="175" t="s">
        <v>742</v>
      </c>
      <c r="D239" s="175" t="s">
        <v>237</v>
      </c>
      <c r="E239" s="176" t="s">
        <v>1890</v>
      </c>
      <c r="F239" s="177" t="s">
        <v>1891</v>
      </c>
      <c r="G239" s="178" t="s">
        <v>1622</v>
      </c>
      <c r="H239" s="179">
        <v>2</v>
      </c>
      <c r="I239" s="180"/>
      <c r="J239" s="181">
        <f t="shared" si="30"/>
        <v>0</v>
      </c>
      <c r="K239" s="177" t="s">
        <v>1</v>
      </c>
      <c r="L239" s="182"/>
      <c r="M239" s="183" t="s">
        <v>1</v>
      </c>
      <c r="N239" s="184" t="s">
        <v>43</v>
      </c>
      <c r="O239" s="58"/>
      <c r="P239" s="154">
        <f t="shared" si="31"/>
        <v>0</v>
      </c>
      <c r="Q239" s="154">
        <v>0</v>
      </c>
      <c r="R239" s="154">
        <f t="shared" si="32"/>
        <v>0</v>
      </c>
      <c r="S239" s="154">
        <v>0</v>
      </c>
      <c r="T239" s="155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6" t="s">
        <v>240</v>
      </c>
      <c r="AT239" s="156" t="s">
        <v>237</v>
      </c>
      <c r="AU239" s="156" t="s">
        <v>217</v>
      </c>
      <c r="AY239" s="17" t="s">
        <v>205</v>
      </c>
      <c r="BE239" s="157">
        <f t="shared" si="34"/>
        <v>0</v>
      </c>
      <c r="BF239" s="157">
        <f t="shared" si="35"/>
        <v>0</v>
      </c>
      <c r="BG239" s="157">
        <f t="shared" si="36"/>
        <v>0</v>
      </c>
      <c r="BH239" s="157">
        <f t="shared" si="37"/>
        <v>0</v>
      </c>
      <c r="BI239" s="157">
        <f t="shared" si="38"/>
        <v>0</v>
      </c>
      <c r="BJ239" s="17" t="s">
        <v>85</v>
      </c>
      <c r="BK239" s="157">
        <f t="shared" si="39"/>
        <v>0</v>
      </c>
      <c r="BL239" s="17" t="s">
        <v>212</v>
      </c>
      <c r="BM239" s="156" t="s">
        <v>1892</v>
      </c>
    </row>
    <row r="240" spans="1:65" s="2" customFormat="1" ht="16.5" customHeight="1">
      <c r="A240" s="32"/>
      <c r="B240" s="144"/>
      <c r="C240" s="175" t="s">
        <v>746</v>
      </c>
      <c r="D240" s="175" t="s">
        <v>237</v>
      </c>
      <c r="E240" s="176" t="s">
        <v>1702</v>
      </c>
      <c r="F240" s="177" t="s">
        <v>1893</v>
      </c>
      <c r="G240" s="178" t="s">
        <v>1622</v>
      </c>
      <c r="H240" s="179">
        <v>2</v>
      </c>
      <c r="I240" s="180"/>
      <c r="J240" s="181">
        <f t="shared" si="30"/>
        <v>0</v>
      </c>
      <c r="K240" s="177" t="s">
        <v>1</v>
      </c>
      <c r="L240" s="182"/>
      <c r="M240" s="183" t="s">
        <v>1</v>
      </c>
      <c r="N240" s="184" t="s">
        <v>43</v>
      </c>
      <c r="O240" s="58"/>
      <c r="P240" s="154">
        <f t="shared" si="31"/>
        <v>0</v>
      </c>
      <c r="Q240" s="154">
        <v>0</v>
      </c>
      <c r="R240" s="154">
        <f t="shared" si="32"/>
        <v>0</v>
      </c>
      <c r="S240" s="154">
        <v>0</v>
      </c>
      <c r="T240" s="155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6" t="s">
        <v>240</v>
      </c>
      <c r="AT240" s="156" t="s">
        <v>237</v>
      </c>
      <c r="AU240" s="156" t="s">
        <v>217</v>
      </c>
      <c r="AY240" s="17" t="s">
        <v>205</v>
      </c>
      <c r="BE240" s="157">
        <f t="shared" si="34"/>
        <v>0</v>
      </c>
      <c r="BF240" s="157">
        <f t="shared" si="35"/>
        <v>0</v>
      </c>
      <c r="BG240" s="157">
        <f t="shared" si="36"/>
        <v>0</v>
      </c>
      <c r="BH240" s="157">
        <f t="shared" si="37"/>
        <v>0</v>
      </c>
      <c r="BI240" s="157">
        <f t="shared" si="38"/>
        <v>0</v>
      </c>
      <c r="BJ240" s="17" t="s">
        <v>85</v>
      </c>
      <c r="BK240" s="157">
        <f t="shared" si="39"/>
        <v>0</v>
      </c>
      <c r="BL240" s="17" t="s">
        <v>212</v>
      </c>
      <c r="BM240" s="156" t="s">
        <v>1894</v>
      </c>
    </row>
    <row r="241" spans="1:65" s="2" customFormat="1" ht="16.5" customHeight="1">
      <c r="A241" s="32"/>
      <c r="B241" s="144"/>
      <c r="C241" s="175" t="s">
        <v>753</v>
      </c>
      <c r="D241" s="175" t="s">
        <v>237</v>
      </c>
      <c r="E241" s="176" t="s">
        <v>1704</v>
      </c>
      <c r="F241" s="177" t="s">
        <v>1705</v>
      </c>
      <c r="G241" s="178" t="s">
        <v>1622</v>
      </c>
      <c r="H241" s="179">
        <v>1</v>
      </c>
      <c r="I241" s="180"/>
      <c r="J241" s="181">
        <f t="shared" si="30"/>
        <v>0</v>
      </c>
      <c r="K241" s="177" t="s">
        <v>1</v>
      </c>
      <c r="L241" s="182"/>
      <c r="M241" s="183" t="s">
        <v>1</v>
      </c>
      <c r="N241" s="184" t="s">
        <v>43</v>
      </c>
      <c r="O241" s="58"/>
      <c r="P241" s="154">
        <f t="shared" si="31"/>
        <v>0</v>
      </c>
      <c r="Q241" s="154">
        <v>0</v>
      </c>
      <c r="R241" s="154">
        <f t="shared" si="32"/>
        <v>0</v>
      </c>
      <c r="S241" s="154">
        <v>0</v>
      </c>
      <c r="T241" s="155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6" t="s">
        <v>240</v>
      </c>
      <c r="AT241" s="156" t="s">
        <v>237</v>
      </c>
      <c r="AU241" s="156" t="s">
        <v>217</v>
      </c>
      <c r="AY241" s="17" t="s">
        <v>205</v>
      </c>
      <c r="BE241" s="157">
        <f t="shared" si="34"/>
        <v>0</v>
      </c>
      <c r="BF241" s="157">
        <f t="shared" si="35"/>
        <v>0</v>
      </c>
      <c r="BG241" s="157">
        <f t="shared" si="36"/>
        <v>0</v>
      </c>
      <c r="BH241" s="157">
        <f t="shared" si="37"/>
        <v>0</v>
      </c>
      <c r="BI241" s="157">
        <f t="shared" si="38"/>
        <v>0</v>
      </c>
      <c r="BJ241" s="17" t="s">
        <v>85</v>
      </c>
      <c r="BK241" s="157">
        <f t="shared" si="39"/>
        <v>0</v>
      </c>
      <c r="BL241" s="17" t="s">
        <v>212</v>
      </c>
      <c r="BM241" s="156" t="s">
        <v>1895</v>
      </c>
    </row>
    <row r="242" spans="1:65" s="2" customFormat="1" ht="49" customHeight="1">
      <c r="A242" s="32"/>
      <c r="B242" s="144"/>
      <c r="C242" s="175" t="s">
        <v>758</v>
      </c>
      <c r="D242" s="175" t="s">
        <v>237</v>
      </c>
      <c r="E242" s="176" t="s">
        <v>1896</v>
      </c>
      <c r="F242" s="177" t="s">
        <v>1897</v>
      </c>
      <c r="G242" s="178" t="s">
        <v>1635</v>
      </c>
      <c r="H242" s="179">
        <v>1</v>
      </c>
      <c r="I242" s="180"/>
      <c r="J242" s="181">
        <f t="shared" si="30"/>
        <v>0</v>
      </c>
      <c r="K242" s="177" t="s">
        <v>1</v>
      </c>
      <c r="L242" s="182"/>
      <c r="M242" s="183" t="s">
        <v>1</v>
      </c>
      <c r="N242" s="184" t="s">
        <v>43</v>
      </c>
      <c r="O242" s="58"/>
      <c r="P242" s="154">
        <f t="shared" si="31"/>
        <v>0</v>
      </c>
      <c r="Q242" s="154">
        <v>0</v>
      </c>
      <c r="R242" s="154">
        <f t="shared" si="32"/>
        <v>0</v>
      </c>
      <c r="S242" s="154">
        <v>0</v>
      </c>
      <c r="T242" s="155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6" t="s">
        <v>240</v>
      </c>
      <c r="AT242" s="156" t="s">
        <v>237</v>
      </c>
      <c r="AU242" s="156" t="s">
        <v>217</v>
      </c>
      <c r="AY242" s="17" t="s">
        <v>205</v>
      </c>
      <c r="BE242" s="157">
        <f t="shared" si="34"/>
        <v>0</v>
      </c>
      <c r="BF242" s="157">
        <f t="shared" si="35"/>
        <v>0</v>
      </c>
      <c r="BG242" s="157">
        <f t="shared" si="36"/>
        <v>0</v>
      </c>
      <c r="BH242" s="157">
        <f t="shared" si="37"/>
        <v>0</v>
      </c>
      <c r="BI242" s="157">
        <f t="shared" si="38"/>
        <v>0</v>
      </c>
      <c r="BJ242" s="17" t="s">
        <v>85</v>
      </c>
      <c r="BK242" s="157">
        <f t="shared" si="39"/>
        <v>0</v>
      </c>
      <c r="BL242" s="17" t="s">
        <v>212</v>
      </c>
      <c r="BM242" s="156" t="s">
        <v>1898</v>
      </c>
    </row>
    <row r="243" spans="2:63" s="12" customFormat="1" ht="20.9" customHeight="1">
      <c r="B243" s="131"/>
      <c r="D243" s="132" t="s">
        <v>76</v>
      </c>
      <c r="E243" s="142" t="s">
        <v>1899</v>
      </c>
      <c r="F243" s="142" t="s">
        <v>1900</v>
      </c>
      <c r="I243" s="134"/>
      <c r="J243" s="143">
        <f>BK243</f>
        <v>0</v>
      </c>
      <c r="L243" s="131"/>
      <c r="M243" s="136"/>
      <c r="N243" s="137"/>
      <c r="O243" s="137"/>
      <c r="P243" s="138">
        <f>SUM(P244:P246)</f>
        <v>0</v>
      </c>
      <c r="Q243" s="137"/>
      <c r="R243" s="138">
        <f>SUM(R244:R246)</f>
        <v>0</v>
      </c>
      <c r="S243" s="137"/>
      <c r="T243" s="139">
        <f>SUM(T244:T246)</f>
        <v>0</v>
      </c>
      <c r="AR243" s="132" t="s">
        <v>8</v>
      </c>
      <c r="AT243" s="140" t="s">
        <v>76</v>
      </c>
      <c r="AU243" s="140" t="s">
        <v>85</v>
      </c>
      <c r="AY243" s="132" t="s">
        <v>205</v>
      </c>
      <c r="BK243" s="141">
        <f>SUM(BK244:BK246)</f>
        <v>0</v>
      </c>
    </row>
    <row r="244" spans="1:65" s="2" customFormat="1" ht="24.15" customHeight="1">
      <c r="A244" s="32"/>
      <c r="B244" s="144"/>
      <c r="C244" s="175" t="s">
        <v>763</v>
      </c>
      <c r="D244" s="175" t="s">
        <v>237</v>
      </c>
      <c r="E244" s="176" t="s">
        <v>1901</v>
      </c>
      <c r="F244" s="177" t="s">
        <v>1902</v>
      </c>
      <c r="G244" s="178" t="s">
        <v>1635</v>
      </c>
      <c r="H244" s="179">
        <v>1</v>
      </c>
      <c r="I244" s="180"/>
      <c r="J244" s="181">
        <f>ROUND(I244*H244,0)</f>
        <v>0</v>
      </c>
      <c r="K244" s="177" t="s">
        <v>1</v>
      </c>
      <c r="L244" s="182"/>
      <c r="M244" s="183" t="s">
        <v>1</v>
      </c>
      <c r="N244" s="184" t="s">
        <v>43</v>
      </c>
      <c r="O244" s="58"/>
      <c r="P244" s="154">
        <f>O244*H244</f>
        <v>0</v>
      </c>
      <c r="Q244" s="154">
        <v>0</v>
      </c>
      <c r="R244" s="154">
        <f>Q244*H244</f>
        <v>0</v>
      </c>
      <c r="S244" s="154">
        <v>0</v>
      </c>
      <c r="T244" s="155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6" t="s">
        <v>240</v>
      </c>
      <c r="AT244" s="156" t="s">
        <v>237</v>
      </c>
      <c r="AU244" s="156" t="s">
        <v>217</v>
      </c>
      <c r="AY244" s="17" t="s">
        <v>205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7" t="s">
        <v>85</v>
      </c>
      <c r="BK244" s="157">
        <f>ROUND(I244*H244,0)</f>
        <v>0</v>
      </c>
      <c r="BL244" s="17" t="s">
        <v>212</v>
      </c>
      <c r="BM244" s="156" t="s">
        <v>1903</v>
      </c>
    </row>
    <row r="245" spans="1:65" s="2" customFormat="1" ht="24.15" customHeight="1">
      <c r="A245" s="32"/>
      <c r="B245" s="144"/>
      <c r="C245" s="175" t="s">
        <v>767</v>
      </c>
      <c r="D245" s="175" t="s">
        <v>237</v>
      </c>
      <c r="E245" s="176" t="s">
        <v>1904</v>
      </c>
      <c r="F245" s="177" t="s">
        <v>1905</v>
      </c>
      <c r="G245" s="178" t="s">
        <v>1635</v>
      </c>
      <c r="H245" s="179">
        <v>1</v>
      </c>
      <c r="I245" s="180"/>
      <c r="J245" s="181">
        <f>ROUND(I245*H245,0)</f>
        <v>0</v>
      </c>
      <c r="K245" s="177" t="s">
        <v>1</v>
      </c>
      <c r="L245" s="182"/>
      <c r="M245" s="183" t="s">
        <v>1</v>
      </c>
      <c r="N245" s="184" t="s">
        <v>43</v>
      </c>
      <c r="O245" s="58"/>
      <c r="P245" s="154">
        <f>O245*H245</f>
        <v>0</v>
      </c>
      <c r="Q245" s="154">
        <v>0</v>
      </c>
      <c r="R245" s="154">
        <f>Q245*H245</f>
        <v>0</v>
      </c>
      <c r="S245" s="154">
        <v>0</v>
      </c>
      <c r="T245" s="155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6" t="s">
        <v>240</v>
      </c>
      <c r="AT245" s="156" t="s">
        <v>237</v>
      </c>
      <c r="AU245" s="156" t="s">
        <v>217</v>
      </c>
      <c r="AY245" s="17" t="s">
        <v>205</v>
      </c>
      <c r="BE245" s="157">
        <f>IF(N245="základní",J245,0)</f>
        <v>0</v>
      </c>
      <c r="BF245" s="157">
        <f>IF(N245="snížená",J245,0)</f>
        <v>0</v>
      </c>
      <c r="BG245" s="157">
        <f>IF(N245="zákl. přenesená",J245,0)</f>
        <v>0</v>
      </c>
      <c r="BH245" s="157">
        <f>IF(N245="sníž. přenesená",J245,0)</f>
        <v>0</v>
      </c>
      <c r="BI245" s="157">
        <f>IF(N245="nulová",J245,0)</f>
        <v>0</v>
      </c>
      <c r="BJ245" s="17" t="s">
        <v>85</v>
      </c>
      <c r="BK245" s="157">
        <f>ROUND(I245*H245,0)</f>
        <v>0</v>
      </c>
      <c r="BL245" s="17" t="s">
        <v>212</v>
      </c>
      <c r="BM245" s="156" t="s">
        <v>1906</v>
      </c>
    </row>
    <row r="246" spans="1:65" s="2" customFormat="1" ht="16.5" customHeight="1">
      <c r="A246" s="32"/>
      <c r="B246" s="144"/>
      <c r="C246" s="175" t="s">
        <v>771</v>
      </c>
      <c r="D246" s="175" t="s">
        <v>237</v>
      </c>
      <c r="E246" s="176" t="s">
        <v>1907</v>
      </c>
      <c r="F246" s="177" t="s">
        <v>1908</v>
      </c>
      <c r="G246" s="178" t="s">
        <v>1635</v>
      </c>
      <c r="H246" s="179">
        <v>1</v>
      </c>
      <c r="I246" s="180"/>
      <c r="J246" s="181">
        <f>ROUND(I246*H246,0)</f>
        <v>0</v>
      </c>
      <c r="K246" s="177" t="s">
        <v>1</v>
      </c>
      <c r="L246" s="182"/>
      <c r="M246" s="196" t="s">
        <v>1</v>
      </c>
      <c r="N246" s="197" t="s">
        <v>43</v>
      </c>
      <c r="O246" s="198"/>
      <c r="P246" s="199">
        <f>O246*H246</f>
        <v>0</v>
      </c>
      <c r="Q246" s="199">
        <v>0</v>
      </c>
      <c r="R246" s="199">
        <f>Q246*H246</f>
        <v>0</v>
      </c>
      <c r="S246" s="199">
        <v>0</v>
      </c>
      <c r="T246" s="200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6" t="s">
        <v>240</v>
      </c>
      <c r="AT246" s="156" t="s">
        <v>237</v>
      </c>
      <c r="AU246" s="156" t="s">
        <v>217</v>
      </c>
      <c r="AY246" s="17" t="s">
        <v>205</v>
      </c>
      <c r="BE246" s="157">
        <f>IF(N246="základní",J246,0)</f>
        <v>0</v>
      </c>
      <c r="BF246" s="157">
        <f>IF(N246="snížená",J246,0)</f>
        <v>0</v>
      </c>
      <c r="BG246" s="157">
        <f>IF(N246="zákl. přenesená",J246,0)</f>
        <v>0</v>
      </c>
      <c r="BH246" s="157">
        <f>IF(N246="sníž. přenesená",J246,0)</f>
        <v>0</v>
      </c>
      <c r="BI246" s="157">
        <f>IF(N246="nulová",J246,0)</f>
        <v>0</v>
      </c>
      <c r="BJ246" s="17" t="s">
        <v>85</v>
      </c>
      <c r="BK246" s="157">
        <f>ROUND(I246*H246,0)</f>
        <v>0</v>
      </c>
      <c r="BL246" s="17" t="s">
        <v>212</v>
      </c>
      <c r="BM246" s="156" t="s">
        <v>1909</v>
      </c>
    </row>
    <row r="247" spans="1:31" s="2" customFormat="1" ht="7" customHeight="1">
      <c r="A247" s="32"/>
      <c r="B247" s="47"/>
      <c r="C247" s="48"/>
      <c r="D247" s="48"/>
      <c r="E247" s="48"/>
      <c r="F247" s="48"/>
      <c r="G247" s="48"/>
      <c r="H247" s="48"/>
      <c r="I247" s="48"/>
      <c r="J247" s="48"/>
      <c r="K247" s="48"/>
      <c r="L247" s="33"/>
      <c r="M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</row>
  </sheetData>
  <autoFilter ref="C122:K24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52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96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1910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ROUND(J123,0)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ROUND((SUM(BE123:BE151)),0)</f>
        <v>0</v>
      </c>
      <c r="G33" s="32"/>
      <c r="H33" s="32"/>
      <c r="I33" s="101">
        <v>0.21</v>
      </c>
      <c r="J33" s="100">
        <f>ROUND(((SUM(BE123:BE151))*I33),0)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ROUND((SUM(BF123:BF151)),0)</f>
        <v>0</v>
      </c>
      <c r="G34" s="32"/>
      <c r="H34" s="32"/>
      <c r="I34" s="101">
        <v>0.12</v>
      </c>
      <c r="J34" s="100">
        <f>ROUND(((SUM(BF123:BF151))*I34),0)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ROUND((SUM(BG123:BG151)),0)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ROUND((SUM(BH123:BH151)),0)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ROUND((SUM(BI123:BI151)),0)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41 - UT- SO 01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179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2:12" s="10" customFormat="1" ht="19.9" customHeight="1">
      <c r="B98" s="117"/>
      <c r="D98" s="118" t="s">
        <v>1911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2:12" s="10" customFormat="1" ht="14.9" customHeight="1">
      <c r="B99" s="117"/>
      <c r="D99" s="118" t="s">
        <v>1912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4.9" customHeight="1">
      <c r="B100" s="117"/>
      <c r="D100" s="118" t="s">
        <v>1913</v>
      </c>
      <c r="E100" s="119"/>
      <c r="F100" s="119"/>
      <c r="G100" s="119"/>
      <c r="H100" s="119"/>
      <c r="I100" s="119"/>
      <c r="J100" s="120">
        <f>J133</f>
        <v>0</v>
      </c>
      <c r="L100" s="117"/>
    </row>
    <row r="101" spans="2:12" s="10" customFormat="1" ht="14.9" customHeight="1">
      <c r="B101" s="117"/>
      <c r="D101" s="118" t="s">
        <v>1914</v>
      </c>
      <c r="E101" s="119"/>
      <c r="F101" s="119"/>
      <c r="G101" s="119"/>
      <c r="H101" s="119"/>
      <c r="I101" s="119"/>
      <c r="J101" s="120">
        <f>J142</f>
        <v>0</v>
      </c>
      <c r="L101" s="117"/>
    </row>
    <row r="102" spans="2:12" s="10" customFormat="1" ht="14.9" customHeight="1">
      <c r="B102" s="117"/>
      <c r="D102" s="118" t="s">
        <v>1915</v>
      </c>
      <c r="E102" s="119"/>
      <c r="F102" s="119"/>
      <c r="G102" s="119"/>
      <c r="H102" s="119"/>
      <c r="I102" s="119"/>
      <c r="J102" s="120">
        <f>J146</f>
        <v>0</v>
      </c>
      <c r="L102" s="117"/>
    </row>
    <row r="103" spans="2:12" s="10" customFormat="1" ht="14.9" customHeight="1">
      <c r="B103" s="117"/>
      <c r="D103" s="118" t="s">
        <v>1713</v>
      </c>
      <c r="E103" s="119"/>
      <c r="F103" s="119"/>
      <c r="G103" s="119"/>
      <c r="H103" s="119"/>
      <c r="I103" s="119"/>
      <c r="J103" s="120">
        <f>J149</f>
        <v>0</v>
      </c>
      <c r="L103" s="117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7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5" customHeight="1">
      <c r="A110" s="32"/>
      <c r="B110" s="33"/>
      <c r="C110" s="21" t="s">
        <v>190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17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50" t="str">
        <f>E7</f>
        <v>Stavební úpravy DD Lampertice</v>
      </c>
      <c r="F113" s="251"/>
      <c r="G113" s="251"/>
      <c r="H113" s="251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164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37" t="str">
        <f>E9</f>
        <v>41 - UT- SO 01</v>
      </c>
      <c r="F115" s="252"/>
      <c r="G115" s="252"/>
      <c r="H115" s="25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</v>
      </c>
      <c r="D117" s="32"/>
      <c r="E117" s="32"/>
      <c r="F117" s="25" t="str">
        <f>F12</f>
        <v xml:space="preserve"> </v>
      </c>
      <c r="G117" s="32"/>
      <c r="H117" s="32"/>
      <c r="I117" s="27" t="s">
        <v>23</v>
      </c>
      <c r="J117" s="55" t="str">
        <f>IF(J12="","",J12)</f>
        <v>11. 8. 2023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40" customHeight="1">
      <c r="A119" s="32"/>
      <c r="B119" s="33"/>
      <c r="C119" s="27" t="s">
        <v>25</v>
      </c>
      <c r="D119" s="32"/>
      <c r="E119" s="32"/>
      <c r="F119" s="25" t="str">
        <f>E15</f>
        <v>KHK Pivovarské nám. 1245, Hradec Králové</v>
      </c>
      <c r="G119" s="32"/>
      <c r="H119" s="32"/>
      <c r="I119" s="27" t="s">
        <v>31</v>
      </c>
      <c r="J119" s="30" t="str">
        <f>E21</f>
        <v>ing. Marek Pavlíček, Rooseveltova 2855, D.K.n.L.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7" t="s">
        <v>29</v>
      </c>
      <c r="D120" s="32"/>
      <c r="E120" s="32"/>
      <c r="F120" s="25" t="str">
        <f>IF(E18="","",E18)</f>
        <v>Vyplň údaj</v>
      </c>
      <c r="G120" s="32"/>
      <c r="H120" s="32"/>
      <c r="I120" s="27" t="s">
        <v>34</v>
      </c>
      <c r="J120" s="30" t="str">
        <f>E24</f>
        <v>ing. V. Švehla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2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1"/>
      <c r="B122" s="122"/>
      <c r="C122" s="123" t="s">
        <v>191</v>
      </c>
      <c r="D122" s="124" t="s">
        <v>62</v>
      </c>
      <c r="E122" s="124" t="s">
        <v>58</v>
      </c>
      <c r="F122" s="124" t="s">
        <v>59</v>
      </c>
      <c r="G122" s="124" t="s">
        <v>192</v>
      </c>
      <c r="H122" s="124" t="s">
        <v>193</v>
      </c>
      <c r="I122" s="124" t="s">
        <v>194</v>
      </c>
      <c r="J122" s="124" t="s">
        <v>168</v>
      </c>
      <c r="K122" s="125" t="s">
        <v>195</v>
      </c>
      <c r="L122" s="126"/>
      <c r="M122" s="62" t="s">
        <v>1</v>
      </c>
      <c r="N122" s="63" t="s">
        <v>41</v>
      </c>
      <c r="O122" s="63" t="s">
        <v>196</v>
      </c>
      <c r="P122" s="63" t="s">
        <v>197</v>
      </c>
      <c r="Q122" s="63" t="s">
        <v>198</v>
      </c>
      <c r="R122" s="63" t="s">
        <v>199</v>
      </c>
      <c r="S122" s="63" t="s">
        <v>200</v>
      </c>
      <c r="T122" s="64" t="s">
        <v>201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3" s="2" customFormat="1" ht="22.75" customHeight="1">
      <c r="A123" s="32"/>
      <c r="B123" s="33"/>
      <c r="C123" s="69" t="s">
        <v>202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0</v>
      </c>
      <c r="S123" s="66"/>
      <c r="T123" s="129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76</v>
      </c>
      <c r="AU123" s="17" t="s">
        <v>170</v>
      </c>
      <c r="BK123" s="130">
        <f>BK124</f>
        <v>0</v>
      </c>
    </row>
    <row r="124" spans="2:63" s="12" customFormat="1" ht="25.9" customHeight="1">
      <c r="B124" s="131"/>
      <c r="D124" s="132" t="s">
        <v>76</v>
      </c>
      <c r="E124" s="133" t="s">
        <v>475</v>
      </c>
      <c r="F124" s="133" t="s">
        <v>476</v>
      </c>
      <c r="I124" s="134"/>
      <c r="J124" s="135">
        <f>BK124</f>
        <v>0</v>
      </c>
      <c r="L124" s="131"/>
      <c r="M124" s="136"/>
      <c r="N124" s="137"/>
      <c r="O124" s="137"/>
      <c r="P124" s="138">
        <f>P125</f>
        <v>0</v>
      </c>
      <c r="Q124" s="137"/>
      <c r="R124" s="138">
        <f>R125</f>
        <v>0</v>
      </c>
      <c r="S124" s="137"/>
      <c r="T124" s="139">
        <f>T125</f>
        <v>0</v>
      </c>
      <c r="AR124" s="132" t="s">
        <v>85</v>
      </c>
      <c r="AT124" s="140" t="s">
        <v>76</v>
      </c>
      <c r="AU124" s="140" t="s">
        <v>77</v>
      </c>
      <c r="AY124" s="132" t="s">
        <v>205</v>
      </c>
      <c r="BK124" s="141">
        <f>BK125</f>
        <v>0</v>
      </c>
    </row>
    <row r="125" spans="2:63" s="12" customFormat="1" ht="22.75" customHeight="1">
      <c r="B125" s="131"/>
      <c r="D125" s="132" t="s">
        <v>76</v>
      </c>
      <c r="E125" s="142" t="s">
        <v>130</v>
      </c>
      <c r="F125" s="142" t="s">
        <v>1916</v>
      </c>
      <c r="I125" s="134"/>
      <c r="J125" s="143">
        <f>BK125</f>
        <v>0</v>
      </c>
      <c r="L125" s="131"/>
      <c r="M125" s="136"/>
      <c r="N125" s="137"/>
      <c r="O125" s="137"/>
      <c r="P125" s="138">
        <f>P126+P133+P142+P146+P149</f>
        <v>0</v>
      </c>
      <c r="Q125" s="137"/>
      <c r="R125" s="138">
        <f>R126+R133+R142+R146+R149</f>
        <v>0</v>
      </c>
      <c r="S125" s="137"/>
      <c r="T125" s="139">
        <f>T126+T133+T142+T146+T149</f>
        <v>0</v>
      </c>
      <c r="AR125" s="132" t="s">
        <v>85</v>
      </c>
      <c r="AT125" s="140" t="s">
        <v>76</v>
      </c>
      <c r="AU125" s="140" t="s">
        <v>8</v>
      </c>
      <c r="AY125" s="132" t="s">
        <v>205</v>
      </c>
      <c r="BK125" s="141">
        <f>BK126+BK133+BK142+BK146+BK149</f>
        <v>0</v>
      </c>
    </row>
    <row r="126" spans="2:63" s="12" customFormat="1" ht="20.9" customHeight="1">
      <c r="B126" s="131"/>
      <c r="D126" s="132" t="s">
        <v>76</v>
      </c>
      <c r="E126" s="142" t="s">
        <v>1610</v>
      </c>
      <c r="F126" s="142" t="s">
        <v>1917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SUM(P127:P132)</f>
        <v>0</v>
      </c>
      <c r="Q126" s="137"/>
      <c r="R126" s="138">
        <f>SUM(R127:R132)</f>
        <v>0</v>
      </c>
      <c r="S126" s="137"/>
      <c r="T126" s="139">
        <f>SUM(T127:T132)</f>
        <v>0</v>
      </c>
      <c r="AR126" s="132" t="s">
        <v>8</v>
      </c>
      <c r="AT126" s="140" t="s">
        <v>76</v>
      </c>
      <c r="AU126" s="140" t="s">
        <v>85</v>
      </c>
      <c r="AY126" s="132" t="s">
        <v>205</v>
      </c>
      <c r="BK126" s="141">
        <f>SUM(BK127:BK132)</f>
        <v>0</v>
      </c>
    </row>
    <row r="127" spans="1:65" s="2" customFormat="1" ht="24.15" customHeight="1">
      <c r="A127" s="32"/>
      <c r="B127" s="144"/>
      <c r="C127" s="175" t="s">
        <v>8</v>
      </c>
      <c r="D127" s="175" t="s">
        <v>237</v>
      </c>
      <c r="E127" s="176" t="s">
        <v>1918</v>
      </c>
      <c r="F127" s="177" t="s">
        <v>1919</v>
      </c>
      <c r="G127" s="178" t="s">
        <v>325</v>
      </c>
      <c r="H127" s="179">
        <v>8</v>
      </c>
      <c r="I127" s="180"/>
      <c r="J127" s="181">
        <f aca="true" t="shared" si="0" ref="J127:J132">ROUND(I127*H127,0)</f>
        <v>0</v>
      </c>
      <c r="K127" s="177" t="s">
        <v>1</v>
      </c>
      <c r="L127" s="182"/>
      <c r="M127" s="183" t="s">
        <v>1</v>
      </c>
      <c r="N127" s="184" t="s">
        <v>43</v>
      </c>
      <c r="O127" s="58"/>
      <c r="P127" s="154">
        <f aca="true" t="shared" si="1" ref="P127:P132">O127*H127</f>
        <v>0</v>
      </c>
      <c r="Q127" s="154">
        <v>0</v>
      </c>
      <c r="R127" s="154">
        <f aca="true" t="shared" si="2" ref="R127:R132">Q127*H127</f>
        <v>0</v>
      </c>
      <c r="S127" s="154">
        <v>0</v>
      </c>
      <c r="T127" s="155">
        <f aca="true" t="shared" si="3" ref="T127:T132"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240</v>
      </c>
      <c r="AT127" s="156" t="s">
        <v>237</v>
      </c>
      <c r="AU127" s="156" t="s">
        <v>217</v>
      </c>
      <c r="AY127" s="17" t="s">
        <v>205</v>
      </c>
      <c r="BE127" s="157">
        <f aca="true" t="shared" si="4" ref="BE127:BE132">IF(N127="základní",J127,0)</f>
        <v>0</v>
      </c>
      <c r="BF127" s="157">
        <f aca="true" t="shared" si="5" ref="BF127:BF132">IF(N127="snížená",J127,0)</f>
        <v>0</v>
      </c>
      <c r="BG127" s="157">
        <f aca="true" t="shared" si="6" ref="BG127:BG132">IF(N127="zákl. přenesená",J127,0)</f>
        <v>0</v>
      </c>
      <c r="BH127" s="157">
        <f aca="true" t="shared" si="7" ref="BH127:BH132">IF(N127="sníž. přenesená",J127,0)</f>
        <v>0</v>
      </c>
      <c r="BI127" s="157">
        <f aca="true" t="shared" si="8" ref="BI127:BI132">IF(N127="nulová",J127,0)</f>
        <v>0</v>
      </c>
      <c r="BJ127" s="17" t="s">
        <v>85</v>
      </c>
      <c r="BK127" s="157">
        <f aca="true" t="shared" si="9" ref="BK127:BK132">ROUND(I127*H127,0)</f>
        <v>0</v>
      </c>
      <c r="BL127" s="17" t="s">
        <v>212</v>
      </c>
      <c r="BM127" s="156" t="s">
        <v>85</v>
      </c>
    </row>
    <row r="128" spans="1:65" s="2" customFormat="1" ht="24.15" customHeight="1">
      <c r="A128" s="32"/>
      <c r="B128" s="144"/>
      <c r="C128" s="175" t="s">
        <v>85</v>
      </c>
      <c r="D128" s="175" t="s">
        <v>237</v>
      </c>
      <c r="E128" s="176" t="s">
        <v>1920</v>
      </c>
      <c r="F128" s="177" t="s">
        <v>1921</v>
      </c>
      <c r="G128" s="178" t="s">
        <v>325</v>
      </c>
      <c r="H128" s="179">
        <v>8</v>
      </c>
      <c r="I128" s="180"/>
      <c r="J128" s="181">
        <f t="shared" si="0"/>
        <v>0</v>
      </c>
      <c r="K128" s="177" t="s">
        <v>1</v>
      </c>
      <c r="L128" s="182"/>
      <c r="M128" s="183" t="s">
        <v>1</v>
      </c>
      <c r="N128" s="184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240</v>
      </c>
      <c r="AT128" s="156" t="s">
        <v>237</v>
      </c>
      <c r="AU128" s="156" t="s">
        <v>217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212</v>
      </c>
    </row>
    <row r="129" spans="1:65" s="2" customFormat="1" ht="24.15" customHeight="1">
      <c r="A129" s="32"/>
      <c r="B129" s="144"/>
      <c r="C129" s="175" t="s">
        <v>217</v>
      </c>
      <c r="D129" s="175" t="s">
        <v>237</v>
      </c>
      <c r="E129" s="176" t="s">
        <v>1922</v>
      </c>
      <c r="F129" s="177" t="s">
        <v>1923</v>
      </c>
      <c r="G129" s="178" t="s">
        <v>1622</v>
      </c>
      <c r="H129" s="179">
        <v>4</v>
      </c>
      <c r="I129" s="180"/>
      <c r="J129" s="181">
        <f t="shared" si="0"/>
        <v>0</v>
      </c>
      <c r="K129" s="177" t="s">
        <v>1</v>
      </c>
      <c r="L129" s="182"/>
      <c r="M129" s="183" t="s">
        <v>1</v>
      </c>
      <c r="N129" s="184" t="s">
        <v>43</v>
      </c>
      <c r="O129" s="58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240</v>
      </c>
      <c r="AT129" s="156" t="s">
        <v>237</v>
      </c>
      <c r="AU129" s="156" t="s">
        <v>217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232</v>
      </c>
    </row>
    <row r="130" spans="1:65" s="2" customFormat="1" ht="24.15" customHeight="1">
      <c r="A130" s="32"/>
      <c r="B130" s="144"/>
      <c r="C130" s="175" t="s">
        <v>212</v>
      </c>
      <c r="D130" s="175" t="s">
        <v>237</v>
      </c>
      <c r="E130" s="176" t="s">
        <v>1924</v>
      </c>
      <c r="F130" s="177" t="s">
        <v>1925</v>
      </c>
      <c r="G130" s="178" t="s">
        <v>1622</v>
      </c>
      <c r="H130" s="179">
        <v>2</v>
      </c>
      <c r="I130" s="180"/>
      <c r="J130" s="181">
        <f t="shared" si="0"/>
        <v>0</v>
      </c>
      <c r="K130" s="177" t="s">
        <v>1</v>
      </c>
      <c r="L130" s="182"/>
      <c r="M130" s="183" t="s">
        <v>1</v>
      </c>
      <c r="N130" s="184" t="s">
        <v>43</v>
      </c>
      <c r="O130" s="58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240</v>
      </c>
      <c r="AT130" s="156" t="s">
        <v>237</v>
      </c>
      <c r="AU130" s="156" t="s">
        <v>217</v>
      </c>
      <c r="AY130" s="17" t="s">
        <v>205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85</v>
      </c>
      <c r="BK130" s="157">
        <f t="shared" si="9"/>
        <v>0</v>
      </c>
      <c r="BL130" s="17" t="s">
        <v>212</v>
      </c>
      <c r="BM130" s="156" t="s">
        <v>240</v>
      </c>
    </row>
    <row r="131" spans="1:65" s="2" customFormat="1" ht="21.75" customHeight="1">
      <c r="A131" s="32"/>
      <c r="B131" s="144"/>
      <c r="C131" s="175" t="s">
        <v>100</v>
      </c>
      <c r="D131" s="175" t="s">
        <v>237</v>
      </c>
      <c r="E131" s="176" t="s">
        <v>1926</v>
      </c>
      <c r="F131" s="177" t="s">
        <v>1927</v>
      </c>
      <c r="G131" s="178" t="s">
        <v>325</v>
      </c>
      <c r="H131" s="179">
        <v>16</v>
      </c>
      <c r="I131" s="180"/>
      <c r="J131" s="181">
        <f t="shared" si="0"/>
        <v>0</v>
      </c>
      <c r="K131" s="177" t="s">
        <v>1</v>
      </c>
      <c r="L131" s="182"/>
      <c r="M131" s="183" t="s">
        <v>1</v>
      </c>
      <c r="N131" s="184" t="s">
        <v>43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240</v>
      </c>
      <c r="AT131" s="156" t="s">
        <v>237</v>
      </c>
      <c r="AU131" s="156" t="s">
        <v>217</v>
      </c>
      <c r="AY131" s="17" t="s">
        <v>205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85</v>
      </c>
      <c r="BK131" s="157">
        <f t="shared" si="9"/>
        <v>0</v>
      </c>
      <c r="BL131" s="17" t="s">
        <v>212</v>
      </c>
      <c r="BM131" s="156" t="s">
        <v>253</v>
      </c>
    </row>
    <row r="132" spans="1:65" s="2" customFormat="1" ht="33" customHeight="1">
      <c r="A132" s="32"/>
      <c r="B132" s="144"/>
      <c r="C132" s="175" t="s">
        <v>232</v>
      </c>
      <c r="D132" s="175" t="s">
        <v>237</v>
      </c>
      <c r="E132" s="176" t="s">
        <v>1928</v>
      </c>
      <c r="F132" s="177" t="s">
        <v>1929</v>
      </c>
      <c r="G132" s="178" t="s">
        <v>1635</v>
      </c>
      <c r="H132" s="179">
        <v>1</v>
      </c>
      <c r="I132" s="180"/>
      <c r="J132" s="181">
        <f t="shared" si="0"/>
        <v>0</v>
      </c>
      <c r="K132" s="177" t="s">
        <v>1</v>
      </c>
      <c r="L132" s="182"/>
      <c r="M132" s="183" t="s">
        <v>1</v>
      </c>
      <c r="N132" s="184" t="s">
        <v>43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240</v>
      </c>
      <c r="AT132" s="156" t="s">
        <v>237</v>
      </c>
      <c r="AU132" s="156" t="s">
        <v>217</v>
      </c>
      <c r="AY132" s="17" t="s">
        <v>205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85</v>
      </c>
      <c r="BK132" s="157">
        <f t="shared" si="9"/>
        <v>0</v>
      </c>
      <c r="BL132" s="17" t="s">
        <v>212</v>
      </c>
      <c r="BM132" s="156" t="s">
        <v>268</v>
      </c>
    </row>
    <row r="133" spans="2:63" s="12" customFormat="1" ht="20.9" customHeight="1">
      <c r="B133" s="131"/>
      <c r="D133" s="132" t="s">
        <v>76</v>
      </c>
      <c r="E133" s="142" t="s">
        <v>1629</v>
      </c>
      <c r="F133" s="142" t="s">
        <v>1930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SUM(P134:P141)</f>
        <v>0</v>
      </c>
      <c r="Q133" s="137"/>
      <c r="R133" s="138">
        <f>SUM(R134:R141)</f>
        <v>0</v>
      </c>
      <c r="S133" s="137"/>
      <c r="T133" s="139">
        <f>SUM(T134:T141)</f>
        <v>0</v>
      </c>
      <c r="AR133" s="132" t="s">
        <v>8</v>
      </c>
      <c r="AT133" s="140" t="s">
        <v>76</v>
      </c>
      <c r="AU133" s="140" t="s">
        <v>85</v>
      </c>
      <c r="AY133" s="132" t="s">
        <v>205</v>
      </c>
      <c r="BK133" s="141">
        <f>SUM(BK134:BK141)</f>
        <v>0</v>
      </c>
    </row>
    <row r="134" spans="1:65" s="2" customFormat="1" ht="24.15" customHeight="1">
      <c r="A134" s="32"/>
      <c r="B134" s="144"/>
      <c r="C134" s="175" t="s">
        <v>236</v>
      </c>
      <c r="D134" s="175" t="s">
        <v>237</v>
      </c>
      <c r="E134" s="176" t="s">
        <v>1931</v>
      </c>
      <c r="F134" s="177" t="s">
        <v>1932</v>
      </c>
      <c r="G134" s="178" t="s">
        <v>1622</v>
      </c>
      <c r="H134" s="179">
        <v>2</v>
      </c>
      <c r="I134" s="180"/>
      <c r="J134" s="181">
        <f aca="true" t="shared" si="10" ref="J134:J141">ROUND(I134*H134,0)</f>
        <v>0</v>
      </c>
      <c r="K134" s="177" t="s">
        <v>1</v>
      </c>
      <c r="L134" s="182"/>
      <c r="M134" s="183" t="s">
        <v>1</v>
      </c>
      <c r="N134" s="184" t="s">
        <v>43</v>
      </c>
      <c r="O134" s="58"/>
      <c r="P134" s="154">
        <f aca="true" t="shared" si="11" ref="P134:P141">O134*H134</f>
        <v>0</v>
      </c>
      <c r="Q134" s="154">
        <v>0</v>
      </c>
      <c r="R134" s="154">
        <f aca="true" t="shared" si="12" ref="R134:R141">Q134*H134</f>
        <v>0</v>
      </c>
      <c r="S134" s="154">
        <v>0</v>
      </c>
      <c r="T134" s="155">
        <f aca="true" t="shared" si="13" ref="T134:T141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240</v>
      </c>
      <c r="AT134" s="156" t="s">
        <v>237</v>
      </c>
      <c r="AU134" s="156" t="s">
        <v>217</v>
      </c>
      <c r="AY134" s="17" t="s">
        <v>205</v>
      </c>
      <c r="BE134" s="157">
        <f aca="true" t="shared" si="14" ref="BE134:BE141">IF(N134="základní",J134,0)</f>
        <v>0</v>
      </c>
      <c r="BF134" s="157">
        <f aca="true" t="shared" si="15" ref="BF134:BF141">IF(N134="snížená",J134,0)</f>
        <v>0</v>
      </c>
      <c r="BG134" s="157">
        <f aca="true" t="shared" si="16" ref="BG134:BG141">IF(N134="zákl. přenesená",J134,0)</f>
        <v>0</v>
      </c>
      <c r="BH134" s="157">
        <f aca="true" t="shared" si="17" ref="BH134:BH141">IF(N134="sníž. přenesená",J134,0)</f>
        <v>0</v>
      </c>
      <c r="BI134" s="157">
        <f aca="true" t="shared" si="18" ref="BI134:BI141">IF(N134="nulová",J134,0)</f>
        <v>0</v>
      </c>
      <c r="BJ134" s="17" t="s">
        <v>85</v>
      </c>
      <c r="BK134" s="157">
        <f aca="true" t="shared" si="19" ref="BK134:BK141">ROUND(I134*H134,0)</f>
        <v>0</v>
      </c>
      <c r="BL134" s="17" t="s">
        <v>212</v>
      </c>
      <c r="BM134" s="156" t="s">
        <v>290</v>
      </c>
    </row>
    <row r="135" spans="1:65" s="2" customFormat="1" ht="44.25" customHeight="1">
      <c r="A135" s="32"/>
      <c r="B135" s="144"/>
      <c r="C135" s="175" t="s">
        <v>240</v>
      </c>
      <c r="D135" s="175" t="s">
        <v>237</v>
      </c>
      <c r="E135" s="176" t="s">
        <v>1933</v>
      </c>
      <c r="F135" s="177" t="s">
        <v>1934</v>
      </c>
      <c r="G135" s="178" t="s">
        <v>1635</v>
      </c>
      <c r="H135" s="179">
        <v>2</v>
      </c>
      <c r="I135" s="180"/>
      <c r="J135" s="181">
        <f t="shared" si="10"/>
        <v>0</v>
      </c>
      <c r="K135" s="177" t="s">
        <v>1</v>
      </c>
      <c r="L135" s="182"/>
      <c r="M135" s="183" t="s">
        <v>1</v>
      </c>
      <c r="N135" s="184" t="s">
        <v>43</v>
      </c>
      <c r="O135" s="58"/>
      <c r="P135" s="154">
        <f t="shared" si="11"/>
        <v>0</v>
      </c>
      <c r="Q135" s="154">
        <v>0</v>
      </c>
      <c r="R135" s="154">
        <f t="shared" si="12"/>
        <v>0</v>
      </c>
      <c r="S135" s="154">
        <v>0</v>
      </c>
      <c r="T135" s="155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240</v>
      </c>
      <c r="AT135" s="156" t="s">
        <v>237</v>
      </c>
      <c r="AU135" s="156" t="s">
        <v>217</v>
      </c>
      <c r="AY135" s="17" t="s">
        <v>205</v>
      </c>
      <c r="BE135" s="157">
        <f t="shared" si="14"/>
        <v>0</v>
      </c>
      <c r="BF135" s="157">
        <f t="shared" si="15"/>
        <v>0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7" t="s">
        <v>85</v>
      </c>
      <c r="BK135" s="157">
        <f t="shared" si="19"/>
        <v>0</v>
      </c>
      <c r="BL135" s="17" t="s">
        <v>212</v>
      </c>
      <c r="BM135" s="156" t="s">
        <v>297</v>
      </c>
    </row>
    <row r="136" spans="1:65" s="2" customFormat="1" ht="24.15" customHeight="1">
      <c r="A136" s="32"/>
      <c r="B136" s="144"/>
      <c r="C136" s="175" t="s">
        <v>145</v>
      </c>
      <c r="D136" s="175" t="s">
        <v>237</v>
      </c>
      <c r="E136" s="176" t="s">
        <v>1935</v>
      </c>
      <c r="F136" s="177" t="s">
        <v>1936</v>
      </c>
      <c r="G136" s="178" t="s">
        <v>1622</v>
      </c>
      <c r="H136" s="179">
        <v>4</v>
      </c>
      <c r="I136" s="180"/>
      <c r="J136" s="181">
        <f t="shared" si="10"/>
        <v>0</v>
      </c>
      <c r="K136" s="177" t="s">
        <v>1</v>
      </c>
      <c r="L136" s="182"/>
      <c r="M136" s="183" t="s">
        <v>1</v>
      </c>
      <c r="N136" s="184" t="s">
        <v>43</v>
      </c>
      <c r="O136" s="58"/>
      <c r="P136" s="154">
        <f t="shared" si="11"/>
        <v>0</v>
      </c>
      <c r="Q136" s="154">
        <v>0</v>
      </c>
      <c r="R136" s="154">
        <f t="shared" si="12"/>
        <v>0</v>
      </c>
      <c r="S136" s="154">
        <v>0</v>
      </c>
      <c r="T136" s="155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240</v>
      </c>
      <c r="AT136" s="156" t="s">
        <v>237</v>
      </c>
      <c r="AU136" s="156" t="s">
        <v>217</v>
      </c>
      <c r="AY136" s="17" t="s">
        <v>205</v>
      </c>
      <c r="BE136" s="157">
        <f t="shared" si="14"/>
        <v>0</v>
      </c>
      <c r="BF136" s="157">
        <f t="shared" si="15"/>
        <v>0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7" t="s">
        <v>85</v>
      </c>
      <c r="BK136" s="157">
        <f t="shared" si="19"/>
        <v>0</v>
      </c>
      <c r="BL136" s="17" t="s">
        <v>212</v>
      </c>
      <c r="BM136" s="156" t="s">
        <v>307</v>
      </c>
    </row>
    <row r="137" spans="1:65" s="2" customFormat="1" ht="16.5" customHeight="1">
      <c r="A137" s="32"/>
      <c r="B137" s="144"/>
      <c r="C137" s="175" t="s">
        <v>253</v>
      </c>
      <c r="D137" s="175" t="s">
        <v>237</v>
      </c>
      <c r="E137" s="176" t="s">
        <v>1937</v>
      </c>
      <c r="F137" s="177" t="s">
        <v>1938</v>
      </c>
      <c r="G137" s="178" t="s">
        <v>1622</v>
      </c>
      <c r="H137" s="179">
        <v>4</v>
      </c>
      <c r="I137" s="180"/>
      <c r="J137" s="181">
        <f t="shared" si="10"/>
        <v>0</v>
      </c>
      <c r="K137" s="177" t="s">
        <v>1</v>
      </c>
      <c r="L137" s="182"/>
      <c r="M137" s="183" t="s">
        <v>1</v>
      </c>
      <c r="N137" s="184" t="s">
        <v>43</v>
      </c>
      <c r="O137" s="58"/>
      <c r="P137" s="154">
        <f t="shared" si="11"/>
        <v>0</v>
      </c>
      <c r="Q137" s="154">
        <v>0</v>
      </c>
      <c r="R137" s="154">
        <f t="shared" si="12"/>
        <v>0</v>
      </c>
      <c r="S137" s="154">
        <v>0</v>
      </c>
      <c r="T137" s="155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240</v>
      </c>
      <c r="AT137" s="156" t="s">
        <v>237</v>
      </c>
      <c r="AU137" s="156" t="s">
        <v>217</v>
      </c>
      <c r="AY137" s="17" t="s">
        <v>205</v>
      </c>
      <c r="BE137" s="157">
        <f t="shared" si="14"/>
        <v>0</v>
      </c>
      <c r="BF137" s="157">
        <f t="shared" si="15"/>
        <v>0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7" t="s">
        <v>85</v>
      </c>
      <c r="BK137" s="157">
        <f t="shared" si="19"/>
        <v>0</v>
      </c>
      <c r="BL137" s="17" t="s">
        <v>212</v>
      </c>
      <c r="BM137" s="156" t="s">
        <v>316</v>
      </c>
    </row>
    <row r="138" spans="1:65" s="2" customFormat="1" ht="21.75" customHeight="1">
      <c r="A138" s="32"/>
      <c r="B138" s="144"/>
      <c r="C138" s="175" t="s">
        <v>262</v>
      </c>
      <c r="D138" s="175" t="s">
        <v>237</v>
      </c>
      <c r="E138" s="176" t="s">
        <v>1939</v>
      </c>
      <c r="F138" s="177" t="s">
        <v>1940</v>
      </c>
      <c r="G138" s="178" t="s">
        <v>1622</v>
      </c>
      <c r="H138" s="179">
        <v>4</v>
      </c>
      <c r="I138" s="180"/>
      <c r="J138" s="181">
        <f t="shared" si="10"/>
        <v>0</v>
      </c>
      <c r="K138" s="177" t="s">
        <v>1</v>
      </c>
      <c r="L138" s="182"/>
      <c r="M138" s="183" t="s">
        <v>1</v>
      </c>
      <c r="N138" s="184" t="s">
        <v>43</v>
      </c>
      <c r="O138" s="58"/>
      <c r="P138" s="154">
        <f t="shared" si="11"/>
        <v>0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240</v>
      </c>
      <c r="AT138" s="156" t="s">
        <v>237</v>
      </c>
      <c r="AU138" s="156" t="s">
        <v>217</v>
      </c>
      <c r="AY138" s="17" t="s">
        <v>205</v>
      </c>
      <c r="BE138" s="157">
        <f t="shared" si="14"/>
        <v>0</v>
      </c>
      <c r="BF138" s="157">
        <f t="shared" si="15"/>
        <v>0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7" t="s">
        <v>85</v>
      </c>
      <c r="BK138" s="157">
        <f t="shared" si="19"/>
        <v>0</v>
      </c>
      <c r="BL138" s="17" t="s">
        <v>212</v>
      </c>
      <c r="BM138" s="156" t="s">
        <v>328</v>
      </c>
    </row>
    <row r="139" spans="1:65" s="2" customFormat="1" ht="21.75" customHeight="1">
      <c r="A139" s="32"/>
      <c r="B139" s="144"/>
      <c r="C139" s="175" t="s">
        <v>268</v>
      </c>
      <c r="D139" s="175" t="s">
        <v>237</v>
      </c>
      <c r="E139" s="176" t="s">
        <v>1941</v>
      </c>
      <c r="F139" s="177" t="s">
        <v>1942</v>
      </c>
      <c r="G139" s="178" t="s">
        <v>1622</v>
      </c>
      <c r="H139" s="179">
        <v>2</v>
      </c>
      <c r="I139" s="180"/>
      <c r="J139" s="181">
        <f t="shared" si="10"/>
        <v>0</v>
      </c>
      <c r="K139" s="177" t="s">
        <v>1</v>
      </c>
      <c r="L139" s="182"/>
      <c r="M139" s="183" t="s">
        <v>1</v>
      </c>
      <c r="N139" s="184" t="s">
        <v>43</v>
      </c>
      <c r="O139" s="58"/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240</v>
      </c>
      <c r="AT139" s="156" t="s">
        <v>237</v>
      </c>
      <c r="AU139" s="156" t="s">
        <v>217</v>
      </c>
      <c r="AY139" s="17" t="s">
        <v>205</v>
      </c>
      <c r="BE139" s="157">
        <f t="shared" si="14"/>
        <v>0</v>
      </c>
      <c r="BF139" s="157">
        <f t="shared" si="15"/>
        <v>0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7" t="s">
        <v>85</v>
      </c>
      <c r="BK139" s="157">
        <f t="shared" si="19"/>
        <v>0</v>
      </c>
      <c r="BL139" s="17" t="s">
        <v>212</v>
      </c>
      <c r="BM139" s="156" t="s">
        <v>337</v>
      </c>
    </row>
    <row r="140" spans="1:65" s="2" customFormat="1" ht="21.75" customHeight="1">
      <c r="A140" s="32"/>
      <c r="B140" s="144"/>
      <c r="C140" s="175" t="s">
        <v>283</v>
      </c>
      <c r="D140" s="175" t="s">
        <v>237</v>
      </c>
      <c r="E140" s="176" t="s">
        <v>1943</v>
      </c>
      <c r="F140" s="177" t="s">
        <v>1944</v>
      </c>
      <c r="G140" s="178" t="s">
        <v>1622</v>
      </c>
      <c r="H140" s="179">
        <v>2</v>
      </c>
      <c r="I140" s="180"/>
      <c r="J140" s="181">
        <f t="shared" si="10"/>
        <v>0</v>
      </c>
      <c r="K140" s="177" t="s">
        <v>1</v>
      </c>
      <c r="L140" s="182"/>
      <c r="M140" s="183" t="s">
        <v>1</v>
      </c>
      <c r="N140" s="184" t="s">
        <v>43</v>
      </c>
      <c r="O140" s="58"/>
      <c r="P140" s="154">
        <f t="shared" si="11"/>
        <v>0</v>
      </c>
      <c r="Q140" s="154">
        <v>0</v>
      </c>
      <c r="R140" s="154">
        <f t="shared" si="12"/>
        <v>0</v>
      </c>
      <c r="S140" s="154">
        <v>0</v>
      </c>
      <c r="T140" s="155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240</v>
      </c>
      <c r="AT140" s="156" t="s">
        <v>237</v>
      </c>
      <c r="AU140" s="156" t="s">
        <v>217</v>
      </c>
      <c r="AY140" s="17" t="s">
        <v>205</v>
      </c>
      <c r="BE140" s="157">
        <f t="shared" si="14"/>
        <v>0</v>
      </c>
      <c r="BF140" s="157">
        <f t="shared" si="15"/>
        <v>0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7" t="s">
        <v>85</v>
      </c>
      <c r="BK140" s="157">
        <f t="shared" si="19"/>
        <v>0</v>
      </c>
      <c r="BL140" s="17" t="s">
        <v>212</v>
      </c>
      <c r="BM140" s="156" t="s">
        <v>346</v>
      </c>
    </row>
    <row r="141" spans="1:65" s="2" customFormat="1" ht="24.15" customHeight="1">
      <c r="A141" s="32"/>
      <c r="B141" s="144"/>
      <c r="C141" s="175" t="s">
        <v>290</v>
      </c>
      <c r="D141" s="175" t="s">
        <v>237</v>
      </c>
      <c r="E141" s="176" t="s">
        <v>1945</v>
      </c>
      <c r="F141" s="177" t="s">
        <v>1946</v>
      </c>
      <c r="G141" s="178" t="s">
        <v>1635</v>
      </c>
      <c r="H141" s="179">
        <v>1</v>
      </c>
      <c r="I141" s="180"/>
      <c r="J141" s="181">
        <f t="shared" si="10"/>
        <v>0</v>
      </c>
      <c r="K141" s="177" t="s">
        <v>1</v>
      </c>
      <c r="L141" s="182"/>
      <c r="M141" s="183" t="s">
        <v>1</v>
      </c>
      <c r="N141" s="184" t="s">
        <v>43</v>
      </c>
      <c r="O141" s="58"/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240</v>
      </c>
      <c r="AT141" s="156" t="s">
        <v>237</v>
      </c>
      <c r="AU141" s="156" t="s">
        <v>217</v>
      </c>
      <c r="AY141" s="17" t="s">
        <v>205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7" t="s">
        <v>85</v>
      </c>
      <c r="BK141" s="157">
        <f t="shared" si="19"/>
        <v>0</v>
      </c>
      <c r="BL141" s="17" t="s">
        <v>212</v>
      </c>
      <c r="BM141" s="156" t="s">
        <v>356</v>
      </c>
    </row>
    <row r="142" spans="2:63" s="12" customFormat="1" ht="20.9" customHeight="1">
      <c r="B142" s="131"/>
      <c r="D142" s="132" t="s">
        <v>76</v>
      </c>
      <c r="E142" s="142" t="s">
        <v>1664</v>
      </c>
      <c r="F142" s="142" t="s">
        <v>1947</v>
      </c>
      <c r="I142" s="134"/>
      <c r="J142" s="143">
        <f>BK142</f>
        <v>0</v>
      </c>
      <c r="L142" s="131"/>
      <c r="M142" s="136"/>
      <c r="N142" s="137"/>
      <c r="O142" s="137"/>
      <c r="P142" s="138">
        <f>SUM(P143:P145)</f>
        <v>0</v>
      </c>
      <c r="Q142" s="137"/>
      <c r="R142" s="138">
        <f>SUM(R143:R145)</f>
        <v>0</v>
      </c>
      <c r="S142" s="137"/>
      <c r="T142" s="139">
        <f>SUM(T143:T145)</f>
        <v>0</v>
      </c>
      <c r="AR142" s="132" t="s">
        <v>8</v>
      </c>
      <c r="AT142" s="140" t="s">
        <v>76</v>
      </c>
      <c r="AU142" s="140" t="s">
        <v>85</v>
      </c>
      <c r="AY142" s="132" t="s">
        <v>205</v>
      </c>
      <c r="BK142" s="141">
        <f>SUM(BK143:BK145)</f>
        <v>0</v>
      </c>
    </row>
    <row r="143" spans="1:65" s="2" customFormat="1" ht="37.75" customHeight="1">
      <c r="A143" s="32"/>
      <c r="B143" s="144"/>
      <c r="C143" s="175" t="s">
        <v>9</v>
      </c>
      <c r="D143" s="175" t="s">
        <v>237</v>
      </c>
      <c r="E143" s="176" t="s">
        <v>1948</v>
      </c>
      <c r="F143" s="177" t="s">
        <v>1949</v>
      </c>
      <c r="G143" s="178" t="s">
        <v>1635</v>
      </c>
      <c r="H143" s="179">
        <v>2</v>
      </c>
      <c r="I143" s="180"/>
      <c r="J143" s="181">
        <f>ROUND(I143*H143,0)</f>
        <v>0</v>
      </c>
      <c r="K143" s="177" t="s">
        <v>1</v>
      </c>
      <c r="L143" s="182"/>
      <c r="M143" s="183" t="s">
        <v>1</v>
      </c>
      <c r="N143" s="184" t="s">
        <v>43</v>
      </c>
      <c r="O143" s="58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240</v>
      </c>
      <c r="AT143" s="156" t="s">
        <v>237</v>
      </c>
      <c r="AU143" s="156" t="s">
        <v>217</v>
      </c>
      <c r="AY143" s="17" t="s">
        <v>205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7" t="s">
        <v>85</v>
      </c>
      <c r="BK143" s="157">
        <f>ROUND(I143*H143,0)</f>
        <v>0</v>
      </c>
      <c r="BL143" s="17" t="s">
        <v>212</v>
      </c>
      <c r="BM143" s="156" t="s">
        <v>366</v>
      </c>
    </row>
    <row r="144" spans="1:65" s="2" customFormat="1" ht="21.75" customHeight="1">
      <c r="A144" s="32"/>
      <c r="B144" s="144"/>
      <c r="C144" s="175" t="s">
        <v>297</v>
      </c>
      <c r="D144" s="175" t="s">
        <v>237</v>
      </c>
      <c r="E144" s="176" t="s">
        <v>1950</v>
      </c>
      <c r="F144" s="177" t="s">
        <v>1951</v>
      </c>
      <c r="G144" s="178" t="s">
        <v>1622</v>
      </c>
      <c r="H144" s="179">
        <v>2</v>
      </c>
      <c r="I144" s="180"/>
      <c r="J144" s="181">
        <f>ROUND(I144*H144,0)</f>
        <v>0</v>
      </c>
      <c r="K144" s="177" t="s">
        <v>1</v>
      </c>
      <c r="L144" s="182"/>
      <c r="M144" s="183" t="s">
        <v>1</v>
      </c>
      <c r="N144" s="184" t="s">
        <v>43</v>
      </c>
      <c r="O144" s="58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6" t="s">
        <v>240</v>
      </c>
      <c r="AT144" s="156" t="s">
        <v>237</v>
      </c>
      <c r="AU144" s="156" t="s">
        <v>217</v>
      </c>
      <c r="AY144" s="17" t="s">
        <v>205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7" t="s">
        <v>85</v>
      </c>
      <c r="BK144" s="157">
        <f>ROUND(I144*H144,0)</f>
        <v>0</v>
      </c>
      <c r="BL144" s="17" t="s">
        <v>212</v>
      </c>
      <c r="BM144" s="156" t="s">
        <v>91</v>
      </c>
    </row>
    <row r="145" spans="1:65" s="2" customFormat="1" ht="33" customHeight="1">
      <c r="A145" s="32"/>
      <c r="B145" s="144"/>
      <c r="C145" s="175" t="s">
        <v>302</v>
      </c>
      <c r="D145" s="175" t="s">
        <v>237</v>
      </c>
      <c r="E145" s="176" t="s">
        <v>1952</v>
      </c>
      <c r="F145" s="177" t="s">
        <v>1953</v>
      </c>
      <c r="G145" s="178" t="s">
        <v>1635</v>
      </c>
      <c r="H145" s="179">
        <v>3</v>
      </c>
      <c r="I145" s="180"/>
      <c r="J145" s="181">
        <f>ROUND(I145*H145,0)</f>
        <v>0</v>
      </c>
      <c r="K145" s="177" t="s">
        <v>1</v>
      </c>
      <c r="L145" s="182"/>
      <c r="M145" s="183" t="s">
        <v>1</v>
      </c>
      <c r="N145" s="184" t="s">
        <v>43</v>
      </c>
      <c r="O145" s="58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240</v>
      </c>
      <c r="AT145" s="156" t="s">
        <v>237</v>
      </c>
      <c r="AU145" s="156" t="s">
        <v>217</v>
      </c>
      <c r="AY145" s="17" t="s">
        <v>205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7" t="s">
        <v>85</v>
      </c>
      <c r="BK145" s="157">
        <f>ROUND(I145*H145,0)</f>
        <v>0</v>
      </c>
      <c r="BL145" s="17" t="s">
        <v>212</v>
      </c>
      <c r="BM145" s="156" t="s">
        <v>384</v>
      </c>
    </row>
    <row r="146" spans="2:63" s="12" customFormat="1" ht="20.9" customHeight="1">
      <c r="B146" s="131"/>
      <c r="D146" s="132" t="s">
        <v>76</v>
      </c>
      <c r="E146" s="142" t="s">
        <v>1843</v>
      </c>
      <c r="F146" s="142" t="s">
        <v>1954</v>
      </c>
      <c r="I146" s="134"/>
      <c r="J146" s="143">
        <f>BK146</f>
        <v>0</v>
      </c>
      <c r="L146" s="131"/>
      <c r="M146" s="136"/>
      <c r="N146" s="137"/>
      <c r="O146" s="137"/>
      <c r="P146" s="138">
        <f>SUM(P147:P148)</f>
        <v>0</v>
      </c>
      <c r="Q146" s="137"/>
      <c r="R146" s="138">
        <f>SUM(R147:R148)</f>
        <v>0</v>
      </c>
      <c r="S146" s="137"/>
      <c r="T146" s="139">
        <f>SUM(T147:T148)</f>
        <v>0</v>
      </c>
      <c r="AR146" s="132" t="s">
        <v>8</v>
      </c>
      <c r="AT146" s="140" t="s">
        <v>76</v>
      </c>
      <c r="AU146" s="140" t="s">
        <v>85</v>
      </c>
      <c r="AY146" s="132" t="s">
        <v>205</v>
      </c>
      <c r="BK146" s="141">
        <f>SUM(BK147:BK148)</f>
        <v>0</v>
      </c>
    </row>
    <row r="147" spans="1:65" s="2" customFormat="1" ht="44.25" customHeight="1">
      <c r="A147" s="32"/>
      <c r="B147" s="144"/>
      <c r="C147" s="175" t="s">
        <v>307</v>
      </c>
      <c r="D147" s="175" t="s">
        <v>237</v>
      </c>
      <c r="E147" s="176" t="s">
        <v>1955</v>
      </c>
      <c r="F147" s="177" t="s">
        <v>1956</v>
      </c>
      <c r="G147" s="178" t="s">
        <v>325</v>
      </c>
      <c r="H147" s="179">
        <v>16</v>
      </c>
      <c r="I147" s="180"/>
      <c r="J147" s="181">
        <f>ROUND(I147*H147,0)</f>
        <v>0</v>
      </c>
      <c r="K147" s="177" t="s">
        <v>1</v>
      </c>
      <c r="L147" s="182"/>
      <c r="M147" s="183" t="s">
        <v>1</v>
      </c>
      <c r="N147" s="184" t="s">
        <v>43</v>
      </c>
      <c r="O147" s="58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240</v>
      </c>
      <c r="AT147" s="156" t="s">
        <v>237</v>
      </c>
      <c r="AU147" s="156" t="s">
        <v>217</v>
      </c>
      <c r="AY147" s="17" t="s">
        <v>205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7" t="s">
        <v>85</v>
      </c>
      <c r="BK147" s="157">
        <f>ROUND(I147*H147,0)</f>
        <v>0</v>
      </c>
      <c r="BL147" s="17" t="s">
        <v>212</v>
      </c>
      <c r="BM147" s="156" t="s">
        <v>393</v>
      </c>
    </row>
    <row r="148" spans="1:65" s="2" customFormat="1" ht="33" customHeight="1">
      <c r="A148" s="32"/>
      <c r="B148" s="144"/>
      <c r="C148" s="175" t="s">
        <v>312</v>
      </c>
      <c r="D148" s="175" t="s">
        <v>237</v>
      </c>
      <c r="E148" s="176" t="s">
        <v>1957</v>
      </c>
      <c r="F148" s="177" t="s">
        <v>1958</v>
      </c>
      <c r="G148" s="178" t="s">
        <v>325</v>
      </c>
      <c r="H148" s="179">
        <v>6</v>
      </c>
      <c r="I148" s="180"/>
      <c r="J148" s="181">
        <f>ROUND(I148*H148,0)</f>
        <v>0</v>
      </c>
      <c r="K148" s="177" t="s">
        <v>1</v>
      </c>
      <c r="L148" s="182"/>
      <c r="M148" s="183" t="s">
        <v>1</v>
      </c>
      <c r="N148" s="184" t="s">
        <v>43</v>
      </c>
      <c r="O148" s="58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6" t="s">
        <v>240</v>
      </c>
      <c r="AT148" s="156" t="s">
        <v>237</v>
      </c>
      <c r="AU148" s="156" t="s">
        <v>217</v>
      </c>
      <c r="AY148" s="17" t="s">
        <v>205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7" t="s">
        <v>85</v>
      </c>
      <c r="BK148" s="157">
        <f>ROUND(I148*H148,0)</f>
        <v>0</v>
      </c>
      <c r="BL148" s="17" t="s">
        <v>212</v>
      </c>
      <c r="BM148" s="156" t="s">
        <v>403</v>
      </c>
    </row>
    <row r="149" spans="2:63" s="12" customFormat="1" ht="20.9" customHeight="1">
      <c r="B149" s="131"/>
      <c r="D149" s="132" t="s">
        <v>76</v>
      </c>
      <c r="E149" s="142" t="s">
        <v>1899</v>
      </c>
      <c r="F149" s="142" t="s">
        <v>1900</v>
      </c>
      <c r="I149" s="134"/>
      <c r="J149" s="143">
        <f>BK149</f>
        <v>0</v>
      </c>
      <c r="L149" s="131"/>
      <c r="M149" s="136"/>
      <c r="N149" s="137"/>
      <c r="O149" s="137"/>
      <c r="P149" s="138">
        <f>SUM(P150:P151)</f>
        <v>0</v>
      </c>
      <c r="Q149" s="137"/>
      <c r="R149" s="138">
        <f>SUM(R150:R151)</f>
        <v>0</v>
      </c>
      <c r="S149" s="137"/>
      <c r="T149" s="139">
        <f>SUM(T150:T151)</f>
        <v>0</v>
      </c>
      <c r="AR149" s="132" t="s">
        <v>8</v>
      </c>
      <c r="AT149" s="140" t="s">
        <v>76</v>
      </c>
      <c r="AU149" s="140" t="s">
        <v>85</v>
      </c>
      <c r="AY149" s="132" t="s">
        <v>205</v>
      </c>
      <c r="BK149" s="141">
        <f>SUM(BK150:BK151)</f>
        <v>0</v>
      </c>
    </row>
    <row r="150" spans="1:65" s="2" customFormat="1" ht="33" customHeight="1">
      <c r="A150" s="32"/>
      <c r="B150" s="144"/>
      <c r="C150" s="175" t="s">
        <v>316</v>
      </c>
      <c r="D150" s="175" t="s">
        <v>237</v>
      </c>
      <c r="E150" s="176" t="s">
        <v>1959</v>
      </c>
      <c r="F150" s="177" t="s">
        <v>1960</v>
      </c>
      <c r="G150" s="178" t="s">
        <v>1635</v>
      </c>
      <c r="H150" s="179">
        <v>1</v>
      </c>
      <c r="I150" s="180"/>
      <c r="J150" s="181">
        <f>ROUND(I150*H150,0)</f>
        <v>0</v>
      </c>
      <c r="K150" s="177" t="s">
        <v>1</v>
      </c>
      <c r="L150" s="182"/>
      <c r="M150" s="183" t="s">
        <v>1</v>
      </c>
      <c r="N150" s="184" t="s">
        <v>43</v>
      </c>
      <c r="O150" s="58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240</v>
      </c>
      <c r="AT150" s="156" t="s">
        <v>237</v>
      </c>
      <c r="AU150" s="156" t="s">
        <v>217</v>
      </c>
      <c r="AY150" s="17" t="s">
        <v>205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7" t="s">
        <v>85</v>
      </c>
      <c r="BK150" s="157">
        <f>ROUND(I150*H150,0)</f>
        <v>0</v>
      </c>
      <c r="BL150" s="17" t="s">
        <v>212</v>
      </c>
      <c r="BM150" s="156" t="s">
        <v>413</v>
      </c>
    </row>
    <row r="151" spans="1:65" s="2" customFormat="1" ht="24.15" customHeight="1">
      <c r="A151" s="32"/>
      <c r="B151" s="144"/>
      <c r="C151" s="175" t="s">
        <v>7</v>
      </c>
      <c r="D151" s="175" t="s">
        <v>237</v>
      </c>
      <c r="E151" s="176" t="s">
        <v>1961</v>
      </c>
      <c r="F151" s="177" t="s">
        <v>1962</v>
      </c>
      <c r="G151" s="178" t="s">
        <v>1635</v>
      </c>
      <c r="H151" s="179">
        <v>1</v>
      </c>
      <c r="I151" s="180"/>
      <c r="J151" s="181">
        <f>ROUND(I151*H151,0)</f>
        <v>0</v>
      </c>
      <c r="K151" s="177" t="s">
        <v>1</v>
      </c>
      <c r="L151" s="182"/>
      <c r="M151" s="196" t="s">
        <v>1</v>
      </c>
      <c r="N151" s="197" t="s">
        <v>43</v>
      </c>
      <c r="O151" s="198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240</v>
      </c>
      <c r="AT151" s="156" t="s">
        <v>237</v>
      </c>
      <c r="AU151" s="156" t="s">
        <v>217</v>
      </c>
      <c r="AY151" s="17" t="s">
        <v>205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7" t="s">
        <v>85</v>
      </c>
      <c r="BK151" s="157">
        <f>ROUND(I151*H151,0)</f>
        <v>0</v>
      </c>
      <c r="BL151" s="17" t="s">
        <v>212</v>
      </c>
      <c r="BM151" s="156" t="s">
        <v>97</v>
      </c>
    </row>
    <row r="152" spans="1:31" s="2" customFormat="1" ht="7" customHeight="1">
      <c r="A152" s="32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3"/>
      <c r="M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</sheetData>
  <autoFilter ref="C122:K15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35"/>
  <sheetViews>
    <sheetView showGridLines="0" workbookViewId="0" topLeftCell="A1">
      <selection activeCell="I38" sqref="I38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99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1963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ROUND((SUM(BE126:BE234)),0)</f>
        <v>0</v>
      </c>
      <c r="G33" s="32"/>
      <c r="H33" s="32"/>
      <c r="I33" s="101">
        <v>0.21</v>
      </c>
      <c r="J33" s="100">
        <f>ROUND(((SUM(BE126:BE234))*I33),0)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ROUND((SUM(BF126:BF234)),0)</f>
        <v>0</v>
      </c>
      <c r="G34" s="32"/>
      <c r="H34" s="32"/>
      <c r="I34" s="101">
        <v>0.12</v>
      </c>
      <c r="J34" s="100">
        <f>ROUND(((SUM(BF126:BF234))*I34),0)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ROUND((SUM(BG126:BG234)),0)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ROUND((SUM(BH126:BH234)),0)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ROUND((SUM(BI126:BI234)),0)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42 - UT-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179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2:12" s="10" customFormat="1" ht="19.9" customHeight="1">
      <c r="B98" s="117"/>
      <c r="D98" s="118" t="s">
        <v>1911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2:12" s="10" customFormat="1" ht="14.9" customHeight="1">
      <c r="B99" s="117"/>
      <c r="D99" s="118" t="s">
        <v>1964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2:12" s="10" customFormat="1" ht="14.9" customHeight="1">
      <c r="B100" s="117"/>
      <c r="D100" s="118" t="s">
        <v>1965</v>
      </c>
      <c r="E100" s="119"/>
      <c r="F100" s="119"/>
      <c r="G100" s="119"/>
      <c r="H100" s="119"/>
      <c r="I100" s="119"/>
      <c r="J100" s="120">
        <f>J144</f>
        <v>0</v>
      </c>
      <c r="L100" s="117"/>
    </row>
    <row r="101" spans="2:12" s="10" customFormat="1" ht="14.9" customHeight="1">
      <c r="B101" s="117"/>
      <c r="D101" s="118" t="s">
        <v>1966</v>
      </c>
      <c r="E101" s="119"/>
      <c r="F101" s="119"/>
      <c r="G101" s="119"/>
      <c r="H101" s="119"/>
      <c r="I101" s="119"/>
      <c r="J101" s="120">
        <f>J156</f>
        <v>0</v>
      </c>
      <c r="L101" s="117"/>
    </row>
    <row r="102" spans="2:12" s="10" customFormat="1" ht="14.9" customHeight="1">
      <c r="B102" s="117"/>
      <c r="D102" s="118" t="s">
        <v>1967</v>
      </c>
      <c r="E102" s="119"/>
      <c r="F102" s="119"/>
      <c r="G102" s="119"/>
      <c r="H102" s="119"/>
      <c r="I102" s="119"/>
      <c r="J102" s="120">
        <f>J171</f>
        <v>0</v>
      </c>
      <c r="L102" s="117"/>
    </row>
    <row r="103" spans="2:12" s="10" customFormat="1" ht="14.9" customHeight="1">
      <c r="B103" s="117"/>
      <c r="D103" s="118" t="s">
        <v>1968</v>
      </c>
      <c r="E103" s="119"/>
      <c r="F103" s="119"/>
      <c r="G103" s="119"/>
      <c r="H103" s="119"/>
      <c r="I103" s="119"/>
      <c r="J103" s="120">
        <f>J206</f>
        <v>0</v>
      </c>
      <c r="L103" s="117"/>
    </row>
    <row r="104" spans="2:12" s="10" customFormat="1" ht="14.9" customHeight="1">
      <c r="B104" s="117"/>
      <c r="D104" s="118" t="s">
        <v>1969</v>
      </c>
      <c r="E104" s="119"/>
      <c r="F104" s="119"/>
      <c r="G104" s="119"/>
      <c r="H104" s="119"/>
      <c r="I104" s="119"/>
      <c r="J104" s="120">
        <f>J213</f>
        <v>0</v>
      </c>
      <c r="L104" s="117"/>
    </row>
    <row r="105" spans="2:12" s="10" customFormat="1" ht="14.9" customHeight="1">
      <c r="B105" s="117"/>
      <c r="D105" s="118" t="s">
        <v>1970</v>
      </c>
      <c r="E105" s="119"/>
      <c r="F105" s="119"/>
      <c r="G105" s="119"/>
      <c r="H105" s="119"/>
      <c r="I105" s="119"/>
      <c r="J105" s="120">
        <f>J215</f>
        <v>0</v>
      </c>
      <c r="L105" s="117"/>
    </row>
    <row r="106" spans="2:12" s="10" customFormat="1" ht="14.9" customHeight="1">
      <c r="B106" s="117"/>
      <c r="D106" s="118" t="s">
        <v>1971</v>
      </c>
      <c r="E106" s="119"/>
      <c r="F106" s="119"/>
      <c r="G106" s="119"/>
      <c r="H106" s="119"/>
      <c r="I106" s="119"/>
      <c r="J106" s="120">
        <f>J227</f>
        <v>0</v>
      </c>
      <c r="L106" s="117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7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7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5" customHeight="1">
      <c r="A113" s="32"/>
      <c r="B113" s="33"/>
      <c r="C113" s="21" t="s">
        <v>190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7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50" t="str">
        <f>E7</f>
        <v>Stavební úpravy DD Lampertice</v>
      </c>
      <c r="F116" s="251"/>
      <c r="G116" s="251"/>
      <c r="H116" s="25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37" t="str">
        <f>E9</f>
        <v>42 - UT- SO 02</v>
      </c>
      <c r="F118" s="252"/>
      <c r="G118" s="252"/>
      <c r="H118" s="25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7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 xml:space="preserve"> </v>
      </c>
      <c r="G120" s="32"/>
      <c r="H120" s="32"/>
      <c r="I120" s="27" t="s">
        <v>23</v>
      </c>
      <c r="J120" s="55" t="str">
        <f>IF(J12="","",J12)</f>
        <v>11. 8. 2023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7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" customHeight="1">
      <c r="A122" s="32"/>
      <c r="B122" s="33"/>
      <c r="C122" s="27" t="s">
        <v>25</v>
      </c>
      <c r="D122" s="32"/>
      <c r="E122" s="32"/>
      <c r="F122" s="25" t="str">
        <f>E15</f>
        <v>KHK Pivovarské nám. 1245, Hradec Králové</v>
      </c>
      <c r="G122" s="32"/>
      <c r="H122" s="32"/>
      <c r="I122" s="27" t="s">
        <v>31</v>
      </c>
      <c r="J122" s="30" t="str">
        <f>E21</f>
        <v>ing. Marek Pavlíček, Rooseveltova 2855, D.K.n.L.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15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27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2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1"/>
      <c r="B125" s="122"/>
      <c r="C125" s="123" t="s">
        <v>191</v>
      </c>
      <c r="D125" s="124" t="s">
        <v>62</v>
      </c>
      <c r="E125" s="124" t="s">
        <v>58</v>
      </c>
      <c r="F125" s="124" t="s">
        <v>59</v>
      </c>
      <c r="G125" s="124" t="s">
        <v>192</v>
      </c>
      <c r="H125" s="124" t="s">
        <v>193</v>
      </c>
      <c r="I125" s="124" t="s">
        <v>194</v>
      </c>
      <c r="J125" s="124" t="s">
        <v>168</v>
      </c>
      <c r="K125" s="125" t="s">
        <v>195</v>
      </c>
      <c r="L125" s="126"/>
      <c r="M125" s="62" t="s">
        <v>1</v>
      </c>
      <c r="N125" s="63" t="s">
        <v>41</v>
      </c>
      <c r="O125" s="63" t="s">
        <v>196</v>
      </c>
      <c r="P125" s="63" t="s">
        <v>197</v>
      </c>
      <c r="Q125" s="63" t="s">
        <v>198</v>
      </c>
      <c r="R125" s="63" t="s">
        <v>199</v>
      </c>
      <c r="S125" s="63" t="s">
        <v>200</v>
      </c>
      <c r="T125" s="64" t="s">
        <v>201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75" customHeight="1">
      <c r="A126" s="32"/>
      <c r="B126" s="33"/>
      <c r="C126" s="69" t="s">
        <v>202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</f>
        <v>0</v>
      </c>
      <c r="Q126" s="66"/>
      <c r="R126" s="128">
        <f>R127</f>
        <v>0</v>
      </c>
      <c r="S126" s="66"/>
      <c r="T126" s="129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170</v>
      </c>
      <c r="BK126" s="130">
        <f>BK127</f>
        <v>0</v>
      </c>
    </row>
    <row r="127" spans="2:63" s="12" customFormat="1" ht="25.9" customHeight="1">
      <c r="B127" s="131"/>
      <c r="D127" s="132" t="s">
        <v>76</v>
      </c>
      <c r="E127" s="133" t="s">
        <v>475</v>
      </c>
      <c r="F127" s="133" t="s">
        <v>476</v>
      </c>
      <c r="I127" s="134"/>
      <c r="J127" s="135">
        <f>BK127</f>
        <v>0</v>
      </c>
      <c r="L127" s="131"/>
      <c r="M127" s="136"/>
      <c r="N127" s="137"/>
      <c r="O127" s="137"/>
      <c r="P127" s="138">
        <f>P128</f>
        <v>0</v>
      </c>
      <c r="Q127" s="137"/>
      <c r="R127" s="138">
        <f>R128</f>
        <v>0</v>
      </c>
      <c r="S127" s="137"/>
      <c r="T127" s="139">
        <f>T128</f>
        <v>0</v>
      </c>
      <c r="AR127" s="132" t="s">
        <v>85</v>
      </c>
      <c r="AT127" s="140" t="s">
        <v>76</v>
      </c>
      <c r="AU127" s="140" t="s">
        <v>77</v>
      </c>
      <c r="AY127" s="132" t="s">
        <v>205</v>
      </c>
      <c r="BK127" s="141">
        <f>BK128</f>
        <v>0</v>
      </c>
    </row>
    <row r="128" spans="2:63" s="12" customFormat="1" ht="22.75" customHeight="1">
      <c r="B128" s="131"/>
      <c r="D128" s="132" t="s">
        <v>76</v>
      </c>
      <c r="E128" s="142" t="s">
        <v>130</v>
      </c>
      <c r="F128" s="142" t="s">
        <v>1916</v>
      </c>
      <c r="I128" s="134"/>
      <c r="J128" s="143">
        <f>BK128</f>
        <v>0</v>
      </c>
      <c r="L128" s="131"/>
      <c r="M128" s="136"/>
      <c r="N128" s="137"/>
      <c r="O128" s="137"/>
      <c r="P128" s="138">
        <f>P129+P144+P156+P171+P206+P213+P215+P227</f>
        <v>0</v>
      </c>
      <c r="Q128" s="137"/>
      <c r="R128" s="138">
        <f>R129+R144+R156+R171+R206+R213+R215+R227</f>
        <v>0</v>
      </c>
      <c r="S128" s="137"/>
      <c r="T128" s="139">
        <f>T129+T144+T156+T171+T206+T213+T215+T227</f>
        <v>0</v>
      </c>
      <c r="AR128" s="132" t="s">
        <v>85</v>
      </c>
      <c r="AT128" s="140" t="s">
        <v>76</v>
      </c>
      <c r="AU128" s="140" t="s">
        <v>8</v>
      </c>
      <c r="AY128" s="132" t="s">
        <v>205</v>
      </c>
      <c r="BK128" s="141">
        <f>BK129+BK144+BK156+BK171+BK206+BK213+BK215+BK227</f>
        <v>0</v>
      </c>
    </row>
    <row r="129" spans="2:63" s="12" customFormat="1" ht="20.9" customHeight="1">
      <c r="B129" s="131"/>
      <c r="D129" s="132" t="s">
        <v>76</v>
      </c>
      <c r="E129" s="142" t="s">
        <v>1610</v>
      </c>
      <c r="F129" s="142" t="s">
        <v>1972</v>
      </c>
      <c r="I129" s="134"/>
      <c r="J129" s="143">
        <f>BK129</f>
        <v>0</v>
      </c>
      <c r="L129" s="131"/>
      <c r="M129" s="136"/>
      <c r="N129" s="137"/>
      <c r="O129" s="137"/>
      <c r="P129" s="138">
        <f>SUM(P130:P143)</f>
        <v>0</v>
      </c>
      <c r="Q129" s="137"/>
      <c r="R129" s="138">
        <f>SUM(R130:R143)</f>
        <v>0</v>
      </c>
      <c r="S129" s="137"/>
      <c r="T129" s="139">
        <f>SUM(T130:T143)</f>
        <v>0</v>
      </c>
      <c r="AR129" s="132" t="s">
        <v>8</v>
      </c>
      <c r="AT129" s="140" t="s">
        <v>76</v>
      </c>
      <c r="AU129" s="140" t="s">
        <v>85</v>
      </c>
      <c r="AY129" s="132" t="s">
        <v>205</v>
      </c>
      <c r="BK129" s="141">
        <f>SUM(BK130:BK143)</f>
        <v>0</v>
      </c>
    </row>
    <row r="130" spans="1:65" s="2" customFormat="1" ht="66.75" customHeight="1">
      <c r="A130" s="32"/>
      <c r="B130" s="144"/>
      <c r="C130" s="175" t="s">
        <v>8</v>
      </c>
      <c r="D130" s="175" t="s">
        <v>237</v>
      </c>
      <c r="E130" s="176" t="s">
        <v>1973</v>
      </c>
      <c r="F130" s="177" t="s">
        <v>1974</v>
      </c>
      <c r="G130" s="178" t="s">
        <v>1635</v>
      </c>
      <c r="H130" s="179">
        <v>1</v>
      </c>
      <c r="I130" s="180"/>
      <c r="J130" s="181">
        <f aca="true" t="shared" si="0" ref="J130:J143">ROUND(I130*H130,0)</f>
        <v>0</v>
      </c>
      <c r="K130" s="177" t="s">
        <v>1</v>
      </c>
      <c r="L130" s="182"/>
      <c r="M130" s="183" t="s">
        <v>1</v>
      </c>
      <c r="N130" s="184" t="s">
        <v>43</v>
      </c>
      <c r="O130" s="58"/>
      <c r="P130" s="154">
        <f aca="true" t="shared" si="1" ref="P130:P143">O130*H130</f>
        <v>0</v>
      </c>
      <c r="Q130" s="154">
        <v>0</v>
      </c>
      <c r="R130" s="154">
        <f aca="true" t="shared" si="2" ref="R130:R143">Q130*H130</f>
        <v>0</v>
      </c>
      <c r="S130" s="154">
        <v>0</v>
      </c>
      <c r="T130" s="155">
        <f aca="true" t="shared" si="3" ref="T130:T143"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240</v>
      </c>
      <c r="AT130" s="156" t="s">
        <v>237</v>
      </c>
      <c r="AU130" s="156" t="s">
        <v>217</v>
      </c>
      <c r="AY130" s="17" t="s">
        <v>205</v>
      </c>
      <c r="BE130" s="157">
        <f aca="true" t="shared" si="4" ref="BE130:BE143">IF(N130="základní",J130,0)</f>
        <v>0</v>
      </c>
      <c r="BF130" s="157">
        <f aca="true" t="shared" si="5" ref="BF130:BF143">IF(N130="snížená",J130,0)</f>
        <v>0</v>
      </c>
      <c r="BG130" s="157">
        <f aca="true" t="shared" si="6" ref="BG130:BG143">IF(N130="zákl. přenesená",J130,0)</f>
        <v>0</v>
      </c>
      <c r="BH130" s="157">
        <f aca="true" t="shared" si="7" ref="BH130:BH143">IF(N130="sníž. přenesená",J130,0)</f>
        <v>0</v>
      </c>
      <c r="BI130" s="157">
        <f aca="true" t="shared" si="8" ref="BI130:BI143">IF(N130="nulová",J130,0)</f>
        <v>0</v>
      </c>
      <c r="BJ130" s="17" t="s">
        <v>85</v>
      </c>
      <c r="BK130" s="157">
        <f aca="true" t="shared" si="9" ref="BK130:BK143">ROUND(I130*H130,0)</f>
        <v>0</v>
      </c>
      <c r="BL130" s="17" t="s">
        <v>212</v>
      </c>
      <c r="BM130" s="156" t="s">
        <v>85</v>
      </c>
    </row>
    <row r="131" spans="1:65" s="2" customFormat="1" ht="33" customHeight="1">
      <c r="A131" s="32"/>
      <c r="B131" s="144"/>
      <c r="C131" s="175" t="s">
        <v>85</v>
      </c>
      <c r="D131" s="175" t="s">
        <v>237</v>
      </c>
      <c r="E131" s="176" t="s">
        <v>1975</v>
      </c>
      <c r="F131" s="177" t="s">
        <v>1976</v>
      </c>
      <c r="G131" s="178" t="s">
        <v>1635</v>
      </c>
      <c r="H131" s="179">
        <v>1</v>
      </c>
      <c r="I131" s="180"/>
      <c r="J131" s="181">
        <f t="shared" si="0"/>
        <v>0</v>
      </c>
      <c r="K131" s="177" t="s">
        <v>1</v>
      </c>
      <c r="L131" s="182"/>
      <c r="M131" s="183" t="s">
        <v>1</v>
      </c>
      <c r="N131" s="184" t="s">
        <v>43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240</v>
      </c>
      <c r="AT131" s="156" t="s">
        <v>237</v>
      </c>
      <c r="AU131" s="156" t="s">
        <v>217</v>
      </c>
      <c r="AY131" s="17" t="s">
        <v>205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85</v>
      </c>
      <c r="BK131" s="157">
        <f t="shared" si="9"/>
        <v>0</v>
      </c>
      <c r="BL131" s="17" t="s">
        <v>212</v>
      </c>
      <c r="BM131" s="156" t="s">
        <v>212</v>
      </c>
    </row>
    <row r="132" spans="1:65" s="2" customFormat="1" ht="37.75" customHeight="1">
      <c r="A132" s="32"/>
      <c r="B132" s="144"/>
      <c r="C132" s="175" t="s">
        <v>217</v>
      </c>
      <c r="D132" s="175" t="s">
        <v>237</v>
      </c>
      <c r="E132" s="176" t="s">
        <v>1977</v>
      </c>
      <c r="F132" s="177" t="s">
        <v>1978</v>
      </c>
      <c r="G132" s="178" t="s">
        <v>1635</v>
      </c>
      <c r="H132" s="179">
        <v>1</v>
      </c>
      <c r="I132" s="180"/>
      <c r="J132" s="181">
        <f t="shared" si="0"/>
        <v>0</v>
      </c>
      <c r="K132" s="177" t="s">
        <v>1</v>
      </c>
      <c r="L132" s="182"/>
      <c r="M132" s="183" t="s">
        <v>1</v>
      </c>
      <c r="N132" s="184" t="s">
        <v>43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240</v>
      </c>
      <c r="AT132" s="156" t="s">
        <v>237</v>
      </c>
      <c r="AU132" s="156" t="s">
        <v>217</v>
      </c>
      <c r="AY132" s="17" t="s">
        <v>205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85</v>
      </c>
      <c r="BK132" s="157">
        <f t="shared" si="9"/>
        <v>0</v>
      </c>
      <c r="BL132" s="17" t="s">
        <v>212</v>
      </c>
      <c r="BM132" s="156" t="s">
        <v>232</v>
      </c>
    </row>
    <row r="133" spans="1:65" s="2" customFormat="1" ht="33" customHeight="1">
      <c r="A133" s="32"/>
      <c r="B133" s="144"/>
      <c r="C133" s="175" t="s">
        <v>212</v>
      </c>
      <c r="D133" s="175" t="s">
        <v>237</v>
      </c>
      <c r="E133" s="176" t="s">
        <v>1979</v>
      </c>
      <c r="F133" s="177" t="s">
        <v>1980</v>
      </c>
      <c r="G133" s="178" t="s">
        <v>1635</v>
      </c>
      <c r="H133" s="179">
        <v>1</v>
      </c>
      <c r="I133" s="180"/>
      <c r="J133" s="181">
        <f t="shared" si="0"/>
        <v>0</v>
      </c>
      <c r="K133" s="177" t="s">
        <v>1</v>
      </c>
      <c r="L133" s="182"/>
      <c r="M133" s="183" t="s">
        <v>1</v>
      </c>
      <c r="N133" s="184" t="s">
        <v>43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240</v>
      </c>
      <c r="AT133" s="156" t="s">
        <v>237</v>
      </c>
      <c r="AU133" s="156" t="s">
        <v>217</v>
      </c>
      <c r="AY133" s="17" t="s">
        <v>205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85</v>
      </c>
      <c r="BK133" s="157">
        <f t="shared" si="9"/>
        <v>0</v>
      </c>
      <c r="BL133" s="17" t="s">
        <v>212</v>
      </c>
      <c r="BM133" s="156" t="s">
        <v>240</v>
      </c>
    </row>
    <row r="134" spans="1:65" s="2" customFormat="1" ht="24.15" customHeight="1">
      <c r="A134" s="32"/>
      <c r="B134" s="144"/>
      <c r="C134" s="175" t="s">
        <v>100</v>
      </c>
      <c r="D134" s="175" t="s">
        <v>237</v>
      </c>
      <c r="E134" s="176" t="s">
        <v>1981</v>
      </c>
      <c r="F134" s="177" t="s">
        <v>1982</v>
      </c>
      <c r="G134" s="178" t="s">
        <v>1635</v>
      </c>
      <c r="H134" s="179">
        <v>1</v>
      </c>
      <c r="I134" s="180"/>
      <c r="J134" s="181">
        <f t="shared" si="0"/>
        <v>0</v>
      </c>
      <c r="K134" s="177" t="s">
        <v>1</v>
      </c>
      <c r="L134" s="182"/>
      <c r="M134" s="183" t="s">
        <v>1</v>
      </c>
      <c r="N134" s="184" t="s">
        <v>43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240</v>
      </c>
      <c r="AT134" s="156" t="s">
        <v>237</v>
      </c>
      <c r="AU134" s="156" t="s">
        <v>217</v>
      </c>
      <c r="AY134" s="17" t="s">
        <v>205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85</v>
      </c>
      <c r="BK134" s="157">
        <f t="shared" si="9"/>
        <v>0</v>
      </c>
      <c r="BL134" s="17" t="s">
        <v>212</v>
      </c>
      <c r="BM134" s="156" t="s">
        <v>253</v>
      </c>
    </row>
    <row r="135" spans="1:65" s="2" customFormat="1" ht="24.15" customHeight="1">
      <c r="A135" s="32"/>
      <c r="B135" s="144"/>
      <c r="C135" s="175" t="s">
        <v>232</v>
      </c>
      <c r="D135" s="175" t="s">
        <v>237</v>
      </c>
      <c r="E135" s="176" t="s">
        <v>1983</v>
      </c>
      <c r="F135" s="177" t="s">
        <v>1984</v>
      </c>
      <c r="G135" s="178" t="s">
        <v>1635</v>
      </c>
      <c r="H135" s="179">
        <v>1</v>
      </c>
      <c r="I135" s="180"/>
      <c r="J135" s="181">
        <f t="shared" si="0"/>
        <v>0</v>
      </c>
      <c r="K135" s="177" t="s">
        <v>1</v>
      </c>
      <c r="L135" s="182"/>
      <c r="M135" s="183" t="s">
        <v>1</v>
      </c>
      <c r="N135" s="184" t="s">
        <v>43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240</v>
      </c>
      <c r="AT135" s="156" t="s">
        <v>237</v>
      </c>
      <c r="AU135" s="156" t="s">
        <v>217</v>
      </c>
      <c r="AY135" s="17" t="s">
        <v>205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85</v>
      </c>
      <c r="BK135" s="157">
        <f t="shared" si="9"/>
        <v>0</v>
      </c>
      <c r="BL135" s="17" t="s">
        <v>212</v>
      </c>
      <c r="BM135" s="156" t="s">
        <v>268</v>
      </c>
    </row>
    <row r="136" spans="1:65" s="2" customFormat="1" ht="24.15" customHeight="1">
      <c r="A136" s="32"/>
      <c r="B136" s="144"/>
      <c r="C136" s="175" t="s">
        <v>236</v>
      </c>
      <c r="D136" s="175" t="s">
        <v>237</v>
      </c>
      <c r="E136" s="176" t="s">
        <v>1985</v>
      </c>
      <c r="F136" s="177" t="s">
        <v>1986</v>
      </c>
      <c r="G136" s="178" t="s">
        <v>1635</v>
      </c>
      <c r="H136" s="179">
        <v>1</v>
      </c>
      <c r="I136" s="180"/>
      <c r="J136" s="181">
        <f t="shared" si="0"/>
        <v>0</v>
      </c>
      <c r="K136" s="177" t="s">
        <v>1</v>
      </c>
      <c r="L136" s="182"/>
      <c r="M136" s="183" t="s">
        <v>1</v>
      </c>
      <c r="N136" s="184" t="s">
        <v>43</v>
      </c>
      <c r="O136" s="58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240</v>
      </c>
      <c r="AT136" s="156" t="s">
        <v>237</v>
      </c>
      <c r="AU136" s="156" t="s">
        <v>217</v>
      </c>
      <c r="AY136" s="17" t="s">
        <v>205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85</v>
      </c>
      <c r="BK136" s="157">
        <f t="shared" si="9"/>
        <v>0</v>
      </c>
      <c r="BL136" s="17" t="s">
        <v>212</v>
      </c>
      <c r="BM136" s="156" t="s">
        <v>290</v>
      </c>
    </row>
    <row r="137" spans="1:65" s="2" customFormat="1" ht="21.75" customHeight="1">
      <c r="A137" s="32"/>
      <c r="B137" s="144"/>
      <c r="C137" s="175" t="s">
        <v>240</v>
      </c>
      <c r="D137" s="175" t="s">
        <v>237</v>
      </c>
      <c r="E137" s="176" t="s">
        <v>1987</v>
      </c>
      <c r="F137" s="177" t="s">
        <v>1988</v>
      </c>
      <c r="G137" s="178" t="s">
        <v>1635</v>
      </c>
      <c r="H137" s="179">
        <v>1</v>
      </c>
      <c r="I137" s="180"/>
      <c r="J137" s="181">
        <f t="shared" si="0"/>
        <v>0</v>
      </c>
      <c r="K137" s="177" t="s">
        <v>1</v>
      </c>
      <c r="L137" s="182"/>
      <c r="M137" s="183" t="s">
        <v>1</v>
      </c>
      <c r="N137" s="184" t="s">
        <v>43</v>
      </c>
      <c r="O137" s="58"/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240</v>
      </c>
      <c r="AT137" s="156" t="s">
        <v>237</v>
      </c>
      <c r="AU137" s="156" t="s">
        <v>217</v>
      </c>
      <c r="AY137" s="17" t="s">
        <v>205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85</v>
      </c>
      <c r="BK137" s="157">
        <f t="shared" si="9"/>
        <v>0</v>
      </c>
      <c r="BL137" s="17" t="s">
        <v>212</v>
      </c>
      <c r="BM137" s="156" t="s">
        <v>297</v>
      </c>
    </row>
    <row r="138" spans="1:65" s="2" customFormat="1" ht="33" customHeight="1">
      <c r="A138" s="32"/>
      <c r="B138" s="144"/>
      <c r="C138" s="175" t="s">
        <v>145</v>
      </c>
      <c r="D138" s="175" t="s">
        <v>237</v>
      </c>
      <c r="E138" s="176" t="s">
        <v>1989</v>
      </c>
      <c r="F138" s="177" t="s">
        <v>1990</v>
      </c>
      <c r="G138" s="178" t="s">
        <v>1635</v>
      </c>
      <c r="H138" s="179">
        <v>1</v>
      </c>
      <c r="I138" s="180"/>
      <c r="J138" s="181">
        <f t="shared" si="0"/>
        <v>0</v>
      </c>
      <c r="K138" s="177" t="s">
        <v>1</v>
      </c>
      <c r="L138" s="182"/>
      <c r="M138" s="183" t="s">
        <v>1</v>
      </c>
      <c r="N138" s="184" t="s">
        <v>43</v>
      </c>
      <c r="O138" s="58"/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240</v>
      </c>
      <c r="AT138" s="156" t="s">
        <v>237</v>
      </c>
      <c r="AU138" s="156" t="s">
        <v>217</v>
      </c>
      <c r="AY138" s="17" t="s">
        <v>205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85</v>
      </c>
      <c r="BK138" s="157">
        <f t="shared" si="9"/>
        <v>0</v>
      </c>
      <c r="BL138" s="17" t="s">
        <v>212</v>
      </c>
      <c r="BM138" s="156" t="s">
        <v>307</v>
      </c>
    </row>
    <row r="139" spans="1:65" s="2" customFormat="1" ht="49" customHeight="1">
      <c r="A139" s="32"/>
      <c r="B139" s="144"/>
      <c r="C139" s="175" t="s">
        <v>253</v>
      </c>
      <c r="D139" s="175" t="s">
        <v>237</v>
      </c>
      <c r="E139" s="176" t="s">
        <v>1991</v>
      </c>
      <c r="F139" s="177" t="s">
        <v>1992</v>
      </c>
      <c r="G139" s="178" t="s">
        <v>1635</v>
      </c>
      <c r="H139" s="179">
        <v>1</v>
      </c>
      <c r="I139" s="180"/>
      <c r="J139" s="181">
        <f t="shared" si="0"/>
        <v>0</v>
      </c>
      <c r="K139" s="177" t="s">
        <v>1</v>
      </c>
      <c r="L139" s="182"/>
      <c r="M139" s="183" t="s">
        <v>1</v>
      </c>
      <c r="N139" s="184" t="s">
        <v>43</v>
      </c>
      <c r="O139" s="58"/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6" t="s">
        <v>240</v>
      </c>
      <c r="AT139" s="156" t="s">
        <v>237</v>
      </c>
      <c r="AU139" s="156" t="s">
        <v>217</v>
      </c>
      <c r="AY139" s="17" t="s">
        <v>205</v>
      </c>
      <c r="BE139" s="157">
        <f t="shared" si="4"/>
        <v>0</v>
      </c>
      <c r="BF139" s="157">
        <f t="shared" si="5"/>
        <v>0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7" t="s">
        <v>85</v>
      </c>
      <c r="BK139" s="157">
        <f t="shared" si="9"/>
        <v>0</v>
      </c>
      <c r="BL139" s="17" t="s">
        <v>212</v>
      </c>
      <c r="BM139" s="156" t="s">
        <v>316</v>
      </c>
    </row>
    <row r="140" spans="1:65" s="2" customFormat="1" ht="24.15" customHeight="1">
      <c r="A140" s="32"/>
      <c r="B140" s="144"/>
      <c r="C140" s="175" t="s">
        <v>262</v>
      </c>
      <c r="D140" s="175" t="s">
        <v>237</v>
      </c>
      <c r="E140" s="176" t="s">
        <v>1993</v>
      </c>
      <c r="F140" s="177" t="s">
        <v>1994</v>
      </c>
      <c r="G140" s="178" t="s">
        <v>1635</v>
      </c>
      <c r="H140" s="179">
        <v>1</v>
      </c>
      <c r="I140" s="180"/>
      <c r="J140" s="181">
        <f t="shared" si="0"/>
        <v>0</v>
      </c>
      <c r="K140" s="177" t="s">
        <v>1</v>
      </c>
      <c r="L140" s="182"/>
      <c r="M140" s="183" t="s">
        <v>1</v>
      </c>
      <c r="N140" s="184" t="s">
        <v>43</v>
      </c>
      <c r="O140" s="58"/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240</v>
      </c>
      <c r="AT140" s="156" t="s">
        <v>237</v>
      </c>
      <c r="AU140" s="156" t="s">
        <v>217</v>
      </c>
      <c r="AY140" s="17" t="s">
        <v>205</v>
      </c>
      <c r="BE140" s="157">
        <f t="shared" si="4"/>
        <v>0</v>
      </c>
      <c r="BF140" s="157">
        <f t="shared" si="5"/>
        <v>0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7" t="s">
        <v>85</v>
      </c>
      <c r="BK140" s="157">
        <f t="shared" si="9"/>
        <v>0</v>
      </c>
      <c r="BL140" s="17" t="s">
        <v>212</v>
      </c>
      <c r="BM140" s="156" t="s">
        <v>328</v>
      </c>
    </row>
    <row r="141" spans="1:65" s="2" customFormat="1" ht="49" customHeight="1">
      <c r="A141" s="32"/>
      <c r="B141" s="144"/>
      <c r="C141" s="175" t="s">
        <v>268</v>
      </c>
      <c r="D141" s="175" t="s">
        <v>237</v>
      </c>
      <c r="E141" s="176" t="s">
        <v>1995</v>
      </c>
      <c r="F141" s="177" t="s">
        <v>1996</v>
      </c>
      <c r="G141" s="178" t="s">
        <v>1635</v>
      </c>
      <c r="H141" s="179">
        <v>1</v>
      </c>
      <c r="I141" s="180"/>
      <c r="J141" s="181">
        <f t="shared" si="0"/>
        <v>0</v>
      </c>
      <c r="K141" s="177" t="s">
        <v>1</v>
      </c>
      <c r="L141" s="182"/>
      <c r="M141" s="183" t="s">
        <v>1</v>
      </c>
      <c r="N141" s="184" t="s">
        <v>43</v>
      </c>
      <c r="O141" s="58"/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240</v>
      </c>
      <c r="AT141" s="156" t="s">
        <v>237</v>
      </c>
      <c r="AU141" s="156" t="s">
        <v>217</v>
      </c>
      <c r="AY141" s="17" t="s">
        <v>205</v>
      </c>
      <c r="BE141" s="157">
        <f t="shared" si="4"/>
        <v>0</v>
      </c>
      <c r="BF141" s="157">
        <f t="shared" si="5"/>
        <v>0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7" t="s">
        <v>85</v>
      </c>
      <c r="BK141" s="157">
        <f t="shared" si="9"/>
        <v>0</v>
      </c>
      <c r="BL141" s="17" t="s">
        <v>212</v>
      </c>
      <c r="BM141" s="156" t="s">
        <v>337</v>
      </c>
    </row>
    <row r="142" spans="1:65" s="2" customFormat="1" ht="16.5" customHeight="1">
      <c r="A142" s="32"/>
      <c r="B142" s="144"/>
      <c r="C142" s="175" t="s">
        <v>283</v>
      </c>
      <c r="D142" s="175" t="s">
        <v>237</v>
      </c>
      <c r="E142" s="176" t="s">
        <v>1997</v>
      </c>
      <c r="F142" s="177" t="s">
        <v>1998</v>
      </c>
      <c r="G142" s="178" t="s">
        <v>1635</v>
      </c>
      <c r="H142" s="179">
        <v>1</v>
      </c>
      <c r="I142" s="180"/>
      <c r="J142" s="181">
        <f t="shared" si="0"/>
        <v>0</v>
      </c>
      <c r="K142" s="177" t="s">
        <v>1</v>
      </c>
      <c r="L142" s="182"/>
      <c r="M142" s="183" t="s">
        <v>1</v>
      </c>
      <c r="N142" s="184" t="s">
        <v>43</v>
      </c>
      <c r="O142" s="58"/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240</v>
      </c>
      <c r="AT142" s="156" t="s">
        <v>237</v>
      </c>
      <c r="AU142" s="156" t="s">
        <v>217</v>
      </c>
      <c r="AY142" s="17" t="s">
        <v>205</v>
      </c>
      <c r="BE142" s="157">
        <f t="shared" si="4"/>
        <v>0</v>
      </c>
      <c r="BF142" s="157">
        <f t="shared" si="5"/>
        <v>0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7" t="s">
        <v>85</v>
      </c>
      <c r="BK142" s="157">
        <f t="shared" si="9"/>
        <v>0</v>
      </c>
      <c r="BL142" s="17" t="s">
        <v>212</v>
      </c>
      <c r="BM142" s="156" t="s">
        <v>346</v>
      </c>
    </row>
    <row r="143" spans="1:65" s="2" customFormat="1" ht="24.15" customHeight="1">
      <c r="A143" s="32"/>
      <c r="B143" s="144"/>
      <c r="C143" s="175" t="s">
        <v>290</v>
      </c>
      <c r="D143" s="175" t="s">
        <v>237</v>
      </c>
      <c r="E143" s="176" t="s">
        <v>1999</v>
      </c>
      <c r="F143" s="177" t="s">
        <v>2000</v>
      </c>
      <c r="G143" s="178" t="s">
        <v>1635</v>
      </c>
      <c r="H143" s="179">
        <v>1</v>
      </c>
      <c r="I143" s="180"/>
      <c r="J143" s="181">
        <f t="shared" si="0"/>
        <v>0</v>
      </c>
      <c r="K143" s="177" t="s">
        <v>1</v>
      </c>
      <c r="L143" s="182"/>
      <c r="M143" s="183" t="s">
        <v>1</v>
      </c>
      <c r="N143" s="184" t="s">
        <v>43</v>
      </c>
      <c r="O143" s="58"/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240</v>
      </c>
      <c r="AT143" s="156" t="s">
        <v>237</v>
      </c>
      <c r="AU143" s="156" t="s">
        <v>217</v>
      </c>
      <c r="AY143" s="17" t="s">
        <v>205</v>
      </c>
      <c r="BE143" s="157">
        <f t="shared" si="4"/>
        <v>0</v>
      </c>
      <c r="BF143" s="157">
        <f t="shared" si="5"/>
        <v>0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7" t="s">
        <v>85</v>
      </c>
      <c r="BK143" s="157">
        <f t="shared" si="9"/>
        <v>0</v>
      </c>
      <c r="BL143" s="17" t="s">
        <v>212</v>
      </c>
      <c r="BM143" s="156" t="s">
        <v>356</v>
      </c>
    </row>
    <row r="144" spans="2:63" s="12" customFormat="1" ht="20.9" customHeight="1">
      <c r="B144" s="131"/>
      <c r="D144" s="132" t="s">
        <v>76</v>
      </c>
      <c r="E144" s="142" t="s">
        <v>1629</v>
      </c>
      <c r="F144" s="142" t="s">
        <v>2001</v>
      </c>
      <c r="I144" s="134"/>
      <c r="J144" s="143">
        <f>BK144</f>
        <v>0</v>
      </c>
      <c r="L144" s="131"/>
      <c r="M144" s="136"/>
      <c r="N144" s="137"/>
      <c r="O144" s="137"/>
      <c r="P144" s="138">
        <f>SUM(P145:P155)</f>
        <v>0</v>
      </c>
      <c r="Q144" s="137"/>
      <c r="R144" s="138">
        <f>SUM(R145:R155)</f>
        <v>0</v>
      </c>
      <c r="S144" s="137"/>
      <c r="T144" s="139">
        <f>SUM(T145:T155)</f>
        <v>0</v>
      </c>
      <c r="AR144" s="132" t="s">
        <v>8</v>
      </c>
      <c r="AT144" s="140" t="s">
        <v>76</v>
      </c>
      <c r="AU144" s="140" t="s">
        <v>85</v>
      </c>
      <c r="AY144" s="132" t="s">
        <v>205</v>
      </c>
      <c r="BK144" s="141">
        <f>SUM(BK145:BK155)</f>
        <v>0</v>
      </c>
    </row>
    <row r="145" spans="1:65" s="2" customFormat="1" ht="16.5" customHeight="1">
      <c r="A145" s="32"/>
      <c r="B145" s="144"/>
      <c r="C145" s="175" t="s">
        <v>9</v>
      </c>
      <c r="D145" s="175" t="s">
        <v>237</v>
      </c>
      <c r="E145" s="176" t="s">
        <v>2002</v>
      </c>
      <c r="F145" s="177" t="s">
        <v>2003</v>
      </c>
      <c r="G145" s="178" t="s">
        <v>1622</v>
      </c>
      <c r="H145" s="179">
        <v>8</v>
      </c>
      <c r="I145" s="180"/>
      <c r="J145" s="181">
        <f aca="true" t="shared" si="10" ref="J145:J155">ROUND(I145*H145,0)</f>
        <v>0</v>
      </c>
      <c r="K145" s="177" t="s">
        <v>1</v>
      </c>
      <c r="L145" s="182"/>
      <c r="M145" s="183" t="s">
        <v>1</v>
      </c>
      <c r="N145" s="184" t="s">
        <v>43</v>
      </c>
      <c r="O145" s="58"/>
      <c r="P145" s="154">
        <f aca="true" t="shared" si="11" ref="P145:P155">O145*H145</f>
        <v>0</v>
      </c>
      <c r="Q145" s="154">
        <v>0</v>
      </c>
      <c r="R145" s="154">
        <f aca="true" t="shared" si="12" ref="R145:R155">Q145*H145</f>
        <v>0</v>
      </c>
      <c r="S145" s="154">
        <v>0</v>
      </c>
      <c r="T145" s="155">
        <f aca="true" t="shared" si="13" ref="T145:T155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240</v>
      </c>
      <c r="AT145" s="156" t="s">
        <v>237</v>
      </c>
      <c r="AU145" s="156" t="s">
        <v>217</v>
      </c>
      <c r="AY145" s="17" t="s">
        <v>205</v>
      </c>
      <c r="BE145" s="157">
        <f aca="true" t="shared" si="14" ref="BE145:BE155">IF(N145="základní",J145,0)</f>
        <v>0</v>
      </c>
      <c r="BF145" s="157">
        <f aca="true" t="shared" si="15" ref="BF145:BF155">IF(N145="snížená",J145,0)</f>
        <v>0</v>
      </c>
      <c r="BG145" s="157">
        <f aca="true" t="shared" si="16" ref="BG145:BG155">IF(N145="zákl. přenesená",J145,0)</f>
        <v>0</v>
      </c>
      <c r="BH145" s="157">
        <f aca="true" t="shared" si="17" ref="BH145:BH155">IF(N145="sníž. přenesená",J145,0)</f>
        <v>0</v>
      </c>
      <c r="BI145" s="157">
        <f aca="true" t="shared" si="18" ref="BI145:BI155">IF(N145="nulová",J145,0)</f>
        <v>0</v>
      </c>
      <c r="BJ145" s="17" t="s">
        <v>85</v>
      </c>
      <c r="BK145" s="157">
        <f aca="true" t="shared" si="19" ref="BK145:BK155">ROUND(I145*H145,0)</f>
        <v>0</v>
      </c>
      <c r="BL145" s="17" t="s">
        <v>212</v>
      </c>
      <c r="BM145" s="156" t="s">
        <v>366</v>
      </c>
    </row>
    <row r="146" spans="1:65" s="2" customFormat="1" ht="16.5" customHeight="1">
      <c r="A146" s="32"/>
      <c r="B146" s="144"/>
      <c r="C146" s="175" t="s">
        <v>297</v>
      </c>
      <c r="D146" s="175" t="s">
        <v>237</v>
      </c>
      <c r="E146" s="176" t="s">
        <v>2004</v>
      </c>
      <c r="F146" s="177" t="s">
        <v>2005</v>
      </c>
      <c r="G146" s="178" t="s">
        <v>1635</v>
      </c>
      <c r="H146" s="179">
        <v>8</v>
      </c>
      <c r="I146" s="180"/>
      <c r="J146" s="181">
        <f t="shared" si="10"/>
        <v>0</v>
      </c>
      <c r="K146" s="177" t="s">
        <v>1</v>
      </c>
      <c r="L146" s="182"/>
      <c r="M146" s="183" t="s">
        <v>1</v>
      </c>
      <c r="N146" s="184" t="s">
        <v>43</v>
      </c>
      <c r="O146" s="58"/>
      <c r="P146" s="154">
        <f t="shared" si="11"/>
        <v>0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6" t="s">
        <v>240</v>
      </c>
      <c r="AT146" s="156" t="s">
        <v>237</v>
      </c>
      <c r="AU146" s="156" t="s">
        <v>217</v>
      </c>
      <c r="AY146" s="17" t="s">
        <v>205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7" t="s">
        <v>85</v>
      </c>
      <c r="BK146" s="157">
        <f t="shared" si="19"/>
        <v>0</v>
      </c>
      <c r="BL146" s="17" t="s">
        <v>212</v>
      </c>
      <c r="BM146" s="156" t="s">
        <v>91</v>
      </c>
    </row>
    <row r="147" spans="1:65" s="2" customFormat="1" ht="37.75" customHeight="1">
      <c r="A147" s="32"/>
      <c r="B147" s="144"/>
      <c r="C147" s="175" t="s">
        <v>302</v>
      </c>
      <c r="D147" s="175" t="s">
        <v>237</v>
      </c>
      <c r="E147" s="176" t="s">
        <v>2006</v>
      </c>
      <c r="F147" s="177" t="s">
        <v>2007</v>
      </c>
      <c r="G147" s="178" t="s">
        <v>1635</v>
      </c>
      <c r="H147" s="179">
        <v>1</v>
      </c>
      <c r="I147" s="180"/>
      <c r="J147" s="181">
        <f t="shared" si="10"/>
        <v>0</v>
      </c>
      <c r="K147" s="177" t="s">
        <v>1</v>
      </c>
      <c r="L147" s="182"/>
      <c r="M147" s="183" t="s">
        <v>1</v>
      </c>
      <c r="N147" s="184" t="s">
        <v>43</v>
      </c>
      <c r="O147" s="58"/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240</v>
      </c>
      <c r="AT147" s="156" t="s">
        <v>237</v>
      </c>
      <c r="AU147" s="156" t="s">
        <v>217</v>
      </c>
      <c r="AY147" s="17" t="s">
        <v>205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7" t="s">
        <v>85</v>
      </c>
      <c r="BK147" s="157">
        <f t="shared" si="19"/>
        <v>0</v>
      </c>
      <c r="BL147" s="17" t="s">
        <v>212</v>
      </c>
      <c r="BM147" s="156" t="s">
        <v>384</v>
      </c>
    </row>
    <row r="148" spans="1:65" s="2" customFormat="1" ht="44.25" customHeight="1">
      <c r="A148" s="32"/>
      <c r="B148" s="144"/>
      <c r="C148" s="175" t="s">
        <v>307</v>
      </c>
      <c r="D148" s="175" t="s">
        <v>237</v>
      </c>
      <c r="E148" s="176" t="s">
        <v>2008</v>
      </c>
      <c r="F148" s="177" t="s">
        <v>2009</v>
      </c>
      <c r="G148" s="178" t="s">
        <v>1622</v>
      </c>
      <c r="H148" s="179">
        <v>1</v>
      </c>
      <c r="I148" s="180"/>
      <c r="J148" s="181">
        <f t="shared" si="10"/>
        <v>0</v>
      </c>
      <c r="K148" s="177" t="s">
        <v>1</v>
      </c>
      <c r="L148" s="182"/>
      <c r="M148" s="183" t="s">
        <v>1</v>
      </c>
      <c r="N148" s="184" t="s">
        <v>43</v>
      </c>
      <c r="O148" s="58"/>
      <c r="P148" s="154">
        <f t="shared" si="11"/>
        <v>0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6" t="s">
        <v>240</v>
      </c>
      <c r="AT148" s="156" t="s">
        <v>237</v>
      </c>
      <c r="AU148" s="156" t="s">
        <v>217</v>
      </c>
      <c r="AY148" s="17" t="s">
        <v>205</v>
      </c>
      <c r="BE148" s="157">
        <f t="shared" si="14"/>
        <v>0</v>
      </c>
      <c r="BF148" s="157">
        <f t="shared" si="15"/>
        <v>0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7" t="s">
        <v>85</v>
      </c>
      <c r="BK148" s="157">
        <f t="shared" si="19"/>
        <v>0</v>
      </c>
      <c r="BL148" s="17" t="s">
        <v>212</v>
      </c>
      <c r="BM148" s="156" t="s">
        <v>393</v>
      </c>
    </row>
    <row r="149" spans="1:65" s="2" customFormat="1" ht="24.15" customHeight="1">
      <c r="A149" s="32"/>
      <c r="B149" s="144"/>
      <c r="C149" s="175" t="s">
        <v>312</v>
      </c>
      <c r="D149" s="175" t="s">
        <v>237</v>
      </c>
      <c r="E149" s="176" t="s">
        <v>2010</v>
      </c>
      <c r="F149" s="177" t="s">
        <v>2011</v>
      </c>
      <c r="G149" s="178" t="s">
        <v>1635</v>
      </c>
      <c r="H149" s="179">
        <v>1</v>
      </c>
      <c r="I149" s="180"/>
      <c r="J149" s="181">
        <f t="shared" si="10"/>
        <v>0</v>
      </c>
      <c r="K149" s="177" t="s">
        <v>1</v>
      </c>
      <c r="L149" s="182"/>
      <c r="M149" s="183" t="s">
        <v>1</v>
      </c>
      <c r="N149" s="184" t="s">
        <v>43</v>
      </c>
      <c r="O149" s="58"/>
      <c r="P149" s="154">
        <f t="shared" si="11"/>
        <v>0</v>
      </c>
      <c r="Q149" s="154">
        <v>0</v>
      </c>
      <c r="R149" s="154">
        <f t="shared" si="12"/>
        <v>0</v>
      </c>
      <c r="S149" s="154">
        <v>0</v>
      </c>
      <c r="T149" s="155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6" t="s">
        <v>240</v>
      </c>
      <c r="AT149" s="156" t="s">
        <v>237</v>
      </c>
      <c r="AU149" s="156" t="s">
        <v>217</v>
      </c>
      <c r="AY149" s="17" t="s">
        <v>205</v>
      </c>
      <c r="BE149" s="157">
        <f t="shared" si="14"/>
        <v>0</v>
      </c>
      <c r="BF149" s="157">
        <f t="shared" si="15"/>
        <v>0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7" t="s">
        <v>85</v>
      </c>
      <c r="BK149" s="157">
        <f t="shared" si="19"/>
        <v>0</v>
      </c>
      <c r="BL149" s="17" t="s">
        <v>212</v>
      </c>
      <c r="BM149" s="156" t="s">
        <v>403</v>
      </c>
    </row>
    <row r="150" spans="1:65" s="2" customFormat="1" ht="24.15" customHeight="1">
      <c r="A150" s="32"/>
      <c r="B150" s="144"/>
      <c r="C150" s="175" t="s">
        <v>316</v>
      </c>
      <c r="D150" s="175" t="s">
        <v>237</v>
      </c>
      <c r="E150" s="176" t="s">
        <v>2012</v>
      </c>
      <c r="F150" s="177" t="s">
        <v>2013</v>
      </c>
      <c r="G150" s="178" t="s">
        <v>1635</v>
      </c>
      <c r="H150" s="179">
        <v>1</v>
      </c>
      <c r="I150" s="180"/>
      <c r="J150" s="181">
        <f t="shared" si="10"/>
        <v>0</v>
      </c>
      <c r="K150" s="177" t="s">
        <v>1</v>
      </c>
      <c r="L150" s="182"/>
      <c r="M150" s="183" t="s">
        <v>1</v>
      </c>
      <c r="N150" s="184" t="s">
        <v>43</v>
      </c>
      <c r="O150" s="58"/>
      <c r="P150" s="154">
        <f t="shared" si="11"/>
        <v>0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240</v>
      </c>
      <c r="AT150" s="156" t="s">
        <v>237</v>
      </c>
      <c r="AU150" s="156" t="s">
        <v>217</v>
      </c>
      <c r="AY150" s="17" t="s">
        <v>205</v>
      </c>
      <c r="BE150" s="157">
        <f t="shared" si="14"/>
        <v>0</v>
      </c>
      <c r="BF150" s="157">
        <f t="shared" si="15"/>
        <v>0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7" t="s">
        <v>85</v>
      </c>
      <c r="BK150" s="157">
        <f t="shared" si="19"/>
        <v>0</v>
      </c>
      <c r="BL150" s="17" t="s">
        <v>212</v>
      </c>
      <c r="BM150" s="156" t="s">
        <v>413</v>
      </c>
    </row>
    <row r="151" spans="1:65" s="2" customFormat="1" ht="37.75" customHeight="1">
      <c r="A151" s="32"/>
      <c r="B151" s="144"/>
      <c r="C151" s="175" t="s">
        <v>7</v>
      </c>
      <c r="D151" s="175" t="s">
        <v>237</v>
      </c>
      <c r="E151" s="176" t="s">
        <v>2014</v>
      </c>
      <c r="F151" s="177" t="s">
        <v>2015</v>
      </c>
      <c r="G151" s="178" t="s">
        <v>1635</v>
      </c>
      <c r="H151" s="179">
        <v>1</v>
      </c>
      <c r="I151" s="180"/>
      <c r="J151" s="181">
        <f t="shared" si="10"/>
        <v>0</v>
      </c>
      <c r="K151" s="177" t="s">
        <v>1</v>
      </c>
      <c r="L151" s="182"/>
      <c r="M151" s="183" t="s">
        <v>1</v>
      </c>
      <c r="N151" s="184" t="s">
        <v>43</v>
      </c>
      <c r="O151" s="58"/>
      <c r="P151" s="154">
        <f t="shared" si="11"/>
        <v>0</v>
      </c>
      <c r="Q151" s="154">
        <v>0</v>
      </c>
      <c r="R151" s="154">
        <f t="shared" si="12"/>
        <v>0</v>
      </c>
      <c r="S151" s="154">
        <v>0</v>
      </c>
      <c r="T151" s="155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240</v>
      </c>
      <c r="AT151" s="156" t="s">
        <v>237</v>
      </c>
      <c r="AU151" s="156" t="s">
        <v>217</v>
      </c>
      <c r="AY151" s="17" t="s">
        <v>205</v>
      </c>
      <c r="BE151" s="157">
        <f t="shared" si="14"/>
        <v>0</v>
      </c>
      <c r="BF151" s="157">
        <f t="shared" si="15"/>
        <v>0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7" t="s">
        <v>85</v>
      </c>
      <c r="BK151" s="157">
        <f t="shared" si="19"/>
        <v>0</v>
      </c>
      <c r="BL151" s="17" t="s">
        <v>212</v>
      </c>
      <c r="BM151" s="156" t="s">
        <v>97</v>
      </c>
    </row>
    <row r="152" spans="1:65" s="2" customFormat="1" ht="33" customHeight="1">
      <c r="A152" s="32"/>
      <c r="B152" s="144"/>
      <c r="C152" s="175" t="s">
        <v>328</v>
      </c>
      <c r="D152" s="175" t="s">
        <v>237</v>
      </c>
      <c r="E152" s="176" t="s">
        <v>2016</v>
      </c>
      <c r="F152" s="177" t="s">
        <v>2017</v>
      </c>
      <c r="G152" s="178" t="s">
        <v>1622</v>
      </c>
      <c r="H152" s="179">
        <v>1</v>
      </c>
      <c r="I152" s="180"/>
      <c r="J152" s="181">
        <f t="shared" si="10"/>
        <v>0</v>
      </c>
      <c r="K152" s="177" t="s">
        <v>1</v>
      </c>
      <c r="L152" s="182"/>
      <c r="M152" s="183" t="s">
        <v>1</v>
      </c>
      <c r="N152" s="184" t="s">
        <v>43</v>
      </c>
      <c r="O152" s="58"/>
      <c r="P152" s="154">
        <f t="shared" si="11"/>
        <v>0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6" t="s">
        <v>240</v>
      </c>
      <c r="AT152" s="156" t="s">
        <v>237</v>
      </c>
      <c r="AU152" s="156" t="s">
        <v>217</v>
      </c>
      <c r="AY152" s="17" t="s">
        <v>205</v>
      </c>
      <c r="BE152" s="157">
        <f t="shared" si="14"/>
        <v>0</v>
      </c>
      <c r="BF152" s="157">
        <f t="shared" si="15"/>
        <v>0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7" t="s">
        <v>85</v>
      </c>
      <c r="BK152" s="157">
        <f t="shared" si="19"/>
        <v>0</v>
      </c>
      <c r="BL152" s="17" t="s">
        <v>212</v>
      </c>
      <c r="BM152" s="156" t="s">
        <v>429</v>
      </c>
    </row>
    <row r="153" spans="1:65" s="2" customFormat="1" ht="66.75" customHeight="1">
      <c r="A153" s="32"/>
      <c r="B153" s="144"/>
      <c r="C153" s="175" t="s">
        <v>332</v>
      </c>
      <c r="D153" s="175" t="s">
        <v>237</v>
      </c>
      <c r="E153" s="176" t="s">
        <v>2018</v>
      </c>
      <c r="F153" s="177" t="s">
        <v>2019</v>
      </c>
      <c r="G153" s="178" t="s">
        <v>1635</v>
      </c>
      <c r="H153" s="179">
        <v>1</v>
      </c>
      <c r="I153" s="180"/>
      <c r="J153" s="181">
        <f t="shared" si="10"/>
        <v>0</v>
      </c>
      <c r="K153" s="177" t="s">
        <v>1</v>
      </c>
      <c r="L153" s="182"/>
      <c r="M153" s="183" t="s">
        <v>1</v>
      </c>
      <c r="N153" s="184" t="s">
        <v>43</v>
      </c>
      <c r="O153" s="58"/>
      <c r="P153" s="154">
        <f t="shared" si="11"/>
        <v>0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6" t="s">
        <v>240</v>
      </c>
      <c r="AT153" s="156" t="s">
        <v>237</v>
      </c>
      <c r="AU153" s="156" t="s">
        <v>217</v>
      </c>
      <c r="AY153" s="17" t="s">
        <v>205</v>
      </c>
      <c r="BE153" s="157">
        <f t="shared" si="14"/>
        <v>0</v>
      </c>
      <c r="BF153" s="157">
        <f t="shared" si="15"/>
        <v>0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7" t="s">
        <v>85</v>
      </c>
      <c r="BK153" s="157">
        <f t="shared" si="19"/>
        <v>0</v>
      </c>
      <c r="BL153" s="17" t="s">
        <v>212</v>
      </c>
      <c r="BM153" s="156" t="s">
        <v>441</v>
      </c>
    </row>
    <row r="154" spans="1:65" s="2" customFormat="1" ht="24.15" customHeight="1">
      <c r="A154" s="32"/>
      <c r="B154" s="144"/>
      <c r="C154" s="175" t="s">
        <v>337</v>
      </c>
      <c r="D154" s="175" t="s">
        <v>237</v>
      </c>
      <c r="E154" s="176" t="s">
        <v>2020</v>
      </c>
      <c r="F154" s="177" t="s">
        <v>2021</v>
      </c>
      <c r="G154" s="178" t="s">
        <v>1769</v>
      </c>
      <c r="H154" s="179">
        <v>1</v>
      </c>
      <c r="I154" s="180"/>
      <c r="J154" s="181">
        <f t="shared" si="10"/>
        <v>0</v>
      </c>
      <c r="K154" s="177" t="s">
        <v>1</v>
      </c>
      <c r="L154" s="182"/>
      <c r="M154" s="183" t="s">
        <v>1</v>
      </c>
      <c r="N154" s="184" t="s">
        <v>43</v>
      </c>
      <c r="O154" s="58"/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6" t="s">
        <v>240</v>
      </c>
      <c r="AT154" s="156" t="s">
        <v>237</v>
      </c>
      <c r="AU154" s="156" t="s">
        <v>217</v>
      </c>
      <c r="AY154" s="17" t="s">
        <v>205</v>
      </c>
      <c r="BE154" s="157">
        <f t="shared" si="14"/>
        <v>0</v>
      </c>
      <c r="BF154" s="157">
        <f t="shared" si="15"/>
        <v>0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7" t="s">
        <v>85</v>
      </c>
      <c r="BK154" s="157">
        <f t="shared" si="19"/>
        <v>0</v>
      </c>
      <c r="BL154" s="17" t="s">
        <v>212</v>
      </c>
      <c r="BM154" s="156" t="s">
        <v>452</v>
      </c>
    </row>
    <row r="155" spans="1:65" s="2" customFormat="1" ht="24.15" customHeight="1">
      <c r="A155" s="32"/>
      <c r="B155" s="144"/>
      <c r="C155" s="175" t="s">
        <v>341</v>
      </c>
      <c r="D155" s="175" t="s">
        <v>237</v>
      </c>
      <c r="E155" s="176" t="s">
        <v>2022</v>
      </c>
      <c r="F155" s="177" t="s">
        <v>2023</v>
      </c>
      <c r="G155" s="178" t="s">
        <v>1622</v>
      </c>
      <c r="H155" s="179">
        <v>1</v>
      </c>
      <c r="I155" s="180"/>
      <c r="J155" s="181">
        <f t="shared" si="10"/>
        <v>0</v>
      </c>
      <c r="K155" s="177" t="s">
        <v>1</v>
      </c>
      <c r="L155" s="182"/>
      <c r="M155" s="183" t="s">
        <v>1</v>
      </c>
      <c r="N155" s="184" t="s">
        <v>43</v>
      </c>
      <c r="O155" s="58"/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6" t="s">
        <v>240</v>
      </c>
      <c r="AT155" s="156" t="s">
        <v>237</v>
      </c>
      <c r="AU155" s="156" t="s">
        <v>217</v>
      </c>
      <c r="AY155" s="17" t="s">
        <v>205</v>
      </c>
      <c r="BE155" s="157">
        <f t="shared" si="14"/>
        <v>0</v>
      </c>
      <c r="BF155" s="157">
        <f t="shared" si="15"/>
        <v>0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7" t="s">
        <v>85</v>
      </c>
      <c r="BK155" s="157">
        <f t="shared" si="19"/>
        <v>0</v>
      </c>
      <c r="BL155" s="17" t="s">
        <v>212</v>
      </c>
      <c r="BM155" s="156" t="s">
        <v>461</v>
      </c>
    </row>
    <row r="156" spans="2:63" s="12" customFormat="1" ht="20.9" customHeight="1">
      <c r="B156" s="131"/>
      <c r="D156" s="132" t="s">
        <v>76</v>
      </c>
      <c r="E156" s="142" t="s">
        <v>1664</v>
      </c>
      <c r="F156" s="142" t="s">
        <v>2024</v>
      </c>
      <c r="I156" s="134"/>
      <c r="J156" s="143">
        <f>BK156</f>
        <v>0</v>
      </c>
      <c r="L156" s="131"/>
      <c r="M156" s="136"/>
      <c r="N156" s="137"/>
      <c r="O156" s="137"/>
      <c r="P156" s="138">
        <f>SUM(P157:P170)</f>
        <v>0</v>
      </c>
      <c r="Q156" s="137"/>
      <c r="R156" s="138">
        <f>SUM(R157:R170)</f>
        <v>0</v>
      </c>
      <c r="S156" s="137"/>
      <c r="T156" s="139">
        <f>SUM(T157:T170)</f>
        <v>0</v>
      </c>
      <c r="AR156" s="132" t="s">
        <v>8</v>
      </c>
      <c r="AT156" s="140" t="s">
        <v>76</v>
      </c>
      <c r="AU156" s="140" t="s">
        <v>85</v>
      </c>
      <c r="AY156" s="132" t="s">
        <v>205</v>
      </c>
      <c r="BK156" s="141">
        <f>SUM(BK157:BK170)</f>
        <v>0</v>
      </c>
    </row>
    <row r="157" spans="1:65" s="2" customFormat="1" ht="24.15" customHeight="1">
      <c r="A157" s="32"/>
      <c r="B157" s="144"/>
      <c r="C157" s="175" t="s">
        <v>346</v>
      </c>
      <c r="D157" s="175" t="s">
        <v>237</v>
      </c>
      <c r="E157" s="176" t="s">
        <v>1918</v>
      </c>
      <c r="F157" s="177" t="s">
        <v>1919</v>
      </c>
      <c r="G157" s="178" t="s">
        <v>325</v>
      </c>
      <c r="H157" s="179">
        <v>26</v>
      </c>
      <c r="I157" s="180"/>
      <c r="J157" s="181">
        <f aca="true" t="shared" si="20" ref="J157:J170">ROUND(I157*H157,0)</f>
        <v>0</v>
      </c>
      <c r="K157" s="177" t="s">
        <v>1</v>
      </c>
      <c r="L157" s="182"/>
      <c r="M157" s="183" t="s">
        <v>1</v>
      </c>
      <c r="N157" s="184" t="s">
        <v>43</v>
      </c>
      <c r="O157" s="58"/>
      <c r="P157" s="154">
        <f aca="true" t="shared" si="21" ref="P157:P170">O157*H157</f>
        <v>0</v>
      </c>
      <c r="Q157" s="154">
        <v>0</v>
      </c>
      <c r="R157" s="154">
        <f aca="true" t="shared" si="22" ref="R157:R170">Q157*H157</f>
        <v>0</v>
      </c>
      <c r="S157" s="154">
        <v>0</v>
      </c>
      <c r="T157" s="155">
        <f aca="true" t="shared" si="23" ref="T157:T170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240</v>
      </c>
      <c r="AT157" s="156" t="s">
        <v>237</v>
      </c>
      <c r="AU157" s="156" t="s">
        <v>217</v>
      </c>
      <c r="AY157" s="17" t="s">
        <v>205</v>
      </c>
      <c r="BE157" s="157">
        <f aca="true" t="shared" si="24" ref="BE157:BE170">IF(N157="základní",J157,0)</f>
        <v>0</v>
      </c>
      <c r="BF157" s="157">
        <f aca="true" t="shared" si="25" ref="BF157:BF170">IF(N157="snížená",J157,0)</f>
        <v>0</v>
      </c>
      <c r="BG157" s="157">
        <f aca="true" t="shared" si="26" ref="BG157:BG170">IF(N157="zákl. přenesená",J157,0)</f>
        <v>0</v>
      </c>
      <c r="BH157" s="157">
        <f aca="true" t="shared" si="27" ref="BH157:BH170">IF(N157="sníž. přenesená",J157,0)</f>
        <v>0</v>
      </c>
      <c r="BI157" s="157">
        <f aca="true" t="shared" si="28" ref="BI157:BI170">IF(N157="nulová",J157,0)</f>
        <v>0</v>
      </c>
      <c r="BJ157" s="17" t="s">
        <v>85</v>
      </c>
      <c r="BK157" s="157">
        <f aca="true" t="shared" si="29" ref="BK157:BK170">ROUND(I157*H157,0)</f>
        <v>0</v>
      </c>
      <c r="BL157" s="17" t="s">
        <v>212</v>
      </c>
      <c r="BM157" s="156" t="s">
        <v>471</v>
      </c>
    </row>
    <row r="158" spans="1:65" s="2" customFormat="1" ht="24.15" customHeight="1">
      <c r="A158" s="32"/>
      <c r="B158" s="144"/>
      <c r="C158" s="175" t="s">
        <v>351</v>
      </c>
      <c r="D158" s="175" t="s">
        <v>237</v>
      </c>
      <c r="E158" s="176" t="s">
        <v>1920</v>
      </c>
      <c r="F158" s="177" t="s">
        <v>1921</v>
      </c>
      <c r="G158" s="178" t="s">
        <v>325</v>
      </c>
      <c r="H158" s="179">
        <v>1</v>
      </c>
      <c r="I158" s="180"/>
      <c r="J158" s="181">
        <f t="shared" si="20"/>
        <v>0</v>
      </c>
      <c r="K158" s="177" t="s">
        <v>1</v>
      </c>
      <c r="L158" s="182"/>
      <c r="M158" s="183" t="s">
        <v>1</v>
      </c>
      <c r="N158" s="184" t="s">
        <v>43</v>
      </c>
      <c r="O158" s="58"/>
      <c r="P158" s="154">
        <f t="shared" si="21"/>
        <v>0</v>
      </c>
      <c r="Q158" s="154">
        <v>0</v>
      </c>
      <c r="R158" s="154">
        <f t="shared" si="22"/>
        <v>0</v>
      </c>
      <c r="S158" s="154">
        <v>0</v>
      </c>
      <c r="T158" s="155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6" t="s">
        <v>240</v>
      </c>
      <c r="AT158" s="156" t="s">
        <v>237</v>
      </c>
      <c r="AU158" s="156" t="s">
        <v>217</v>
      </c>
      <c r="AY158" s="17" t="s">
        <v>205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7" t="s">
        <v>85</v>
      </c>
      <c r="BK158" s="157">
        <f t="shared" si="29"/>
        <v>0</v>
      </c>
      <c r="BL158" s="17" t="s">
        <v>212</v>
      </c>
      <c r="BM158" s="156" t="s">
        <v>484</v>
      </c>
    </row>
    <row r="159" spans="1:65" s="2" customFormat="1" ht="24.15" customHeight="1">
      <c r="A159" s="32"/>
      <c r="B159" s="144"/>
      <c r="C159" s="175" t="s">
        <v>356</v>
      </c>
      <c r="D159" s="175" t="s">
        <v>237</v>
      </c>
      <c r="E159" s="176" t="s">
        <v>2025</v>
      </c>
      <c r="F159" s="177" t="s">
        <v>2026</v>
      </c>
      <c r="G159" s="178" t="s">
        <v>325</v>
      </c>
      <c r="H159" s="179">
        <v>4</v>
      </c>
      <c r="I159" s="180"/>
      <c r="J159" s="181">
        <f t="shared" si="20"/>
        <v>0</v>
      </c>
      <c r="K159" s="177" t="s">
        <v>1</v>
      </c>
      <c r="L159" s="182"/>
      <c r="M159" s="183" t="s">
        <v>1</v>
      </c>
      <c r="N159" s="184" t="s">
        <v>43</v>
      </c>
      <c r="O159" s="58"/>
      <c r="P159" s="154">
        <f t="shared" si="21"/>
        <v>0</v>
      </c>
      <c r="Q159" s="154">
        <v>0</v>
      </c>
      <c r="R159" s="154">
        <f t="shared" si="22"/>
        <v>0</v>
      </c>
      <c r="S159" s="154">
        <v>0</v>
      </c>
      <c r="T159" s="155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6" t="s">
        <v>240</v>
      </c>
      <c r="AT159" s="156" t="s">
        <v>237</v>
      </c>
      <c r="AU159" s="156" t="s">
        <v>217</v>
      </c>
      <c r="AY159" s="17" t="s">
        <v>205</v>
      </c>
      <c r="BE159" s="157">
        <f t="shared" si="24"/>
        <v>0</v>
      </c>
      <c r="BF159" s="157">
        <f t="shared" si="25"/>
        <v>0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7" t="s">
        <v>85</v>
      </c>
      <c r="BK159" s="157">
        <f t="shared" si="29"/>
        <v>0</v>
      </c>
      <c r="BL159" s="17" t="s">
        <v>212</v>
      </c>
      <c r="BM159" s="156" t="s">
        <v>497</v>
      </c>
    </row>
    <row r="160" spans="1:65" s="2" customFormat="1" ht="24.15" customHeight="1">
      <c r="A160" s="32"/>
      <c r="B160" s="144"/>
      <c r="C160" s="175" t="s">
        <v>361</v>
      </c>
      <c r="D160" s="175" t="s">
        <v>237</v>
      </c>
      <c r="E160" s="176" t="s">
        <v>2027</v>
      </c>
      <c r="F160" s="177" t="s">
        <v>2028</v>
      </c>
      <c r="G160" s="178" t="s">
        <v>325</v>
      </c>
      <c r="H160" s="179">
        <v>60</v>
      </c>
      <c r="I160" s="180"/>
      <c r="J160" s="181">
        <f t="shared" si="20"/>
        <v>0</v>
      </c>
      <c r="K160" s="177" t="s">
        <v>1</v>
      </c>
      <c r="L160" s="182"/>
      <c r="M160" s="183" t="s">
        <v>1</v>
      </c>
      <c r="N160" s="184" t="s">
        <v>43</v>
      </c>
      <c r="O160" s="58"/>
      <c r="P160" s="154">
        <f t="shared" si="21"/>
        <v>0</v>
      </c>
      <c r="Q160" s="154">
        <v>0</v>
      </c>
      <c r="R160" s="154">
        <f t="shared" si="22"/>
        <v>0</v>
      </c>
      <c r="S160" s="154">
        <v>0</v>
      </c>
      <c r="T160" s="155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240</v>
      </c>
      <c r="AT160" s="156" t="s">
        <v>237</v>
      </c>
      <c r="AU160" s="156" t="s">
        <v>217</v>
      </c>
      <c r="AY160" s="17" t="s">
        <v>205</v>
      </c>
      <c r="BE160" s="157">
        <f t="shared" si="24"/>
        <v>0</v>
      </c>
      <c r="BF160" s="157">
        <f t="shared" si="25"/>
        <v>0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7" t="s">
        <v>85</v>
      </c>
      <c r="BK160" s="157">
        <f t="shared" si="29"/>
        <v>0</v>
      </c>
      <c r="BL160" s="17" t="s">
        <v>212</v>
      </c>
      <c r="BM160" s="156" t="s">
        <v>507</v>
      </c>
    </row>
    <row r="161" spans="1:65" s="2" customFormat="1" ht="24.15" customHeight="1">
      <c r="A161" s="32"/>
      <c r="B161" s="144"/>
      <c r="C161" s="175" t="s">
        <v>366</v>
      </c>
      <c r="D161" s="175" t="s">
        <v>237</v>
      </c>
      <c r="E161" s="176" t="s">
        <v>2029</v>
      </c>
      <c r="F161" s="177" t="s">
        <v>2030</v>
      </c>
      <c r="G161" s="178" t="s">
        <v>325</v>
      </c>
      <c r="H161" s="179">
        <v>1</v>
      </c>
      <c r="I161" s="180"/>
      <c r="J161" s="181">
        <f t="shared" si="20"/>
        <v>0</v>
      </c>
      <c r="K161" s="177" t="s">
        <v>1</v>
      </c>
      <c r="L161" s="182"/>
      <c r="M161" s="183" t="s">
        <v>1</v>
      </c>
      <c r="N161" s="184" t="s">
        <v>43</v>
      </c>
      <c r="O161" s="58"/>
      <c r="P161" s="154">
        <f t="shared" si="21"/>
        <v>0</v>
      </c>
      <c r="Q161" s="154">
        <v>0</v>
      </c>
      <c r="R161" s="154">
        <f t="shared" si="22"/>
        <v>0</v>
      </c>
      <c r="S161" s="154">
        <v>0</v>
      </c>
      <c r="T161" s="155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240</v>
      </c>
      <c r="AT161" s="156" t="s">
        <v>237</v>
      </c>
      <c r="AU161" s="156" t="s">
        <v>217</v>
      </c>
      <c r="AY161" s="17" t="s">
        <v>205</v>
      </c>
      <c r="BE161" s="157">
        <f t="shared" si="24"/>
        <v>0</v>
      </c>
      <c r="BF161" s="157">
        <f t="shared" si="25"/>
        <v>0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7" t="s">
        <v>85</v>
      </c>
      <c r="BK161" s="157">
        <f t="shared" si="29"/>
        <v>0</v>
      </c>
      <c r="BL161" s="17" t="s">
        <v>212</v>
      </c>
      <c r="BM161" s="156" t="s">
        <v>517</v>
      </c>
    </row>
    <row r="162" spans="1:65" s="2" customFormat="1" ht="24.15" customHeight="1">
      <c r="A162" s="32"/>
      <c r="B162" s="144"/>
      <c r="C162" s="175" t="s">
        <v>88</v>
      </c>
      <c r="D162" s="175" t="s">
        <v>237</v>
      </c>
      <c r="E162" s="176" t="s">
        <v>2031</v>
      </c>
      <c r="F162" s="177" t="s">
        <v>2032</v>
      </c>
      <c r="G162" s="178" t="s">
        <v>325</v>
      </c>
      <c r="H162" s="179">
        <v>1</v>
      </c>
      <c r="I162" s="180"/>
      <c r="J162" s="181">
        <f t="shared" si="20"/>
        <v>0</v>
      </c>
      <c r="K162" s="177" t="s">
        <v>1</v>
      </c>
      <c r="L162" s="182"/>
      <c r="M162" s="183" t="s">
        <v>1</v>
      </c>
      <c r="N162" s="184" t="s">
        <v>43</v>
      </c>
      <c r="O162" s="58"/>
      <c r="P162" s="154">
        <f t="shared" si="21"/>
        <v>0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6" t="s">
        <v>240</v>
      </c>
      <c r="AT162" s="156" t="s">
        <v>237</v>
      </c>
      <c r="AU162" s="156" t="s">
        <v>217</v>
      </c>
      <c r="AY162" s="17" t="s">
        <v>205</v>
      </c>
      <c r="BE162" s="157">
        <f t="shared" si="24"/>
        <v>0</v>
      </c>
      <c r="BF162" s="157">
        <f t="shared" si="25"/>
        <v>0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7" t="s">
        <v>85</v>
      </c>
      <c r="BK162" s="157">
        <f t="shared" si="29"/>
        <v>0</v>
      </c>
      <c r="BL162" s="17" t="s">
        <v>212</v>
      </c>
      <c r="BM162" s="156" t="s">
        <v>106</v>
      </c>
    </row>
    <row r="163" spans="1:65" s="2" customFormat="1" ht="24.15" customHeight="1">
      <c r="A163" s="32"/>
      <c r="B163" s="144"/>
      <c r="C163" s="175" t="s">
        <v>91</v>
      </c>
      <c r="D163" s="175" t="s">
        <v>237</v>
      </c>
      <c r="E163" s="176" t="s">
        <v>2033</v>
      </c>
      <c r="F163" s="177" t="s">
        <v>2034</v>
      </c>
      <c r="G163" s="178" t="s">
        <v>325</v>
      </c>
      <c r="H163" s="179">
        <v>4</v>
      </c>
      <c r="I163" s="180"/>
      <c r="J163" s="181">
        <f t="shared" si="20"/>
        <v>0</v>
      </c>
      <c r="K163" s="177" t="s">
        <v>1</v>
      </c>
      <c r="L163" s="182"/>
      <c r="M163" s="183" t="s">
        <v>1</v>
      </c>
      <c r="N163" s="184" t="s">
        <v>43</v>
      </c>
      <c r="O163" s="58"/>
      <c r="P163" s="154">
        <f t="shared" si="21"/>
        <v>0</v>
      </c>
      <c r="Q163" s="154">
        <v>0</v>
      </c>
      <c r="R163" s="154">
        <f t="shared" si="22"/>
        <v>0</v>
      </c>
      <c r="S163" s="154">
        <v>0</v>
      </c>
      <c r="T163" s="155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240</v>
      </c>
      <c r="AT163" s="156" t="s">
        <v>237</v>
      </c>
      <c r="AU163" s="156" t="s">
        <v>217</v>
      </c>
      <c r="AY163" s="17" t="s">
        <v>205</v>
      </c>
      <c r="BE163" s="157">
        <f t="shared" si="24"/>
        <v>0</v>
      </c>
      <c r="BF163" s="157">
        <f t="shared" si="25"/>
        <v>0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7" t="s">
        <v>85</v>
      </c>
      <c r="BK163" s="157">
        <f t="shared" si="29"/>
        <v>0</v>
      </c>
      <c r="BL163" s="17" t="s">
        <v>212</v>
      </c>
      <c r="BM163" s="156" t="s">
        <v>112</v>
      </c>
    </row>
    <row r="164" spans="1:65" s="2" customFormat="1" ht="24.15" customHeight="1">
      <c r="A164" s="32"/>
      <c r="B164" s="144"/>
      <c r="C164" s="175" t="s">
        <v>379</v>
      </c>
      <c r="D164" s="175" t="s">
        <v>237</v>
      </c>
      <c r="E164" s="176" t="s">
        <v>2035</v>
      </c>
      <c r="F164" s="177" t="s">
        <v>2036</v>
      </c>
      <c r="G164" s="178" t="s">
        <v>325</v>
      </c>
      <c r="H164" s="179">
        <v>60</v>
      </c>
      <c r="I164" s="180"/>
      <c r="J164" s="181">
        <f t="shared" si="20"/>
        <v>0</v>
      </c>
      <c r="K164" s="177" t="s">
        <v>1</v>
      </c>
      <c r="L164" s="182"/>
      <c r="M164" s="183" t="s">
        <v>1</v>
      </c>
      <c r="N164" s="184" t="s">
        <v>43</v>
      </c>
      <c r="O164" s="58"/>
      <c r="P164" s="154">
        <f t="shared" si="21"/>
        <v>0</v>
      </c>
      <c r="Q164" s="154">
        <v>0</v>
      </c>
      <c r="R164" s="154">
        <f t="shared" si="22"/>
        <v>0</v>
      </c>
      <c r="S164" s="154">
        <v>0</v>
      </c>
      <c r="T164" s="155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240</v>
      </c>
      <c r="AT164" s="156" t="s">
        <v>237</v>
      </c>
      <c r="AU164" s="156" t="s">
        <v>217</v>
      </c>
      <c r="AY164" s="17" t="s">
        <v>205</v>
      </c>
      <c r="BE164" s="157">
        <f t="shared" si="24"/>
        <v>0</v>
      </c>
      <c r="BF164" s="157">
        <f t="shared" si="25"/>
        <v>0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7" t="s">
        <v>85</v>
      </c>
      <c r="BK164" s="157">
        <f t="shared" si="29"/>
        <v>0</v>
      </c>
      <c r="BL164" s="17" t="s">
        <v>212</v>
      </c>
      <c r="BM164" s="156" t="s">
        <v>118</v>
      </c>
    </row>
    <row r="165" spans="1:65" s="2" customFormat="1" ht="24.15" customHeight="1">
      <c r="A165" s="32"/>
      <c r="B165" s="144"/>
      <c r="C165" s="175" t="s">
        <v>384</v>
      </c>
      <c r="D165" s="175" t="s">
        <v>237</v>
      </c>
      <c r="E165" s="176" t="s">
        <v>1922</v>
      </c>
      <c r="F165" s="177" t="s">
        <v>1923</v>
      </c>
      <c r="G165" s="178" t="s">
        <v>1622</v>
      </c>
      <c r="H165" s="179">
        <v>6</v>
      </c>
      <c r="I165" s="180"/>
      <c r="J165" s="181">
        <f t="shared" si="20"/>
        <v>0</v>
      </c>
      <c r="K165" s="177" t="s">
        <v>1</v>
      </c>
      <c r="L165" s="182"/>
      <c r="M165" s="183" t="s">
        <v>1</v>
      </c>
      <c r="N165" s="184" t="s">
        <v>43</v>
      </c>
      <c r="O165" s="58"/>
      <c r="P165" s="154">
        <f t="shared" si="21"/>
        <v>0</v>
      </c>
      <c r="Q165" s="154">
        <v>0</v>
      </c>
      <c r="R165" s="154">
        <f t="shared" si="22"/>
        <v>0</v>
      </c>
      <c r="S165" s="154">
        <v>0</v>
      </c>
      <c r="T165" s="155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240</v>
      </c>
      <c r="AT165" s="156" t="s">
        <v>237</v>
      </c>
      <c r="AU165" s="156" t="s">
        <v>217</v>
      </c>
      <c r="AY165" s="17" t="s">
        <v>205</v>
      </c>
      <c r="BE165" s="157">
        <f t="shared" si="24"/>
        <v>0</v>
      </c>
      <c r="BF165" s="157">
        <f t="shared" si="25"/>
        <v>0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7" t="s">
        <v>85</v>
      </c>
      <c r="BK165" s="157">
        <f t="shared" si="29"/>
        <v>0</v>
      </c>
      <c r="BL165" s="17" t="s">
        <v>212</v>
      </c>
      <c r="BM165" s="156" t="s">
        <v>557</v>
      </c>
    </row>
    <row r="166" spans="1:65" s="2" customFormat="1" ht="24.15" customHeight="1">
      <c r="A166" s="32"/>
      <c r="B166" s="144"/>
      <c r="C166" s="175" t="s">
        <v>388</v>
      </c>
      <c r="D166" s="175" t="s">
        <v>237</v>
      </c>
      <c r="E166" s="176" t="s">
        <v>1924</v>
      </c>
      <c r="F166" s="177" t="s">
        <v>1925</v>
      </c>
      <c r="G166" s="178" t="s">
        <v>1622</v>
      </c>
      <c r="H166" s="179">
        <v>2</v>
      </c>
      <c r="I166" s="180"/>
      <c r="J166" s="181">
        <f t="shared" si="20"/>
        <v>0</v>
      </c>
      <c r="K166" s="177" t="s">
        <v>1</v>
      </c>
      <c r="L166" s="182"/>
      <c r="M166" s="183" t="s">
        <v>1</v>
      </c>
      <c r="N166" s="184" t="s">
        <v>43</v>
      </c>
      <c r="O166" s="58"/>
      <c r="P166" s="154">
        <f t="shared" si="21"/>
        <v>0</v>
      </c>
      <c r="Q166" s="154">
        <v>0</v>
      </c>
      <c r="R166" s="154">
        <f t="shared" si="22"/>
        <v>0</v>
      </c>
      <c r="S166" s="154">
        <v>0</v>
      </c>
      <c r="T166" s="155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6" t="s">
        <v>240</v>
      </c>
      <c r="AT166" s="156" t="s">
        <v>237</v>
      </c>
      <c r="AU166" s="156" t="s">
        <v>217</v>
      </c>
      <c r="AY166" s="17" t="s">
        <v>205</v>
      </c>
      <c r="BE166" s="157">
        <f t="shared" si="24"/>
        <v>0</v>
      </c>
      <c r="BF166" s="157">
        <f t="shared" si="25"/>
        <v>0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7" t="s">
        <v>85</v>
      </c>
      <c r="BK166" s="157">
        <f t="shared" si="29"/>
        <v>0</v>
      </c>
      <c r="BL166" s="17" t="s">
        <v>212</v>
      </c>
      <c r="BM166" s="156" t="s">
        <v>567</v>
      </c>
    </row>
    <row r="167" spans="1:65" s="2" customFormat="1" ht="24.15" customHeight="1">
      <c r="A167" s="32"/>
      <c r="B167" s="144"/>
      <c r="C167" s="175" t="s">
        <v>393</v>
      </c>
      <c r="D167" s="175" t="s">
        <v>237</v>
      </c>
      <c r="E167" s="176" t="s">
        <v>2037</v>
      </c>
      <c r="F167" s="177" t="s">
        <v>2038</v>
      </c>
      <c r="G167" s="178" t="s">
        <v>1622</v>
      </c>
      <c r="H167" s="179">
        <v>1</v>
      </c>
      <c r="I167" s="180"/>
      <c r="J167" s="181">
        <f t="shared" si="20"/>
        <v>0</v>
      </c>
      <c r="K167" s="177" t="s">
        <v>1</v>
      </c>
      <c r="L167" s="182"/>
      <c r="M167" s="183" t="s">
        <v>1</v>
      </c>
      <c r="N167" s="184" t="s">
        <v>43</v>
      </c>
      <c r="O167" s="58"/>
      <c r="P167" s="154">
        <f t="shared" si="21"/>
        <v>0</v>
      </c>
      <c r="Q167" s="154">
        <v>0</v>
      </c>
      <c r="R167" s="154">
        <f t="shared" si="22"/>
        <v>0</v>
      </c>
      <c r="S167" s="154">
        <v>0</v>
      </c>
      <c r="T167" s="155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240</v>
      </c>
      <c r="AT167" s="156" t="s">
        <v>237</v>
      </c>
      <c r="AU167" s="156" t="s">
        <v>217</v>
      </c>
      <c r="AY167" s="17" t="s">
        <v>205</v>
      </c>
      <c r="BE167" s="157">
        <f t="shared" si="24"/>
        <v>0</v>
      </c>
      <c r="BF167" s="157">
        <f t="shared" si="25"/>
        <v>0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7" t="s">
        <v>85</v>
      </c>
      <c r="BK167" s="157">
        <f t="shared" si="29"/>
        <v>0</v>
      </c>
      <c r="BL167" s="17" t="s">
        <v>212</v>
      </c>
      <c r="BM167" s="156" t="s">
        <v>127</v>
      </c>
    </row>
    <row r="168" spans="1:65" s="2" customFormat="1" ht="24.15" customHeight="1">
      <c r="A168" s="32"/>
      <c r="B168" s="144"/>
      <c r="C168" s="175" t="s">
        <v>398</v>
      </c>
      <c r="D168" s="175" t="s">
        <v>237</v>
      </c>
      <c r="E168" s="176" t="s">
        <v>2039</v>
      </c>
      <c r="F168" s="177" t="s">
        <v>2040</v>
      </c>
      <c r="G168" s="178" t="s">
        <v>1622</v>
      </c>
      <c r="H168" s="179">
        <v>12</v>
      </c>
      <c r="I168" s="180"/>
      <c r="J168" s="181">
        <f t="shared" si="20"/>
        <v>0</v>
      </c>
      <c r="K168" s="177" t="s">
        <v>1</v>
      </c>
      <c r="L168" s="182"/>
      <c r="M168" s="183" t="s">
        <v>1</v>
      </c>
      <c r="N168" s="184" t="s">
        <v>43</v>
      </c>
      <c r="O168" s="58"/>
      <c r="P168" s="154">
        <f t="shared" si="21"/>
        <v>0</v>
      </c>
      <c r="Q168" s="154">
        <v>0</v>
      </c>
      <c r="R168" s="154">
        <f t="shared" si="22"/>
        <v>0</v>
      </c>
      <c r="S168" s="154">
        <v>0</v>
      </c>
      <c r="T168" s="155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6" t="s">
        <v>240</v>
      </c>
      <c r="AT168" s="156" t="s">
        <v>237</v>
      </c>
      <c r="AU168" s="156" t="s">
        <v>217</v>
      </c>
      <c r="AY168" s="17" t="s">
        <v>205</v>
      </c>
      <c r="BE168" s="157">
        <f t="shared" si="24"/>
        <v>0</v>
      </c>
      <c r="BF168" s="157">
        <f t="shared" si="25"/>
        <v>0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7" t="s">
        <v>85</v>
      </c>
      <c r="BK168" s="157">
        <f t="shared" si="29"/>
        <v>0</v>
      </c>
      <c r="BL168" s="17" t="s">
        <v>212</v>
      </c>
      <c r="BM168" s="156" t="s">
        <v>133</v>
      </c>
    </row>
    <row r="169" spans="1:65" s="2" customFormat="1" ht="21.75" customHeight="1">
      <c r="A169" s="32"/>
      <c r="B169" s="144"/>
      <c r="C169" s="175" t="s">
        <v>403</v>
      </c>
      <c r="D169" s="175" t="s">
        <v>237</v>
      </c>
      <c r="E169" s="176" t="s">
        <v>1926</v>
      </c>
      <c r="F169" s="177" t="s">
        <v>1927</v>
      </c>
      <c r="G169" s="178" t="s">
        <v>325</v>
      </c>
      <c r="H169" s="179">
        <v>91</v>
      </c>
      <c r="I169" s="180"/>
      <c r="J169" s="181">
        <f t="shared" si="20"/>
        <v>0</v>
      </c>
      <c r="K169" s="177" t="s">
        <v>1</v>
      </c>
      <c r="L169" s="182"/>
      <c r="M169" s="183" t="s">
        <v>1</v>
      </c>
      <c r="N169" s="184" t="s">
        <v>43</v>
      </c>
      <c r="O169" s="58"/>
      <c r="P169" s="154">
        <f t="shared" si="21"/>
        <v>0</v>
      </c>
      <c r="Q169" s="154">
        <v>0</v>
      </c>
      <c r="R169" s="154">
        <f t="shared" si="22"/>
        <v>0</v>
      </c>
      <c r="S169" s="154">
        <v>0</v>
      </c>
      <c r="T169" s="155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240</v>
      </c>
      <c r="AT169" s="156" t="s">
        <v>237</v>
      </c>
      <c r="AU169" s="156" t="s">
        <v>217</v>
      </c>
      <c r="AY169" s="17" t="s">
        <v>205</v>
      </c>
      <c r="BE169" s="157">
        <f t="shared" si="24"/>
        <v>0</v>
      </c>
      <c r="BF169" s="157">
        <f t="shared" si="25"/>
        <v>0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7" t="s">
        <v>85</v>
      </c>
      <c r="BK169" s="157">
        <f t="shared" si="29"/>
        <v>0</v>
      </c>
      <c r="BL169" s="17" t="s">
        <v>212</v>
      </c>
      <c r="BM169" s="156" t="s">
        <v>139</v>
      </c>
    </row>
    <row r="170" spans="1:65" s="2" customFormat="1" ht="24.15" customHeight="1">
      <c r="A170" s="32"/>
      <c r="B170" s="144"/>
      <c r="C170" s="175" t="s">
        <v>408</v>
      </c>
      <c r="D170" s="175" t="s">
        <v>237</v>
      </c>
      <c r="E170" s="176" t="s">
        <v>2041</v>
      </c>
      <c r="F170" s="177" t="s">
        <v>2042</v>
      </c>
      <c r="G170" s="178" t="s">
        <v>1635</v>
      </c>
      <c r="H170" s="179">
        <v>2</v>
      </c>
      <c r="I170" s="180"/>
      <c r="J170" s="181">
        <f t="shared" si="20"/>
        <v>0</v>
      </c>
      <c r="K170" s="177" t="s">
        <v>1</v>
      </c>
      <c r="L170" s="182"/>
      <c r="M170" s="183" t="s">
        <v>1</v>
      </c>
      <c r="N170" s="184" t="s">
        <v>43</v>
      </c>
      <c r="O170" s="58"/>
      <c r="P170" s="154">
        <f t="shared" si="21"/>
        <v>0</v>
      </c>
      <c r="Q170" s="154">
        <v>0</v>
      </c>
      <c r="R170" s="154">
        <f t="shared" si="22"/>
        <v>0</v>
      </c>
      <c r="S170" s="154">
        <v>0</v>
      </c>
      <c r="T170" s="155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6" t="s">
        <v>240</v>
      </c>
      <c r="AT170" s="156" t="s">
        <v>237</v>
      </c>
      <c r="AU170" s="156" t="s">
        <v>217</v>
      </c>
      <c r="AY170" s="17" t="s">
        <v>205</v>
      </c>
      <c r="BE170" s="157">
        <f t="shared" si="24"/>
        <v>0</v>
      </c>
      <c r="BF170" s="157">
        <f t="shared" si="25"/>
        <v>0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7" t="s">
        <v>85</v>
      </c>
      <c r="BK170" s="157">
        <f t="shared" si="29"/>
        <v>0</v>
      </c>
      <c r="BL170" s="17" t="s">
        <v>212</v>
      </c>
      <c r="BM170" s="156" t="s">
        <v>600</v>
      </c>
    </row>
    <row r="171" spans="2:63" s="12" customFormat="1" ht="20.9" customHeight="1">
      <c r="B171" s="131"/>
      <c r="D171" s="132" t="s">
        <v>76</v>
      </c>
      <c r="E171" s="142" t="s">
        <v>1843</v>
      </c>
      <c r="F171" s="142" t="s">
        <v>2043</v>
      </c>
      <c r="I171" s="134"/>
      <c r="J171" s="143">
        <f>BK171</f>
        <v>0</v>
      </c>
      <c r="L171" s="131"/>
      <c r="M171" s="136"/>
      <c r="N171" s="137"/>
      <c r="O171" s="137"/>
      <c r="P171" s="138">
        <f>SUM(P172:P205)</f>
        <v>0</v>
      </c>
      <c r="Q171" s="137"/>
      <c r="R171" s="138">
        <f>SUM(R172:R205)</f>
        <v>0</v>
      </c>
      <c r="S171" s="137"/>
      <c r="T171" s="139">
        <f>SUM(T172:T205)</f>
        <v>0</v>
      </c>
      <c r="AR171" s="132" t="s">
        <v>8</v>
      </c>
      <c r="AT171" s="140" t="s">
        <v>76</v>
      </c>
      <c r="AU171" s="140" t="s">
        <v>85</v>
      </c>
      <c r="AY171" s="132" t="s">
        <v>205</v>
      </c>
      <c r="BK171" s="141">
        <f>SUM(BK172:BK205)</f>
        <v>0</v>
      </c>
    </row>
    <row r="172" spans="1:65" s="2" customFormat="1" ht="33" customHeight="1">
      <c r="A172" s="32"/>
      <c r="B172" s="144"/>
      <c r="C172" s="175" t="s">
        <v>413</v>
      </c>
      <c r="D172" s="175" t="s">
        <v>237</v>
      </c>
      <c r="E172" s="176" t="s">
        <v>2044</v>
      </c>
      <c r="F172" s="177" t="s">
        <v>2045</v>
      </c>
      <c r="G172" s="178" t="s">
        <v>1622</v>
      </c>
      <c r="H172" s="179">
        <v>2</v>
      </c>
      <c r="I172" s="180"/>
      <c r="J172" s="181">
        <f aca="true" t="shared" si="30" ref="J172:J205">ROUND(I172*H172,0)</f>
        <v>0</v>
      </c>
      <c r="K172" s="177" t="s">
        <v>1</v>
      </c>
      <c r="L172" s="182"/>
      <c r="M172" s="183" t="s">
        <v>1</v>
      </c>
      <c r="N172" s="184" t="s">
        <v>43</v>
      </c>
      <c r="O172" s="58"/>
      <c r="P172" s="154">
        <f aca="true" t="shared" si="31" ref="P172:P205">O172*H172</f>
        <v>0</v>
      </c>
      <c r="Q172" s="154">
        <v>0</v>
      </c>
      <c r="R172" s="154">
        <f aca="true" t="shared" si="32" ref="R172:R205">Q172*H172</f>
        <v>0</v>
      </c>
      <c r="S172" s="154">
        <v>0</v>
      </c>
      <c r="T172" s="155">
        <f aca="true" t="shared" si="33" ref="T172:T205"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240</v>
      </c>
      <c r="AT172" s="156" t="s">
        <v>237</v>
      </c>
      <c r="AU172" s="156" t="s">
        <v>217</v>
      </c>
      <c r="AY172" s="17" t="s">
        <v>205</v>
      </c>
      <c r="BE172" s="157">
        <f aca="true" t="shared" si="34" ref="BE172:BE205">IF(N172="základní",J172,0)</f>
        <v>0</v>
      </c>
      <c r="BF172" s="157">
        <f aca="true" t="shared" si="35" ref="BF172:BF205">IF(N172="snížená",J172,0)</f>
        <v>0</v>
      </c>
      <c r="BG172" s="157">
        <f aca="true" t="shared" si="36" ref="BG172:BG205">IF(N172="zákl. přenesená",J172,0)</f>
        <v>0</v>
      </c>
      <c r="BH172" s="157">
        <f aca="true" t="shared" si="37" ref="BH172:BH205">IF(N172="sníž. přenesená",J172,0)</f>
        <v>0</v>
      </c>
      <c r="BI172" s="157">
        <f aca="true" t="shared" si="38" ref="BI172:BI205">IF(N172="nulová",J172,0)</f>
        <v>0</v>
      </c>
      <c r="BJ172" s="17" t="s">
        <v>85</v>
      </c>
      <c r="BK172" s="157">
        <f aca="true" t="shared" si="39" ref="BK172:BK205">ROUND(I172*H172,0)</f>
        <v>0</v>
      </c>
      <c r="BL172" s="17" t="s">
        <v>212</v>
      </c>
      <c r="BM172" s="156" t="s">
        <v>609</v>
      </c>
    </row>
    <row r="173" spans="1:65" s="2" customFormat="1" ht="33" customHeight="1">
      <c r="A173" s="32"/>
      <c r="B173" s="144"/>
      <c r="C173" s="175" t="s">
        <v>94</v>
      </c>
      <c r="D173" s="175" t="s">
        <v>237</v>
      </c>
      <c r="E173" s="176" t="s">
        <v>2046</v>
      </c>
      <c r="F173" s="177" t="s">
        <v>2047</v>
      </c>
      <c r="G173" s="178" t="s">
        <v>1622</v>
      </c>
      <c r="H173" s="179">
        <v>1</v>
      </c>
      <c r="I173" s="180"/>
      <c r="J173" s="181">
        <f t="shared" si="30"/>
        <v>0</v>
      </c>
      <c r="K173" s="177" t="s">
        <v>1</v>
      </c>
      <c r="L173" s="182"/>
      <c r="M173" s="183" t="s">
        <v>1</v>
      </c>
      <c r="N173" s="184" t="s">
        <v>43</v>
      </c>
      <c r="O173" s="58"/>
      <c r="P173" s="154">
        <f t="shared" si="31"/>
        <v>0</v>
      </c>
      <c r="Q173" s="154">
        <v>0</v>
      </c>
      <c r="R173" s="154">
        <f t="shared" si="32"/>
        <v>0</v>
      </c>
      <c r="S173" s="154">
        <v>0</v>
      </c>
      <c r="T173" s="155">
        <f t="shared" si="3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240</v>
      </c>
      <c r="AT173" s="156" t="s">
        <v>237</v>
      </c>
      <c r="AU173" s="156" t="s">
        <v>217</v>
      </c>
      <c r="AY173" s="17" t="s">
        <v>205</v>
      </c>
      <c r="BE173" s="157">
        <f t="shared" si="34"/>
        <v>0</v>
      </c>
      <c r="BF173" s="157">
        <f t="shared" si="35"/>
        <v>0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7" t="s">
        <v>85</v>
      </c>
      <c r="BK173" s="157">
        <f t="shared" si="39"/>
        <v>0</v>
      </c>
      <c r="BL173" s="17" t="s">
        <v>212</v>
      </c>
      <c r="BM173" s="156" t="s">
        <v>617</v>
      </c>
    </row>
    <row r="174" spans="1:65" s="2" customFormat="1" ht="33" customHeight="1">
      <c r="A174" s="32"/>
      <c r="B174" s="144"/>
      <c r="C174" s="175" t="s">
        <v>97</v>
      </c>
      <c r="D174" s="175" t="s">
        <v>237</v>
      </c>
      <c r="E174" s="176" t="s">
        <v>1796</v>
      </c>
      <c r="F174" s="177" t="s">
        <v>1797</v>
      </c>
      <c r="G174" s="178" t="s">
        <v>1622</v>
      </c>
      <c r="H174" s="179">
        <v>1</v>
      </c>
      <c r="I174" s="180"/>
      <c r="J174" s="181">
        <f t="shared" si="30"/>
        <v>0</v>
      </c>
      <c r="K174" s="177" t="s">
        <v>1</v>
      </c>
      <c r="L174" s="182"/>
      <c r="M174" s="183" t="s">
        <v>1</v>
      </c>
      <c r="N174" s="184" t="s">
        <v>43</v>
      </c>
      <c r="O174" s="58"/>
      <c r="P174" s="154">
        <f t="shared" si="31"/>
        <v>0</v>
      </c>
      <c r="Q174" s="154">
        <v>0</v>
      </c>
      <c r="R174" s="154">
        <f t="shared" si="32"/>
        <v>0</v>
      </c>
      <c r="S174" s="154">
        <v>0</v>
      </c>
      <c r="T174" s="155">
        <f t="shared" si="3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240</v>
      </c>
      <c r="AT174" s="156" t="s">
        <v>237</v>
      </c>
      <c r="AU174" s="156" t="s">
        <v>217</v>
      </c>
      <c r="AY174" s="17" t="s">
        <v>205</v>
      </c>
      <c r="BE174" s="157">
        <f t="shared" si="34"/>
        <v>0</v>
      </c>
      <c r="BF174" s="157">
        <f t="shared" si="35"/>
        <v>0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7" t="s">
        <v>85</v>
      </c>
      <c r="BK174" s="157">
        <f t="shared" si="39"/>
        <v>0</v>
      </c>
      <c r="BL174" s="17" t="s">
        <v>212</v>
      </c>
      <c r="BM174" s="156" t="s">
        <v>625</v>
      </c>
    </row>
    <row r="175" spans="1:65" s="2" customFormat="1" ht="37.75" customHeight="1">
      <c r="A175" s="32"/>
      <c r="B175" s="144"/>
      <c r="C175" s="175" t="s">
        <v>425</v>
      </c>
      <c r="D175" s="175" t="s">
        <v>237</v>
      </c>
      <c r="E175" s="176" t="s">
        <v>2048</v>
      </c>
      <c r="F175" s="177" t="s">
        <v>2049</v>
      </c>
      <c r="G175" s="178" t="s">
        <v>1622</v>
      </c>
      <c r="H175" s="179">
        <v>1</v>
      </c>
      <c r="I175" s="180"/>
      <c r="J175" s="181">
        <f t="shared" si="30"/>
        <v>0</v>
      </c>
      <c r="K175" s="177" t="s">
        <v>1</v>
      </c>
      <c r="L175" s="182"/>
      <c r="M175" s="183" t="s">
        <v>1</v>
      </c>
      <c r="N175" s="184" t="s">
        <v>43</v>
      </c>
      <c r="O175" s="58"/>
      <c r="P175" s="154">
        <f t="shared" si="31"/>
        <v>0</v>
      </c>
      <c r="Q175" s="154">
        <v>0</v>
      </c>
      <c r="R175" s="154">
        <f t="shared" si="32"/>
        <v>0</v>
      </c>
      <c r="S175" s="154">
        <v>0</v>
      </c>
      <c r="T175" s="155">
        <f t="shared" si="3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6" t="s">
        <v>240</v>
      </c>
      <c r="AT175" s="156" t="s">
        <v>237</v>
      </c>
      <c r="AU175" s="156" t="s">
        <v>217</v>
      </c>
      <c r="AY175" s="17" t="s">
        <v>205</v>
      </c>
      <c r="BE175" s="157">
        <f t="shared" si="34"/>
        <v>0</v>
      </c>
      <c r="BF175" s="157">
        <f t="shared" si="35"/>
        <v>0</v>
      </c>
      <c r="BG175" s="157">
        <f t="shared" si="36"/>
        <v>0</v>
      </c>
      <c r="BH175" s="157">
        <f t="shared" si="37"/>
        <v>0</v>
      </c>
      <c r="BI175" s="157">
        <f t="shared" si="38"/>
        <v>0</v>
      </c>
      <c r="BJ175" s="17" t="s">
        <v>85</v>
      </c>
      <c r="BK175" s="157">
        <f t="shared" si="39"/>
        <v>0</v>
      </c>
      <c r="BL175" s="17" t="s">
        <v>212</v>
      </c>
      <c r="BM175" s="156" t="s">
        <v>633</v>
      </c>
    </row>
    <row r="176" spans="1:65" s="2" customFormat="1" ht="16.5" customHeight="1">
      <c r="A176" s="32"/>
      <c r="B176" s="144"/>
      <c r="C176" s="175" t="s">
        <v>429</v>
      </c>
      <c r="D176" s="175" t="s">
        <v>237</v>
      </c>
      <c r="E176" s="176" t="s">
        <v>2050</v>
      </c>
      <c r="F176" s="177" t="s">
        <v>2051</v>
      </c>
      <c r="G176" s="178" t="s">
        <v>1622</v>
      </c>
      <c r="H176" s="179">
        <v>2</v>
      </c>
      <c r="I176" s="180"/>
      <c r="J176" s="181">
        <f t="shared" si="30"/>
        <v>0</v>
      </c>
      <c r="K176" s="177" t="s">
        <v>1</v>
      </c>
      <c r="L176" s="182"/>
      <c r="M176" s="183" t="s">
        <v>1</v>
      </c>
      <c r="N176" s="184" t="s">
        <v>43</v>
      </c>
      <c r="O176" s="58"/>
      <c r="P176" s="154">
        <f t="shared" si="31"/>
        <v>0</v>
      </c>
      <c r="Q176" s="154">
        <v>0</v>
      </c>
      <c r="R176" s="154">
        <f t="shared" si="32"/>
        <v>0</v>
      </c>
      <c r="S176" s="154">
        <v>0</v>
      </c>
      <c r="T176" s="155">
        <f t="shared" si="3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240</v>
      </c>
      <c r="AT176" s="156" t="s">
        <v>237</v>
      </c>
      <c r="AU176" s="156" t="s">
        <v>217</v>
      </c>
      <c r="AY176" s="17" t="s">
        <v>205</v>
      </c>
      <c r="BE176" s="157">
        <f t="shared" si="34"/>
        <v>0</v>
      </c>
      <c r="BF176" s="157">
        <f t="shared" si="35"/>
        <v>0</v>
      </c>
      <c r="BG176" s="157">
        <f t="shared" si="36"/>
        <v>0</v>
      </c>
      <c r="BH176" s="157">
        <f t="shared" si="37"/>
        <v>0</v>
      </c>
      <c r="BI176" s="157">
        <f t="shared" si="38"/>
        <v>0</v>
      </c>
      <c r="BJ176" s="17" t="s">
        <v>85</v>
      </c>
      <c r="BK176" s="157">
        <f t="shared" si="39"/>
        <v>0</v>
      </c>
      <c r="BL176" s="17" t="s">
        <v>212</v>
      </c>
      <c r="BM176" s="156" t="s">
        <v>641</v>
      </c>
    </row>
    <row r="177" spans="1:65" s="2" customFormat="1" ht="37.75" customHeight="1">
      <c r="A177" s="32"/>
      <c r="B177" s="144"/>
      <c r="C177" s="175" t="s">
        <v>434</v>
      </c>
      <c r="D177" s="175" t="s">
        <v>237</v>
      </c>
      <c r="E177" s="176" t="s">
        <v>2052</v>
      </c>
      <c r="F177" s="177" t="s">
        <v>2053</v>
      </c>
      <c r="G177" s="178" t="s">
        <v>1622</v>
      </c>
      <c r="H177" s="179">
        <v>10</v>
      </c>
      <c r="I177" s="180"/>
      <c r="J177" s="181">
        <f t="shared" si="30"/>
        <v>0</v>
      </c>
      <c r="K177" s="177" t="s">
        <v>1</v>
      </c>
      <c r="L177" s="182"/>
      <c r="M177" s="183" t="s">
        <v>1</v>
      </c>
      <c r="N177" s="184" t="s">
        <v>43</v>
      </c>
      <c r="O177" s="58"/>
      <c r="P177" s="154">
        <f t="shared" si="31"/>
        <v>0</v>
      </c>
      <c r="Q177" s="154">
        <v>0</v>
      </c>
      <c r="R177" s="154">
        <f t="shared" si="32"/>
        <v>0</v>
      </c>
      <c r="S177" s="154">
        <v>0</v>
      </c>
      <c r="T177" s="155">
        <f t="shared" si="3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6" t="s">
        <v>240</v>
      </c>
      <c r="AT177" s="156" t="s">
        <v>237</v>
      </c>
      <c r="AU177" s="156" t="s">
        <v>217</v>
      </c>
      <c r="AY177" s="17" t="s">
        <v>205</v>
      </c>
      <c r="BE177" s="157">
        <f t="shared" si="34"/>
        <v>0</v>
      </c>
      <c r="BF177" s="157">
        <f t="shared" si="35"/>
        <v>0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7" t="s">
        <v>85</v>
      </c>
      <c r="BK177" s="157">
        <f t="shared" si="39"/>
        <v>0</v>
      </c>
      <c r="BL177" s="17" t="s">
        <v>212</v>
      </c>
      <c r="BM177" s="156" t="s">
        <v>650</v>
      </c>
    </row>
    <row r="178" spans="1:65" s="2" customFormat="1" ht="21.75" customHeight="1">
      <c r="A178" s="32"/>
      <c r="B178" s="144"/>
      <c r="C178" s="175" t="s">
        <v>441</v>
      </c>
      <c r="D178" s="175" t="s">
        <v>237</v>
      </c>
      <c r="E178" s="176" t="s">
        <v>1819</v>
      </c>
      <c r="F178" s="177" t="s">
        <v>1820</v>
      </c>
      <c r="G178" s="178" t="s">
        <v>1622</v>
      </c>
      <c r="H178" s="179">
        <v>8</v>
      </c>
      <c r="I178" s="180"/>
      <c r="J178" s="181">
        <f t="shared" si="30"/>
        <v>0</v>
      </c>
      <c r="K178" s="177" t="s">
        <v>1</v>
      </c>
      <c r="L178" s="182"/>
      <c r="M178" s="183" t="s">
        <v>1</v>
      </c>
      <c r="N178" s="184" t="s">
        <v>43</v>
      </c>
      <c r="O178" s="58"/>
      <c r="P178" s="154">
        <f t="shared" si="31"/>
        <v>0</v>
      </c>
      <c r="Q178" s="154">
        <v>0</v>
      </c>
      <c r="R178" s="154">
        <f t="shared" si="32"/>
        <v>0</v>
      </c>
      <c r="S178" s="154">
        <v>0</v>
      </c>
      <c r="T178" s="155">
        <f t="shared" si="3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240</v>
      </c>
      <c r="AT178" s="156" t="s">
        <v>237</v>
      </c>
      <c r="AU178" s="156" t="s">
        <v>217</v>
      </c>
      <c r="AY178" s="17" t="s">
        <v>205</v>
      </c>
      <c r="BE178" s="157">
        <f t="shared" si="34"/>
        <v>0</v>
      </c>
      <c r="BF178" s="157">
        <f t="shared" si="35"/>
        <v>0</v>
      </c>
      <c r="BG178" s="157">
        <f t="shared" si="36"/>
        <v>0</v>
      </c>
      <c r="BH178" s="157">
        <f t="shared" si="37"/>
        <v>0</v>
      </c>
      <c r="BI178" s="157">
        <f t="shared" si="38"/>
        <v>0</v>
      </c>
      <c r="BJ178" s="17" t="s">
        <v>85</v>
      </c>
      <c r="BK178" s="157">
        <f t="shared" si="39"/>
        <v>0</v>
      </c>
      <c r="BL178" s="17" t="s">
        <v>212</v>
      </c>
      <c r="BM178" s="156" t="s">
        <v>658</v>
      </c>
    </row>
    <row r="179" spans="1:65" s="2" customFormat="1" ht="33" customHeight="1">
      <c r="A179" s="32"/>
      <c r="B179" s="144"/>
      <c r="C179" s="175" t="s">
        <v>448</v>
      </c>
      <c r="D179" s="175" t="s">
        <v>237</v>
      </c>
      <c r="E179" s="176" t="s">
        <v>2054</v>
      </c>
      <c r="F179" s="177" t="s">
        <v>2055</v>
      </c>
      <c r="G179" s="178" t="s">
        <v>1635</v>
      </c>
      <c r="H179" s="179">
        <v>1</v>
      </c>
      <c r="I179" s="180"/>
      <c r="J179" s="181">
        <f t="shared" si="30"/>
        <v>0</v>
      </c>
      <c r="K179" s="177" t="s">
        <v>1</v>
      </c>
      <c r="L179" s="182"/>
      <c r="M179" s="183" t="s">
        <v>1</v>
      </c>
      <c r="N179" s="184" t="s">
        <v>43</v>
      </c>
      <c r="O179" s="58"/>
      <c r="P179" s="154">
        <f t="shared" si="31"/>
        <v>0</v>
      </c>
      <c r="Q179" s="154">
        <v>0</v>
      </c>
      <c r="R179" s="154">
        <f t="shared" si="32"/>
        <v>0</v>
      </c>
      <c r="S179" s="154">
        <v>0</v>
      </c>
      <c r="T179" s="155">
        <f t="shared" si="3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240</v>
      </c>
      <c r="AT179" s="156" t="s">
        <v>237</v>
      </c>
      <c r="AU179" s="156" t="s">
        <v>217</v>
      </c>
      <c r="AY179" s="17" t="s">
        <v>205</v>
      </c>
      <c r="BE179" s="157">
        <f t="shared" si="34"/>
        <v>0</v>
      </c>
      <c r="BF179" s="157">
        <f t="shared" si="35"/>
        <v>0</v>
      </c>
      <c r="BG179" s="157">
        <f t="shared" si="36"/>
        <v>0</v>
      </c>
      <c r="BH179" s="157">
        <f t="shared" si="37"/>
        <v>0</v>
      </c>
      <c r="BI179" s="157">
        <f t="shared" si="38"/>
        <v>0</v>
      </c>
      <c r="BJ179" s="17" t="s">
        <v>85</v>
      </c>
      <c r="BK179" s="157">
        <f t="shared" si="39"/>
        <v>0</v>
      </c>
      <c r="BL179" s="17" t="s">
        <v>212</v>
      </c>
      <c r="BM179" s="156" t="s">
        <v>666</v>
      </c>
    </row>
    <row r="180" spans="1:65" s="2" customFormat="1" ht="24.15" customHeight="1">
      <c r="A180" s="32"/>
      <c r="B180" s="144"/>
      <c r="C180" s="175" t="s">
        <v>452</v>
      </c>
      <c r="D180" s="175" t="s">
        <v>237</v>
      </c>
      <c r="E180" s="176" t="s">
        <v>1821</v>
      </c>
      <c r="F180" s="177" t="s">
        <v>1822</v>
      </c>
      <c r="G180" s="178" t="s">
        <v>1622</v>
      </c>
      <c r="H180" s="179">
        <v>7</v>
      </c>
      <c r="I180" s="180"/>
      <c r="J180" s="181">
        <f t="shared" si="30"/>
        <v>0</v>
      </c>
      <c r="K180" s="177" t="s">
        <v>1</v>
      </c>
      <c r="L180" s="182"/>
      <c r="M180" s="183" t="s">
        <v>1</v>
      </c>
      <c r="N180" s="184" t="s">
        <v>43</v>
      </c>
      <c r="O180" s="58"/>
      <c r="P180" s="154">
        <f t="shared" si="31"/>
        <v>0</v>
      </c>
      <c r="Q180" s="154">
        <v>0</v>
      </c>
      <c r="R180" s="154">
        <f t="shared" si="32"/>
        <v>0</v>
      </c>
      <c r="S180" s="154">
        <v>0</v>
      </c>
      <c r="T180" s="155">
        <f t="shared" si="3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6" t="s">
        <v>240</v>
      </c>
      <c r="AT180" s="156" t="s">
        <v>237</v>
      </c>
      <c r="AU180" s="156" t="s">
        <v>217</v>
      </c>
      <c r="AY180" s="17" t="s">
        <v>205</v>
      </c>
      <c r="BE180" s="157">
        <f t="shared" si="34"/>
        <v>0</v>
      </c>
      <c r="BF180" s="157">
        <f t="shared" si="35"/>
        <v>0</v>
      </c>
      <c r="BG180" s="157">
        <f t="shared" si="36"/>
        <v>0</v>
      </c>
      <c r="BH180" s="157">
        <f t="shared" si="37"/>
        <v>0</v>
      </c>
      <c r="BI180" s="157">
        <f t="shared" si="38"/>
        <v>0</v>
      </c>
      <c r="BJ180" s="17" t="s">
        <v>85</v>
      </c>
      <c r="BK180" s="157">
        <f t="shared" si="39"/>
        <v>0</v>
      </c>
      <c r="BL180" s="17" t="s">
        <v>212</v>
      </c>
      <c r="BM180" s="156" t="s">
        <v>674</v>
      </c>
    </row>
    <row r="181" spans="1:65" s="2" customFormat="1" ht="21.75" customHeight="1">
      <c r="A181" s="32"/>
      <c r="B181" s="144"/>
      <c r="C181" s="175" t="s">
        <v>456</v>
      </c>
      <c r="D181" s="175" t="s">
        <v>237</v>
      </c>
      <c r="E181" s="176" t="s">
        <v>2056</v>
      </c>
      <c r="F181" s="177" t="s">
        <v>2057</v>
      </c>
      <c r="G181" s="178" t="s">
        <v>1622</v>
      </c>
      <c r="H181" s="179">
        <v>1</v>
      </c>
      <c r="I181" s="180"/>
      <c r="J181" s="181">
        <f t="shared" si="30"/>
        <v>0</v>
      </c>
      <c r="K181" s="177" t="s">
        <v>1</v>
      </c>
      <c r="L181" s="182"/>
      <c r="M181" s="183" t="s">
        <v>1</v>
      </c>
      <c r="N181" s="184" t="s">
        <v>43</v>
      </c>
      <c r="O181" s="58"/>
      <c r="P181" s="154">
        <f t="shared" si="31"/>
        <v>0</v>
      </c>
      <c r="Q181" s="154">
        <v>0</v>
      </c>
      <c r="R181" s="154">
        <f t="shared" si="32"/>
        <v>0</v>
      </c>
      <c r="S181" s="154">
        <v>0</v>
      </c>
      <c r="T181" s="155">
        <f t="shared" si="3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240</v>
      </c>
      <c r="AT181" s="156" t="s">
        <v>237</v>
      </c>
      <c r="AU181" s="156" t="s">
        <v>217</v>
      </c>
      <c r="AY181" s="17" t="s">
        <v>205</v>
      </c>
      <c r="BE181" s="157">
        <f t="shared" si="34"/>
        <v>0</v>
      </c>
      <c r="BF181" s="157">
        <f t="shared" si="35"/>
        <v>0</v>
      </c>
      <c r="BG181" s="157">
        <f t="shared" si="36"/>
        <v>0</v>
      </c>
      <c r="BH181" s="157">
        <f t="shared" si="37"/>
        <v>0</v>
      </c>
      <c r="BI181" s="157">
        <f t="shared" si="38"/>
        <v>0</v>
      </c>
      <c r="BJ181" s="17" t="s">
        <v>85</v>
      </c>
      <c r="BK181" s="157">
        <f t="shared" si="39"/>
        <v>0</v>
      </c>
      <c r="BL181" s="17" t="s">
        <v>212</v>
      </c>
      <c r="BM181" s="156" t="s">
        <v>682</v>
      </c>
    </row>
    <row r="182" spans="1:65" s="2" customFormat="1" ht="24.15" customHeight="1">
      <c r="A182" s="32"/>
      <c r="B182" s="144"/>
      <c r="C182" s="175" t="s">
        <v>461</v>
      </c>
      <c r="D182" s="175" t="s">
        <v>237</v>
      </c>
      <c r="E182" s="176" t="s">
        <v>2058</v>
      </c>
      <c r="F182" s="177" t="s">
        <v>1828</v>
      </c>
      <c r="G182" s="178" t="s">
        <v>1622</v>
      </c>
      <c r="H182" s="179">
        <v>1</v>
      </c>
      <c r="I182" s="180"/>
      <c r="J182" s="181">
        <f t="shared" si="30"/>
        <v>0</v>
      </c>
      <c r="K182" s="177" t="s">
        <v>1</v>
      </c>
      <c r="L182" s="182"/>
      <c r="M182" s="183" t="s">
        <v>1</v>
      </c>
      <c r="N182" s="184" t="s">
        <v>43</v>
      </c>
      <c r="O182" s="58"/>
      <c r="P182" s="154">
        <f t="shared" si="31"/>
        <v>0</v>
      </c>
      <c r="Q182" s="154">
        <v>0</v>
      </c>
      <c r="R182" s="154">
        <f t="shared" si="32"/>
        <v>0</v>
      </c>
      <c r="S182" s="154">
        <v>0</v>
      </c>
      <c r="T182" s="155">
        <f t="shared" si="3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6" t="s">
        <v>240</v>
      </c>
      <c r="AT182" s="156" t="s">
        <v>237</v>
      </c>
      <c r="AU182" s="156" t="s">
        <v>217</v>
      </c>
      <c r="AY182" s="17" t="s">
        <v>205</v>
      </c>
      <c r="BE182" s="157">
        <f t="shared" si="34"/>
        <v>0</v>
      </c>
      <c r="BF182" s="157">
        <f t="shared" si="35"/>
        <v>0</v>
      </c>
      <c r="BG182" s="157">
        <f t="shared" si="36"/>
        <v>0</v>
      </c>
      <c r="BH182" s="157">
        <f t="shared" si="37"/>
        <v>0</v>
      </c>
      <c r="BI182" s="157">
        <f t="shared" si="38"/>
        <v>0</v>
      </c>
      <c r="BJ182" s="17" t="s">
        <v>85</v>
      </c>
      <c r="BK182" s="157">
        <f t="shared" si="39"/>
        <v>0</v>
      </c>
      <c r="BL182" s="17" t="s">
        <v>212</v>
      </c>
      <c r="BM182" s="156" t="s">
        <v>690</v>
      </c>
    </row>
    <row r="183" spans="1:65" s="2" customFormat="1" ht="37.75" customHeight="1">
      <c r="A183" s="32"/>
      <c r="B183" s="144"/>
      <c r="C183" s="175" t="s">
        <v>465</v>
      </c>
      <c r="D183" s="175" t="s">
        <v>237</v>
      </c>
      <c r="E183" s="176" t="s">
        <v>2059</v>
      </c>
      <c r="F183" s="177" t="s">
        <v>2060</v>
      </c>
      <c r="G183" s="178" t="s">
        <v>1622</v>
      </c>
      <c r="H183" s="179">
        <v>1</v>
      </c>
      <c r="I183" s="180"/>
      <c r="J183" s="181">
        <f t="shared" si="30"/>
        <v>0</v>
      </c>
      <c r="K183" s="177" t="s">
        <v>1</v>
      </c>
      <c r="L183" s="182"/>
      <c r="M183" s="183" t="s">
        <v>1</v>
      </c>
      <c r="N183" s="184" t="s">
        <v>43</v>
      </c>
      <c r="O183" s="58"/>
      <c r="P183" s="154">
        <f t="shared" si="31"/>
        <v>0</v>
      </c>
      <c r="Q183" s="154">
        <v>0</v>
      </c>
      <c r="R183" s="154">
        <f t="shared" si="32"/>
        <v>0</v>
      </c>
      <c r="S183" s="154">
        <v>0</v>
      </c>
      <c r="T183" s="155">
        <f t="shared" si="3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6" t="s">
        <v>240</v>
      </c>
      <c r="AT183" s="156" t="s">
        <v>237</v>
      </c>
      <c r="AU183" s="156" t="s">
        <v>217</v>
      </c>
      <c r="AY183" s="17" t="s">
        <v>205</v>
      </c>
      <c r="BE183" s="157">
        <f t="shared" si="34"/>
        <v>0</v>
      </c>
      <c r="BF183" s="157">
        <f t="shared" si="35"/>
        <v>0</v>
      </c>
      <c r="BG183" s="157">
        <f t="shared" si="36"/>
        <v>0</v>
      </c>
      <c r="BH183" s="157">
        <f t="shared" si="37"/>
        <v>0</v>
      </c>
      <c r="BI183" s="157">
        <f t="shared" si="38"/>
        <v>0</v>
      </c>
      <c r="BJ183" s="17" t="s">
        <v>85</v>
      </c>
      <c r="BK183" s="157">
        <f t="shared" si="39"/>
        <v>0</v>
      </c>
      <c r="BL183" s="17" t="s">
        <v>212</v>
      </c>
      <c r="BM183" s="156" t="s">
        <v>699</v>
      </c>
    </row>
    <row r="184" spans="1:65" s="2" customFormat="1" ht="33" customHeight="1">
      <c r="A184" s="32"/>
      <c r="B184" s="144"/>
      <c r="C184" s="175" t="s">
        <v>471</v>
      </c>
      <c r="D184" s="175" t="s">
        <v>237</v>
      </c>
      <c r="E184" s="176" t="s">
        <v>2061</v>
      </c>
      <c r="F184" s="177" t="s">
        <v>2062</v>
      </c>
      <c r="G184" s="178" t="s">
        <v>1622</v>
      </c>
      <c r="H184" s="179">
        <v>1</v>
      </c>
      <c r="I184" s="180"/>
      <c r="J184" s="181">
        <f t="shared" si="30"/>
        <v>0</v>
      </c>
      <c r="K184" s="177" t="s">
        <v>1</v>
      </c>
      <c r="L184" s="182"/>
      <c r="M184" s="183" t="s">
        <v>1</v>
      </c>
      <c r="N184" s="184" t="s">
        <v>43</v>
      </c>
      <c r="O184" s="58"/>
      <c r="P184" s="154">
        <f t="shared" si="31"/>
        <v>0</v>
      </c>
      <c r="Q184" s="154">
        <v>0</v>
      </c>
      <c r="R184" s="154">
        <f t="shared" si="32"/>
        <v>0</v>
      </c>
      <c r="S184" s="154">
        <v>0</v>
      </c>
      <c r="T184" s="155">
        <f t="shared" si="3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6" t="s">
        <v>240</v>
      </c>
      <c r="AT184" s="156" t="s">
        <v>237</v>
      </c>
      <c r="AU184" s="156" t="s">
        <v>217</v>
      </c>
      <c r="AY184" s="17" t="s">
        <v>205</v>
      </c>
      <c r="BE184" s="157">
        <f t="shared" si="34"/>
        <v>0</v>
      </c>
      <c r="BF184" s="157">
        <f t="shared" si="35"/>
        <v>0</v>
      </c>
      <c r="BG184" s="157">
        <f t="shared" si="36"/>
        <v>0</v>
      </c>
      <c r="BH184" s="157">
        <f t="shared" si="37"/>
        <v>0</v>
      </c>
      <c r="BI184" s="157">
        <f t="shared" si="38"/>
        <v>0</v>
      </c>
      <c r="BJ184" s="17" t="s">
        <v>85</v>
      </c>
      <c r="BK184" s="157">
        <f t="shared" si="39"/>
        <v>0</v>
      </c>
      <c r="BL184" s="17" t="s">
        <v>212</v>
      </c>
      <c r="BM184" s="156" t="s">
        <v>709</v>
      </c>
    </row>
    <row r="185" spans="1:65" s="2" customFormat="1" ht="33" customHeight="1">
      <c r="A185" s="32"/>
      <c r="B185" s="144"/>
      <c r="C185" s="175" t="s">
        <v>479</v>
      </c>
      <c r="D185" s="175" t="s">
        <v>237</v>
      </c>
      <c r="E185" s="176" t="s">
        <v>1829</v>
      </c>
      <c r="F185" s="177" t="s">
        <v>1830</v>
      </c>
      <c r="G185" s="178" t="s">
        <v>1622</v>
      </c>
      <c r="H185" s="179">
        <v>1</v>
      </c>
      <c r="I185" s="180"/>
      <c r="J185" s="181">
        <f t="shared" si="30"/>
        <v>0</v>
      </c>
      <c r="K185" s="177" t="s">
        <v>1</v>
      </c>
      <c r="L185" s="182"/>
      <c r="M185" s="183" t="s">
        <v>1</v>
      </c>
      <c r="N185" s="184" t="s">
        <v>43</v>
      </c>
      <c r="O185" s="58"/>
      <c r="P185" s="154">
        <f t="shared" si="31"/>
        <v>0</v>
      </c>
      <c r="Q185" s="154">
        <v>0</v>
      </c>
      <c r="R185" s="154">
        <f t="shared" si="32"/>
        <v>0</v>
      </c>
      <c r="S185" s="154">
        <v>0</v>
      </c>
      <c r="T185" s="155">
        <f t="shared" si="3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6" t="s">
        <v>240</v>
      </c>
      <c r="AT185" s="156" t="s">
        <v>237</v>
      </c>
      <c r="AU185" s="156" t="s">
        <v>217</v>
      </c>
      <c r="AY185" s="17" t="s">
        <v>205</v>
      </c>
      <c r="BE185" s="157">
        <f t="shared" si="34"/>
        <v>0</v>
      </c>
      <c r="BF185" s="157">
        <f t="shared" si="35"/>
        <v>0</v>
      </c>
      <c r="BG185" s="157">
        <f t="shared" si="36"/>
        <v>0</v>
      </c>
      <c r="BH185" s="157">
        <f t="shared" si="37"/>
        <v>0</v>
      </c>
      <c r="BI185" s="157">
        <f t="shared" si="38"/>
        <v>0</v>
      </c>
      <c r="BJ185" s="17" t="s">
        <v>85</v>
      </c>
      <c r="BK185" s="157">
        <f t="shared" si="39"/>
        <v>0</v>
      </c>
      <c r="BL185" s="17" t="s">
        <v>212</v>
      </c>
      <c r="BM185" s="156" t="s">
        <v>720</v>
      </c>
    </row>
    <row r="186" spans="1:65" s="2" customFormat="1" ht="24.15" customHeight="1">
      <c r="A186" s="32"/>
      <c r="B186" s="144"/>
      <c r="C186" s="175" t="s">
        <v>484</v>
      </c>
      <c r="D186" s="175" t="s">
        <v>237</v>
      </c>
      <c r="E186" s="176" t="s">
        <v>2063</v>
      </c>
      <c r="F186" s="177" t="s">
        <v>2064</v>
      </c>
      <c r="G186" s="178" t="s">
        <v>1622</v>
      </c>
      <c r="H186" s="179">
        <v>6</v>
      </c>
      <c r="I186" s="180"/>
      <c r="J186" s="181">
        <f t="shared" si="30"/>
        <v>0</v>
      </c>
      <c r="K186" s="177" t="s">
        <v>1</v>
      </c>
      <c r="L186" s="182"/>
      <c r="M186" s="183" t="s">
        <v>1</v>
      </c>
      <c r="N186" s="184" t="s">
        <v>43</v>
      </c>
      <c r="O186" s="58"/>
      <c r="P186" s="154">
        <f t="shared" si="31"/>
        <v>0</v>
      </c>
      <c r="Q186" s="154">
        <v>0</v>
      </c>
      <c r="R186" s="154">
        <f t="shared" si="32"/>
        <v>0</v>
      </c>
      <c r="S186" s="154">
        <v>0</v>
      </c>
      <c r="T186" s="155">
        <f t="shared" si="3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6" t="s">
        <v>240</v>
      </c>
      <c r="AT186" s="156" t="s">
        <v>237</v>
      </c>
      <c r="AU186" s="156" t="s">
        <v>217</v>
      </c>
      <c r="AY186" s="17" t="s">
        <v>205</v>
      </c>
      <c r="BE186" s="157">
        <f t="shared" si="34"/>
        <v>0</v>
      </c>
      <c r="BF186" s="157">
        <f t="shared" si="35"/>
        <v>0</v>
      </c>
      <c r="BG186" s="157">
        <f t="shared" si="36"/>
        <v>0</v>
      </c>
      <c r="BH186" s="157">
        <f t="shared" si="37"/>
        <v>0</v>
      </c>
      <c r="BI186" s="157">
        <f t="shared" si="38"/>
        <v>0</v>
      </c>
      <c r="BJ186" s="17" t="s">
        <v>85</v>
      </c>
      <c r="BK186" s="157">
        <f t="shared" si="39"/>
        <v>0</v>
      </c>
      <c r="BL186" s="17" t="s">
        <v>212</v>
      </c>
      <c r="BM186" s="156" t="s">
        <v>734</v>
      </c>
    </row>
    <row r="187" spans="1:65" s="2" customFormat="1" ht="16.5" customHeight="1">
      <c r="A187" s="32"/>
      <c r="B187" s="144"/>
      <c r="C187" s="175" t="s">
        <v>490</v>
      </c>
      <c r="D187" s="175" t="s">
        <v>237</v>
      </c>
      <c r="E187" s="176" t="s">
        <v>2065</v>
      </c>
      <c r="F187" s="177" t="s">
        <v>2066</v>
      </c>
      <c r="G187" s="178" t="s">
        <v>1622</v>
      </c>
      <c r="H187" s="179">
        <v>1</v>
      </c>
      <c r="I187" s="180"/>
      <c r="J187" s="181">
        <f t="shared" si="30"/>
        <v>0</v>
      </c>
      <c r="K187" s="177" t="s">
        <v>1</v>
      </c>
      <c r="L187" s="182"/>
      <c r="M187" s="183" t="s">
        <v>1</v>
      </c>
      <c r="N187" s="184" t="s">
        <v>43</v>
      </c>
      <c r="O187" s="58"/>
      <c r="P187" s="154">
        <f t="shared" si="31"/>
        <v>0</v>
      </c>
      <c r="Q187" s="154">
        <v>0</v>
      </c>
      <c r="R187" s="154">
        <f t="shared" si="32"/>
        <v>0</v>
      </c>
      <c r="S187" s="154">
        <v>0</v>
      </c>
      <c r="T187" s="155">
        <f t="shared" si="3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6" t="s">
        <v>240</v>
      </c>
      <c r="AT187" s="156" t="s">
        <v>237</v>
      </c>
      <c r="AU187" s="156" t="s">
        <v>217</v>
      </c>
      <c r="AY187" s="17" t="s">
        <v>205</v>
      </c>
      <c r="BE187" s="157">
        <f t="shared" si="34"/>
        <v>0</v>
      </c>
      <c r="BF187" s="157">
        <f t="shared" si="35"/>
        <v>0</v>
      </c>
      <c r="BG187" s="157">
        <f t="shared" si="36"/>
        <v>0</v>
      </c>
      <c r="BH187" s="157">
        <f t="shared" si="37"/>
        <v>0</v>
      </c>
      <c r="BI187" s="157">
        <f t="shared" si="38"/>
        <v>0</v>
      </c>
      <c r="BJ187" s="17" t="s">
        <v>85</v>
      </c>
      <c r="BK187" s="157">
        <f t="shared" si="39"/>
        <v>0</v>
      </c>
      <c r="BL187" s="17" t="s">
        <v>212</v>
      </c>
      <c r="BM187" s="156" t="s">
        <v>742</v>
      </c>
    </row>
    <row r="188" spans="1:65" s="2" customFormat="1" ht="24.15" customHeight="1">
      <c r="A188" s="32"/>
      <c r="B188" s="144"/>
      <c r="C188" s="175" t="s">
        <v>497</v>
      </c>
      <c r="D188" s="175" t="s">
        <v>237</v>
      </c>
      <c r="E188" s="176" t="s">
        <v>2067</v>
      </c>
      <c r="F188" s="177" t="s">
        <v>2068</v>
      </c>
      <c r="G188" s="178" t="s">
        <v>1622</v>
      </c>
      <c r="H188" s="179">
        <v>7</v>
      </c>
      <c r="I188" s="180"/>
      <c r="J188" s="181">
        <f t="shared" si="30"/>
        <v>0</v>
      </c>
      <c r="K188" s="177" t="s">
        <v>1</v>
      </c>
      <c r="L188" s="182"/>
      <c r="M188" s="183" t="s">
        <v>1</v>
      </c>
      <c r="N188" s="184" t="s">
        <v>43</v>
      </c>
      <c r="O188" s="58"/>
      <c r="P188" s="154">
        <f t="shared" si="31"/>
        <v>0</v>
      </c>
      <c r="Q188" s="154">
        <v>0</v>
      </c>
      <c r="R188" s="154">
        <f t="shared" si="32"/>
        <v>0</v>
      </c>
      <c r="S188" s="154">
        <v>0</v>
      </c>
      <c r="T188" s="155">
        <f t="shared" si="3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6" t="s">
        <v>240</v>
      </c>
      <c r="AT188" s="156" t="s">
        <v>237</v>
      </c>
      <c r="AU188" s="156" t="s">
        <v>217</v>
      </c>
      <c r="AY188" s="17" t="s">
        <v>205</v>
      </c>
      <c r="BE188" s="157">
        <f t="shared" si="34"/>
        <v>0</v>
      </c>
      <c r="BF188" s="157">
        <f t="shared" si="35"/>
        <v>0</v>
      </c>
      <c r="BG188" s="157">
        <f t="shared" si="36"/>
        <v>0</v>
      </c>
      <c r="BH188" s="157">
        <f t="shared" si="37"/>
        <v>0</v>
      </c>
      <c r="BI188" s="157">
        <f t="shared" si="38"/>
        <v>0</v>
      </c>
      <c r="BJ188" s="17" t="s">
        <v>85</v>
      </c>
      <c r="BK188" s="157">
        <f t="shared" si="39"/>
        <v>0</v>
      </c>
      <c r="BL188" s="17" t="s">
        <v>212</v>
      </c>
      <c r="BM188" s="156" t="s">
        <v>753</v>
      </c>
    </row>
    <row r="189" spans="1:65" s="2" customFormat="1" ht="37.75" customHeight="1">
      <c r="A189" s="32"/>
      <c r="B189" s="144"/>
      <c r="C189" s="175" t="s">
        <v>502</v>
      </c>
      <c r="D189" s="175" t="s">
        <v>237</v>
      </c>
      <c r="E189" s="176" t="s">
        <v>2069</v>
      </c>
      <c r="F189" s="177" t="s">
        <v>2070</v>
      </c>
      <c r="G189" s="178" t="s">
        <v>1635</v>
      </c>
      <c r="H189" s="179">
        <v>2</v>
      </c>
      <c r="I189" s="180"/>
      <c r="J189" s="181">
        <f t="shared" si="30"/>
        <v>0</v>
      </c>
      <c r="K189" s="177" t="s">
        <v>1</v>
      </c>
      <c r="L189" s="182"/>
      <c r="M189" s="183" t="s">
        <v>1</v>
      </c>
      <c r="N189" s="184" t="s">
        <v>43</v>
      </c>
      <c r="O189" s="58"/>
      <c r="P189" s="154">
        <f t="shared" si="31"/>
        <v>0</v>
      </c>
      <c r="Q189" s="154">
        <v>0</v>
      </c>
      <c r="R189" s="154">
        <f t="shared" si="32"/>
        <v>0</v>
      </c>
      <c r="S189" s="154">
        <v>0</v>
      </c>
      <c r="T189" s="155">
        <f t="shared" si="3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6" t="s">
        <v>240</v>
      </c>
      <c r="AT189" s="156" t="s">
        <v>237</v>
      </c>
      <c r="AU189" s="156" t="s">
        <v>217</v>
      </c>
      <c r="AY189" s="17" t="s">
        <v>205</v>
      </c>
      <c r="BE189" s="157">
        <f t="shared" si="34"/>
        <v>0</v>
      </c>
      <c r="BF189" s="157">
        <f t="shared" si="35"/>
        <v>0</v>
      </c>
      <c r="BG189" s="157">
        <f t="shared" si="36"/>
        <v>0</v>
      </c>
      <c r="BH189" s="157">
        <f t="shared" si="37"/>
        <v>0</v>
      </c>
      <c r="BI189" s="157">
        <f t="shared" si="38"/>
        <v>0</v>
      </c>
      <c r="BJ189" s="17" t="s">
        <v>85</v>
      </c>
      <c r="BK189" s="157">
        <f t="shared" si="39"/>
        <v>0</v>
      </c>
      <c r="BL189" s="17" t="s">
        <v>212</v>
      </c>
      <c r="BM189" s="156" t="s">
        <v>763</v>
      </c>
    </row>
    <row r="190" spans="1:65" s="2" customFormat="1" ht="24.15" customHeight="1">
      <c r="A190" s="32"/>
      <c r="B190" s="144"/>
      <c r="C190" s="175" t="s">
        <v>507</v>
      </c>
      <c r="D190" s="175" t="s">
        <v>237</v>
      </c>
      <c r="E190" s="176" t="s">
        <v>2071</v>
      </c>
      <c r="F190" s="177" t="s">
        <v>2072</v>
      </c>
      <c r="G190" s="178" t="s">
        <v>1622</v>
      </c>
      <c r="H190" s="179">
        <v>1</v>
      </c>
      <c r="I190" s="180"/>
      <c r="J190" s="181">
        <f t="shared" si="30"/>
        <v>0</v>
      </c>
      <c r="K190" s="177" t="s">
        <v>1</v>
      </c>
      <c r="L190" s="182"/>
      <c r="M190" s="183" t="s">
        <v>1</v>
      </c>
      <c r="N190" s="184" t="s">
        <v>43</v>
      </c>
      <c r="O190" s="58"/>
      <c r="P190" s="154">
        <f t="shared" si="31"/>
        <v>0</v>
      </c>
      <c r="Q190" s="154">
        <v>0</v>
      </c>
      <c r="R190" s="154">
        <f t="shared" si="32"/>
        <v>0</v>
      </c>
      <c r="S190" s="154">
        <v>0</v>
      </c>
      <c r="T190" s="155">
        <f t="shared" si="3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6" t="s">
        <v>240</v>
      </c>
      <c r="AT190" s="156" t="s">
        <v>237</v>
      </c>
      <c r="AU190" s="156" t="s">
        <v>217</v>
      </c>
      <c r="AY190" s="17" t="s">
        <v>205</v>
      </c>
      <c r="BE190" s="157">
        <f t="shared" si="34"/>
        <v>0</v>
      </c>
      <c r="BF190" s="157">
        <f t="shared" si="35"/>
        <v>0</v>
      </c>
      <c r="BG190" s="157">
        <f t="shared" si="36"/>
        <v>0</v>
      </c>
      <c r="BH190" s="157">
        <f t="shared" si="37"/>
        <v>0</v>
      </c>
      <c r="BI190" s="157">
        <f t="shared" si="38"/>
        <v>0</v>
      </c>
      <c r="BJ190" s="17" t="s">
        <v>85</v>
      </c>
      <c r="BK190" s="157">
        <f t="shared" si="39"/>
        <v>0</v>
      </c>
      <c r="BL190" s="17" t="s">
        <v>212</v>
      </c>
      <c r="BM190" s="156" t="s">
        <v>771</v>
      </c>
    </row>
    <row r="191" spans="1:65" s="2" customFormat="1" ht="33" customHeight="1">
      <c r="A191" s="32"/>
      <c r="B191" s="144"/>
      <c r="C191" s="175" t="s">
        <v>511</v>
      </c>
      <c r="D191" s="175" t="s">
        <v>237</v>
      </c>
      <c r="E191" s="176" t="s">
        <v>2073</v>
      </c>
      <c r="F191" s="177" t="s">
        <v>2074</v>
      </c>
      <c r="G191" s="178" t="s">
        <v>1622</v>
      </c>
      <c r="H191" s="179">
        <v>1</v>
      </c>
      <c r="I191" s="180"/>
      <c r="J191" s="181">
        <f t="shared" si="30"/>
        <v>0</v>
      </c>
      <c r="K191" s="177" t="s">
        <v>1</v>
      </c>
      <c r="L191" s="182"/>
      <c r="M191" s="183" t="s">
        <v>1</v>
      </c>
      <c r="N191" s="184" t="s">
        <v>43</v>
      </c>
      <c r="O191" s="58"/>
      <c r="P191" s="154">
        <f t="shared" si="31"/>
        <v>0</v>
      </c>
      <c r="Q191" s="154">
        <v>0</v>
      </c>
      <c r="R191" s="154">
        <f t="shared" si="32"/>
        <v>0</v>
      </c>
      <c r="S191" s="154">
        <v>0</v>
      </c>
      <c r="T191" s="155">
        <f t="shared" si="3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6" t="s">
        <v>240</v>
      </c>
      <c r="AT191" s="156" t="s">
        <v>237</v>
      </c>
      <c r="AU191" s="156" t="s">
        <v>217</v>
      </c>
      <c r="AY191" s="17" t="s">
        <v>205</v>
      </c>
      <c r="BE191" s="157">
        <f t="shared" si="34"/>
        <v>0</v>
      </c>
      <c r="BF191" s="157">
        <f t="shared" si="35"/>
        <v>0</v>
      </c>
      <c r="BG191" s="157">
        <f t="shared" si="36"/>
        <v>0</v>
      </c>
      <c r="BH191" s="157">
        <f t="shared" si="37"/>
        <v>0</v>
      </c>
      <c r="BI191" s="157">
        <f t="shared" si="38"/>
        <v>0</v>
      </c>
      <c r="BJ191" s="17" t="s">
        <v>85</v>
      </c>
      <c r="BK191" s="157">
        <f t="shared" si="39"/>
        <v>0</v>
      </c>
      <c r="BL191" s="17" t="s">
        <v>212</v>
      </c>
      <c r="BM191" s="156" t="s">
        <v>780</v>
      </c>
    </row>
    <row r="192" spans="1:65" s="2" customFormat="1" ht="44.25" customHeight="1">
      <c r="A192" s="32"/>
      <c r="B192" s="144"/>
      <c r="C192" s="175" t="s">
        <v>517</v>
      </c>
      <c r="D192" s="175" t="s">
        <v>237</v>
      </c>
      <c r="E192" s="176" t="s">
        <v>1933</v>
      </c>
      <c r="F192" s="177" t="s">
        <v>1934</v>
      </c>
      <c r="G192" s="178" t="s">
        <v>1635</v>
      </c>
      <c r="H192" s="179">
        <v>1</v>
      </c>
      <c r="I192" s="180"/>
      <c r="J192" s="181">
        <f t="shared" si="30"/>
        <v>0</v>
      </c>
      <c r="K192" s="177" t="s">
        <v>1</v>
      </c>
      <c r="L192" s="182"/>
      <c r="M192" s="183" t="s">
        <v>1</v>
      </c>
      <c r="N192" s="184" t="s">
        <v>43</v>
      </c>
      <c r="O192" s="58"/>
      <c r="P192" s="154">
        <f t="shared" si="31"/>
        <v>0</v>
      </c>
      <c r="Q192" s="154">
        <v>0</v>
      </c>
      <c r="R192" s="154">
        <f t="shared" si="32"/>
        <v>0</v>
      </c>
      <c r="S192" s="154">
        <v>0</v>
      </c>
      <c r="T192" s="155">
        <f t="shared" si="3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6" t="s">
        <v>240</v>
      </c>
      <c r="AT192" s="156" t="s">
        <v>237</v>
      </c>
      <c r="AU192" s="156" t="s">
        <v>217</v>
      </c>
      <c r="AY192" s="17" t="s">
        <v>205</v>
      </c>
      <c r="BE192" s="157">
        <f t="shared" si="34"/>
        <v>0</v>
      </c>
      <c r="BF192" s="157">
        <f t="shared" si="35"/>
        <v>0</v>
      </c>
      <c r="BG192" s="157">
        <f t="shared" si="36"/>
        <v>0</v>
      </c>
      <c r="BH192" s="157">
        <f t="shared" si="37"/>
        <v>0</v>
      </c>
      <c r="BI192" s="157">
        <f t="shared" si="38"/>
        <v>0</v>
      </c>
      <c r="BJ192" s="17" t="s">
        <v>85</v>
      </c>
      <c r="BK192" s="157">
        <f t="shared" si="39"/>
        <v>0</v>
      </c>
      <c r="BL192" s="17" t="s">
        <v>212</v>
      </c>
      <c r="BM192" s="156" t="s">
        <v>790</v>
      </c>
    </row>
    <row r="193" spans="1:65" s="2" customFormat="1" ht="16.5" customHeight="1">
      <c r="A193" s="32"/>
      <c r="B193" s="144"/>
      <c r="C193" s="175" t="s">
        <v>103</v>
      </c>
      <c r="D193" s="175" t="s">
        <v>237</v>
      </c>
      <c r="E193" s="176" t="s">
        <v>2075</v>
      </c>
      <c r="F193" s="177" t="s">
        <v>2076</v>
      </c>
      <c r="G193" s="178" t="s">
        <v>1622</v>
      </c>
      <c r="H193" s="179">
        <v>2</v>
      </c>
      <c r="I193" s="180"/>
      <c r="J193" s="181">
        <f t="shared" si="30"/>
        <v>0</v>
      </c>
      <c r="K193" s="177" t="s">
        <v>1</v>
      </c>
      <c r="L193" s="182"/>
      <c r="M193" s="183" t="s">
        <v>1</v>
      </c>
      <c r="N193" s="184" t="s">
        <v>43</v>
      </c>
      <c r="O193" s="58"/>
      <c r="P193" s="154">
        <f t="shared" si="31"/>
        <v>0</v>
      </c>
      <c r="Q193" s="154">
        <v>0</v>
      </c>
      <c r="R193" s="154">
        <f t="shared" si="32"/>
        <v>0</v>
      </c>
      <c r="S193" s="154">
        <v>0</v>
      </c>
      <c r="T193" s="155">
        <f t="shared" si="3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6" t="s">
        <v>240</v>
      </c>
      <c r="AT193" s="156" t="s">
        <v>237</v>
      </c>
      <c r="AU193" s="156" t="s">
        <v>217</v>
      </c>
      <c r="AY193" s="17" t="s">
        <v>205</v>
      </c>
      <c r="BE193" s="157">
        <f t="shared" si="34"/>
        <v>0</v>
      </c>
      <c r="BF193" s="157">
        <f t="shared" si="35"/>
        <v>0</v>
      </c>
      <c r="BG193" s="157">
        <f t="shared" si="36"/>
        <v>0</v>
      </c>
      <c r="BH193" s="157">
        <f t="shared" si="37"/>
        <v>0</v>
      </c>
      <c r="BI193" s="157">
        <f t="shared" si="38"/>
        <v>0</v>
      </c>
      <c r="BJ193" s="17" t="s">
        <v>85</v>
      </c>
      <c r="BK193" s="157">
        <f t="shared" si="39"/>
        <v>0</v>
      </c>
      <c r="BL193" s="17" t="s">
        <v>212</v>
      </c>
      <c r="BM193" s="156" t="s">
        <v>800</v>
      </c>
    </row>
    <row r="194" spans="1:65" s="2" customFormat="1" ht="24.15" customHeight="1">
      <c r="A194" s="32"/>
      <c r="B194" s="144"/>
      <c r="C194" s="175" t="s">
        <v>106</v>
      </c>
      <c r="D194" s="175" t="s">
        <v>237</v>
      </c>
      <c r="E194" s="176" t="s">
        <v>1935</v>
      </c>
      <c r="F194" s="177" t="s">
        <v>1936</v>
      </c>
      <c r="G194" s="178" t="s">
        <v>1622</v>
      </c>
      <c r="H194" s="179">
        <v>6</v>
      </c>
      <c r="I194" s="180"/>
      <c r="J194" s="181">
        <f t="shared" si="30"/>
        <v>0</v>
      </c>
      <c r="K194" s="177" t="s">
        <v>1</v>
      </c>
      <c r="L194" s="182"/>
      <c r="M194" s="183" t="s">
        <v>1</v>
      </c>
      <c r="N194" s="184" t="s">
        <v>43</v>
      </c>
      <c r="O194" s="58"/>
      <c r="P194" s="154">
        <f t="shared" si="31"/>
        <v>0</v>
      </c>
      <c r="Q194" s="154">
        <v>0</v>
      </c>
      <c r="R194" s="154">
        <f t="shared" si="32"/>
        <v>0</v>
      </c>
      <c r="S194" s="154">
        <v>0</v>
      </c>
      <c r="T194" s="155">
        <f t="shared" si="3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6" t="s">
        <v>240</v>
      </c>
      <c r="AT194" s="156" t="s">
        <v>237</v>
      </c>
      <c r="AU194" s="156" t="s">
        <v>217</v>
      </c>
      <c r="AY194" s="17" t="s">
        <v>205</v>
      </c>
      <c r="BE194" s="157">
        <f t="shared" si="34"/>
        <v>0</v>
      </c>
      <c r="BF194" s="157">
        <f t="shared" si="35"/>
        <v>0</v>
      </c>
      <c r="BG194" s="157">
        <f t="shared" si="36"/>
        <v>0</v>
      </c>
      <c r="BH194" s="157">
        <f t="shared" si="37"/>
        <v>0</v>
      </c>
      <c r="BI194" s="157">
        <f t="shared" si="38"/>
        <v>0</v>
      </c>
      <c r="BJ194" s="17" t="s">
        <v>85</v>
      </c>
      <c r="BK194" s="157">
        <f t="shared" si="39"/>
        <v>0</v>
      </c>
      <c r="BL194" s="17" t="s">
        <v>212</v>
      </c>
      <c r="BM194" s="156" t="s">
        <v>818</v>
      </c>
    </row>
    <row r="195" spans="1:65" s="2" customFormat="1" ht="16.5" customHeight="1">
      <c r="A195" s="32"/>
      <c r="B195" s="144"/>
      <c r="C195" s="175" t="s">
        <v>109</v>
      </c>
      <c r="D195" s="175" t="s">
        <v>237</v>
      </c>
      <c r="E195" s="176" t="s">
        <v>1937</v>
      </c>
      <c r="F195" s="177" t="s">
        <v>1938</v>
      </c>
      <c r="G195" s="178" t="s">
        <v>1622</v>
      </c>
      <c r="H195" s="179">
        <v>6</v>
      </c>
      <c r="I195" s="180"/>
      <c r="J195" s="181">
        <f t="shared" si="30"/>
        <v>0</v>
      </c>
      <c r="K195" s="177" t="s">
        <v>1</v>
      </c>
      <c r="L195" s="182"/>
      <c r="M195" s="183" t="s">
        <v>1</v>
      </c>
      <c r="N195" s="184" t="s">
        <v>43</v>
      </c>
      <c r="O195" s="58"/>
      <c r="P195" s="154">
        <f t="shared" si="31"/>
        <v>0</v>
      </c>
      <c r="Q195" s="154">
        <v>0</v>
      </c>
      <c r="R195" s="154">
        <f t="shared" si="32"/>
        <v>0</v>
      </c>
      <c r="S195" s="154">
        <v>0</v>
      </c>
      <c r="T195" s="155">
        <f t="shared" si="3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6" t="s">
        <v>240</v>
      </c>
      <c r="AT195" s="156" t="s">
        <v>237</v>
      </c>
      <c r="AU195" s="156" t="s">
        <v>217</v>
      </c>
      <c r="AY195" s="17" t="s">
        <v>205</v>
      </c>
      <c r="BE195" s="157">
        <f t="shared" si="34"/>
        <v>0</v>
      </c>
      <c r="BF195" s="157">
        <f t="shared" si="35"/>
        <v>0</v>
      </c>
      <c r="BG195" s="157">
        <f t="shared" si="36"/>
        <v>0</v>
      </c>
      <c r="BH195" s="157">
        <f t="shared" si="37"/>
        <v>0</v>
      </c>
      <c r="BI195" s="157">
        <f t="shared" si="38"/>
        <v>0</v>
      </c>
      <c r="BJ195" s="17" t="s">
        <v>85</v>
      </c>
      <c r="BK195" s="157">
        <f t="shared" si="39"/>
        <v>0</v>
      </c>
      <c r="BL195" s="17" t="s">
        <v>212</v>
      </c>
      <c r="BM195" s="156" t="s">
        <v>838</v>
      </c>
    </row>
    <row r="196" spans="1:65" s="2" customFormat="1" ht="37.75" customHeight="1">
      <c r="A196" s="32"/>
      <c r="B196" s="144"/>
      <c r="C196" s="175" t="s">
        <v>112</v>
      </c>
      <c r="D196" s="175" t="s">
        <v>237</v>
      </c>
      <c r="E196" s="176" t="s">
        <v>2077</v>
      </c>
      <c r="F196" s="177" t="s">
        <v>2078</v>
      </c>
      <c r="G196" s="178" t="s">
        <v>1622</v>
      </c>
      <c r="H196" s="179">
        <v>2</v>
      </c>
      <c r="I196" s="180"/>
      <c r="J196" s="181">
        <f t="shared" si="30"/>
        <v>0</v>
      </c>
      <c r="K196" s="177" t="s">
        <v>1</v>
      </c>
      <c r="L196" s="182"/>
      <c r="M196" s="183" t="s">
        <v>1</v>
      </c>
      <c r="N196" s="184" t="s">
        <v>43</v>
      </c>
      <c r="O196" s="58"/>
      <c r="P196" s="154">
        <f t="shared" si="31"/>
        <v>0</v>
      </c>
      <c r="Q196" s="154">
        <v>0</v>
      </c>
      <c r="R196" s="154">
        <f t="shared" si="32"/>
        <v>0</v>
      </c>
      <c r="S196" s="154">
        <v>0</v>
      </c>
      <c r="T196" s="155">
        <f t="shared" si="3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6" t="s">
        <v>240</v>
      </c>
      <c r="AT196" s="156" t="s">
        <v>237</v>
      </c>
      <c r="AU196" s="156" t="s">
        <v>217</v>
      </c>
      <c r="AY196" s="17" t="s">
        <v>205</v>
      </c>
      <c r="BE196" s="157">
        <f t="shared" si="34"/>
        <v>0</v>
      </c>
      <c r="BF196" s="157">
        <f t="shared" si="35"/>
        <v>0</v>
      </c>
      <c r="BG196" s="157">
        <f t="shared" si="36"/>
        <v>0</v>
      </c>
      <c r="BH196" s="157">
        <f t="shared" si="37"/>
        <v>0</v>
      </c>
      <c r="BI196" s="157">
        <f t="shared" si="38"/>
        <v>0</v>
      </c>
      <c r="BJ196" s="17" t="s">
        <v>85</v>
      </c>
      <c r="BK196" s="157">
        <f t="shared" si="39"/>
        <v>0</v>
      </c>
      <c r="BL196" s="17" t="s">
        <v>212</v>
      </c>
      <c r="BM196" s="156" t="s">
        <v>846</v>
      </c>
    </row>
    <row r="197" spans="1:65" s="2" customFormat="1" ht="33" customHeight="1">
      <c r="A197" s="32"/>
      <c r="B197" s="144"/>
      <c r="C197" s="175" t="s">
        <v>115</v>
      </c>
      <c r="D197" s="175" t="s">
        <v>237</v>
      </c>
      <c r="E197" s="176" t="s">
        <v>2079</v>
      </c>
      <c r="F197" s="177" t="s">
        <v>2080</v>
      </c>
      <c r="G197" s="178" t="s">
        <v>1622</v>
      </c>
      <c r="H197" s="179">
        <v>2</v>
      </c>
      <c r="I197" s="180"/>
      <c r="J197" s="181">
        <f t="shared" si="30"/>
        <v>0</v>
      </c>
      <c r="K197" s="177" t="s">
        <v>1</v>
      </c>
      <c r="L197" s="182"/>
      <c r="M197" s="183" t="s">
        <v>1</v>
      </c>
      <c r="N197" s="184" t="s">
        <v>43</v>
      </c>
      <c r="O197" s="58"/>
      <c r="P197" s="154">
        <f t="shared" si="31"/>
        <v>0</v>
      </c>
      <c r="Q197" s="154">
        <v>0</v>
      </c>
      <c r="R197" s="154">
        <f t="shared" si="32"/>
        <v>0</v>
      </c>
      <c r="S197" s="154">
        <v>0</v>
      </c>
      <c r="T197" s="155">
        <f t="shared" si="3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6" t="s">
        <v>240</v>
      </c>
      <c r="AT197" s="156" t="s">
        <v>237</v>
      </c>
      <c r="AU197" s="156" t="s">
        <v>217</v>
      </c>
      <c r="AY197" s="17" t="s">
        <v>205</v>
      </c>
      <c r="BE197" s="157">
        <f t="shared" si="34"/>
        <v>0</v>
      </c>
      <c r="BF197" s="157">
        <f t="shared" si="35"/>
        <v>0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7" t="s">
        <v>85</v>
      </c>
      <c r="BK197" s="157">
        <f t="shared" si="39"/>
        <v>0</v>
      </c>
      <c r="BL197" s="17" t="s">
        <v>212</v>
      </c>
      <c r="BM197" s="156" t="s">
        <v>855</v>
      </c>
    </row>
    <row r="198" spans="1:65" s="2" customFormat="1" ht="21.75" customHeight="1">
      <c r="A198" s="32"/>
      <c r="B198" s="144"/>
      <c r="C198" s="175" t="s">
        <v>118</v>
      </c>
      <c r="D198" s="175" t="s">
        <v>237</v>
      </c>
      <c r="E198" s="176" t="s">
        <v>2081</v>
      </c>
      <c r="F198" s="177" t="s">
        <v>2082</v>
      </c>
      <c r="G198" s="178" t="s">
        <v>1622</v>
      </c>
      <c r="H198" s="179">
        <v>14</v>
      </c>
      <c r="I198" s="180"/>
      <c r="J198" s="181">
        <f t="shared" si="30"/>
        <v>0</v>
      </c>
      <c r="K198" s="177" t="s">
        <v>1</v>
      </c>
      <c r="L198" s="182"/>
      <c r="M198" s="183" t="s">
        <v>1</v>
      </c>
      <c r="N198" s="184" t="s">
        <v>43</v>
      </c>
      <c r="O198" s="58"/>
      <c r="P198" s="154">
        <f t="shared" si="31"/>
        <v>0</v>
      </c>
      <c r="Q198" s="154">
        <v>0</v>
      </c>
      <c r="R198" s="154">
        <f t="shared" si="32"/>
        <v>0</v>
      </c>
      <c r="S198" s="154">
        <v>0</v>
      </c>
      <c r="T198" s="155">
        <f t="shared" si="3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6" t="s">
        <v>240</v>
      </c>
      <c r="AT198" s="156" t="s">
        <v>237</v>
      </c>
      <c r="AU198" s="156" t="s">
        <v>217</v>
      </c>
      <c r="AY198" s="17" t="s">
        <v>205</v>
      </c>
      <c r="BE198" s="157">
        <f t="shared" si="34"/>
        <v>0</v>
      </c>
      <c r="BF198" s="157">
        <f t="shared" si="35"/>
        <v>0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7" t="s">
        <v>85</v>
      </c>
      <c r="BK198" s="157">
        <f t="shared" si="39"/>
        <v>0</v>
      </c>
      <c r="BL198" s="17" t="s">
        <v>212</v>
      </c>
      <c r="BM198" s="156" t="s">
        <v>865</v>
      </c>
    </row>
    <row r="199" spans="1:65" s="2" customFormat="1" ht="21.75" customHeight="1">
      <c r="A199" s="32"/>
      <c r="B199" s="144"/>
      <c r="C199" s="175" t="s">
        <v>121</v>
      </c>
      <c r="D199" s="175" t="s">
        <v>237</v>
      </c>
      <c r="E199" s="176" t="s">
        <v>1939</v>
      </c>
      <c r="F199" s="177" t="s">
        <v>1940</v>
      </c>
      <c r="G199" s="178" t="s">
        <v>1622</v>
      </c>
      <c r="H199" s="179">
        <v>10</v>
      </c>
      <c r="I199" s="180"/>
      <c r="J199" s="181">
        <f t="shared" si="30"/>
        <v>0</v>
      </c>
      <c r="K199" s="177" t="s">
        <v>1</v>
      </c>
      <c r="L199" s="182"/>
      <c r="M199" s="183" t="s">
        <v>1</v>
      </c>
      <c r="N199" s="184" t="s">
        <v>43</v>
      </c>
      <c r="O199" s="58"/>
      <c r="P199" s="154">
        <f t="shared" si="31"/>
        <v>0</v>
      </c>
      <c r="Q199" s="154">
        <v>0</v>
      </c>
      <c r="R199" s="154">
        <f t="shared" si="32"/>
        <v>0</v>
      </c>
      <c r="S199" s="154">
        <v>0</v>
      </c>
      <c r="T199" s="155">
        <f t="shared" si="3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6" t="s">
        <v>240</v>
      </c>
      <c r="AT199" s="156" t="s">
        <v>237</v>
      </c>
      <c r="AU199" s="156" t="s">
        <v>217</v>
      </c>
      <c r="AY199" s="17" t="s">
        <v>205</v>
      </c>
      <c r="BE199" s="157">
        <f t="shared" si="34"/>
        <v>0</v>
      </c>
      <c r="BF199" s="157">
        <f t="shared" si="35"/>
        <v>0</v>
      </c>
      <c r="BG199" s="157">
        <f t="shared" si="36"/>
        <v>0</v>
      </c>
      <c r="BH199" s="157">
        <f t="shared" si="37"/>
        <v>0</v>
      </c>
      <c r="BI199" s="157">
        <f t="shared" si="38"/>
        <v>0</v>
      </c>
      <c r="BJ199" s="17" t="s">
        <v>85</v>
      </c>
      <c r="BK199" s="157">
        <f t="shared" si="39"/>
        <v>0</v>
      </c>
      <c r="BL199" s="17" t="s">
        <v>212</v>
      </c>
      <c r="BM199" s="156" t="s">
        <v>1400</v>
      </c>
    </row>
    <row r="200" spans="1:65" s="2" customFormat="1" ht="21.75" customHeight="1">
      <c r="A200" s="32"/>
      <c r="B200" s="144"/>
      <c r="C200" s="175" t="s">
        <v>557</v>
      </c>
      <c r="D200" s="175" t="s">
        <v>237</v>
      </c>
      <c r="E200" s="176" t="s">
        <v>2083</v>
      </c>
      <c r="F200" s="177" t="s">
        <v>2084</v>
      </c>
      <c r="G200" s="178" t="s">
        <v>1622</v>
      </c>
      <c r="H200" s="179">
        <v>6</v>
      </c>
      <c r="I200" s="180"/>
      <c r="J200" s="181">
        <f t="shared" si="30"/>
        <v>0</v>
      </c>
      <c r="K200" s="177" t="s">
        <v>1</v>
      </c>
      <c r="L200" s="182"/>
      <c r="M200" s="183" t="s">
        <v>1</v>
      </c>
      <c r="N200" s="184" t="s">
        <v>43</v>
      </c>
      <c r="O200" s="58"/>
      <c r="P200" s="154">
        <f t="shared" si="31"/>
        <v>0</v>
      </c>
      <c r="Q200" s="154">
        <v>0</v>
      </c>
      <c r="R200" s="154">
        <f t="shared" si="32"/>
        <v>0</v>
      </c>
      <c r="S200" s="154">
        <v>0</v>
      </c>
      <c r="T200" s="155">
        <f t="shared" si="3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6" t="s">
        <v>240</v>
      </c>
      <c r="AT200" s="156" t="s">
        <v>237</v>
      </c>
      <c r="AU200" s="156" t="s">
        <v>217</v>
      </c>
      <c r="AY200" s="17" t="s">
        <v>205</v>
      </c>
      <c r="BE200" s="157">
        <f t="shared" si="34"/>
        <v>0</v>
      </c>
      <c r="BF200" s="157">
        <f t="shared" si="35"/>
        <v>0</v>
      </c>
      <c r="BG200" s="157">
        <f t="shared" si="36"/>
        <v>0</v>
      </c>
      <c r="BH200" s="157">
        <f t="shared" si="37"/>
        <v>0</v>
      </c>
      <c r="BI200" s="157">
        <f t="shared" si="38"/>
        <v>0</v>
      </c>
      <c r="BJ200" s="17" t="s">
        <v>85</v>
      </c>
      <c r="BK200" s="157">
        <f t="shared" si="39"/>
        <v>0</v>
      </c>
      <c r="BL200" s="17" t="s">
        <v>212</v>
      </c>
      <c r="BM200" s="156" t="s">
        <v>1408</v>
      </c>
    </row>
    <row r="201" spans="1:65" s="2" customFormat="1" ht="21.75" customHeight="1">
      <c r="A201" s="32"/>
      <c r="B201" s="144"/>
      <c r="C201" s="175" t="s">
        <v>562</v>
      </c>
      <c r="D201" s="175" t="s">
        <v>237</v>
      </c>
      <c r="E201" s="176" t="s">
        <v>1941</v>
      </c>
      <c r="F201" s="177" t="s">
        <v>1942</v>
      </c>
      <c r="G201" s="178" t="s">
        <v>1622</v>
      </c>
      <c r="H201" s="179">
        <v>3</v>
      </c>
      <c r="I201" s="180"/>
      <c r="J201" s="181">
        <f t="shared" si="30"/>
        <v>0</v>
      </c>
      <c r="K201" s="177" t="s">
        <v>1</v>
      </c>
      <c r="L201" s="182"/>
      <c r="M201" s="183" t="s">
        <v>1</v>
      </c>
      <c r="N201" s="184" t="s">
        <v>43</v>
      </c>
      <c r="O201" s="58"/>
      <c r="P201" s="154">
        <f t="shared" si="31"/>
        <v>0</v>
      </c>
      <c r="Q201" s="154">
        <v>0</v>
      </c>
      <c r="R201" s="154">
        <f t="shared" si="32"/>
        <v>0</v>
      </c>
      <c r="S201" s="154">
        <v>0</v>
      </c>
      <c r="T201" s="155">
        <f t="shared" si="3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6" t="s">
        <v>240</v>
      </c>
      <c r="AT201" s="156" t="s">
        <v>237</v>
      </c>
      <c r="AU201" s="156" t="s">
        <v>217</v>
      </c>
      <c r="AY201" s="17" t="s">
        <v>205</v>
      </c>
      <c r="BE201" s="157">
        <f t="shared" si="34"/>
        <v>0</v>
      </c>
      <c r="BF201" s="157">
        <f t="shared" si="35"/>
        <v>0</v>
      </c>
      <c r="BG201" s="157">
        <f t="shared" si="36"/>
        <v>0</v>
      </c>
      <c r="BH201" s="157">
        <f t="shared" si="37"/>
        <v>0</v>
      </c>
      <c r="BI201" s="157">
        <f t="shared" si="38"/>
        <v>0</v>
      </c>
      <c r="BJ201" s="17" t="s">
        <v>85</v>
      </c>
      <c r="BK201" s="157">
        <f t="shared" si="39"/>
        <v>0</v>
      </c>
      <c r="BL201" s="17" t="s">
        <v>212</v>
      </c>
      <c r="BM201" s="156" t="s">
        <v>1415</v>
      </c>
    </row>
    <row r="202" spans="1:65" s="2" customFormat="1" ht="21.75" customHeight="1">
      <c r="A202" s="32"/>
      <c r="B202" s="144"/>
      <c r="C202" s="175" t="s">
        <v>567</v>
      </c>
      <c r="D202" s="175" t="s">
        <v>237</v>
      </c>
      <c r="E202" s="176" t="s">
        <v>1943</v>
      </c>
      <c r="F202" s="177" t="s">
        <v>1944</v>
      </c>
      <c r="G202" s="178" t="s">
        <v>1622</v>
      </c>
      <c r="H202" s="179">
        <v>4</v>
      </c>
      <c r="I202" s="180"/>
      <c r="J202" s="181">
        <f t="shared" si="30"/>
        <v>0</v>
      </c>
      <c r="K202" s="177" t="s">
        <v>1</v>
      </c>
      <c r="L202" s="182"/>
      <c r="M202" s="183" t="s">
        <v>1</v>
      </c>
      <c r="N202" s="184" t="s">
        <v>43</v>
      </c>
      <c r="O202" s="58"/>
      <c r="P202" s="154">
        <f t="shared" si="31"/>
        <v>0</v>
      </c>
      <c r="Q202" s="154">
        <v>0</v>
      </c>
      <c r="R202" s="154">
        <f t="shared" si="32"/>
        <v>0</v>
      </c>
      <c r="S202" s="154">
        <v>0</v>
      </c>
      <c r="T202" s="155">
        <f t="shared" si="3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6" t="s">
        <v>240</v>
      </c>
      <c r="AT202" s="156" t="s">
        <v>237</v>
      </c>
      <c r="AU202" s="156" t="s">
        <v>217</v>
      </c>
      <c r="AY202" s="17" t="s">
        <v>205</v>
      </c>
      <c r="BE202" s="157">
        <f t="shared" si="34"/>
        <v>0</v>
      </c>
      <c r="BF202" s="157">
        <f t="shared" si="35"/>
        <v>0</v>
      </c>
      <c r="BG202" s="157">
        <f t="shared" si="36"/>
        <v>0</v>
      </c>
      <c r="BH202" s="157">
        <f t="shared" si="37"/>
        <v>0</v>
      </c>
      <c r="BI202" s="157">
        <f t="shared" si="38"/>
        <v>0</v>
      </c>
      <c r="BJ202" s="17" t="s">
        <v>85</v>
      </c>
      <c r="BK202" s="157">
        <f t="shared" si="39"/>
        <v>0</v>
      </c>
      <c r="BL202" s="17" t="s">
        <v>212</v>
      </c>
      <c r="BM202" s="156" t="s">
        <v>1423</v>
      </c>
    </row>
    <row r="203" spans="1:65" s="2" customFormat="1" ht="21.75" customHeight="1">
      <c r="A203" s="32"/>
      <c r="B203" s="144"/>
      <c r="C203" s="175" t="s">
        <v>124</v>
      </c>
      <c r="D203" s="175" t="s">
        <v>237</v>
      </c>
      <c r="E203" s="176" t="s">
        <v>2085</v>
      </c>
      <c r="F203" s="177" t="s">
        <v>2086</v>
      </c>
      <c r="G203" s="178" t="s">
        <v>1622</v>
      </c>
      <c r="H203" s="179">
        <v>2</v>
      </c>
      <c r="I203" s="180"/>
      <c r="J203" s="181">
        <f t="shared" si="30"/>
        <v>0</v>
      </c>
      <c r="K203" s="177" t="s">
        <v>1</v>
      </c>
      <c r="L203" s="182"/>
      <c r="M203" s="183" t="s">
        <v>1</v>
      </c>
      <c r="N203" s="184" t="s">
        <v>43</v>
      </c>
      <c r="O203" s="58"/>
      <c r="P203" s="154">
        <f t="shared" si="31"/>
        <v>0</v>
      </c>
      <c r="Q203" s="154">
        <v>0</v>
      </c>
      <c r="R203" s="154">
        <f t="shared" si="32"/>
        <v>0</v>
      </c>
      <c r="S203" s="154">
        <v>0</v>
      </c>
      <c r="T203" s="155">
        <f t="shared" si="3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6" t="s">
        <v>240</v>
      </c>
      <c r="AT203" s="156" t="s">
        <v>237</v>
      </c>
      <c r="AU203" s="156" t="s">
        <v>217</v>
      </c>
      <c r="AY203" s="17" t="s">
        <v>205</v>
      </c>
      <c r="BE203" s="157">
        <f t="shared" si="34"/>
        <v>0</v>
      </c>
      <c r="BF203" s="157">
        <f t="shared" si="35"/>
        <v>0</v>
      </c>
      <c r="BG203" s="157">
        <f t="shared" si="36"/>
        <v>0</v>
      </c>
      <c r="BH203" s="157">
        <f t="shared" si="37"/>
        <v>0</v>
      </c>
      <c r="BI203" s="157">
        <f t="shared" si="38"/>
        <v>0</v>
      </c>
      <c r="BJ203" s="17" t="s">
        <v>85</v>
      </c>
      <c r="BK203" s="157">
        <f t="shared" si="39"/>
        <v>0</v>
      </c>
      <c r="BL203" s="17" t="s">
        <v>212</v>
      </c>
      <c r="BM203" s="156" t="s">
        <v>1433</v>
      </c>
    </row>
    <row r="204" spans="1:65" s="2" customFormat="1" ht="21.75" customHeight="1">
      <c r="A204" s="32"/>
      <c r="B204" s="144"/>
      <c r="C204" s="175" t="s">
        <v>127</v>
      </c>
      <c r="D204" s="175" t="s">
        <v>237</v>
      </c>
      <c r="E204" s="176" t="s">
        <v>2087</v>
      </c>
      <c r="F204" s="177" t="s">
        <v>2088</v>
      </c>
      <c r="G204" s="178" t="s">
        <v>1622</v>
      </c>
      <c r="H204" s="179">
        <v>21</v>
      </c>
      <c r="I204" s="180"/>
      <c r="J204" s="181">
        <f t="shared" si="30"/>
        <v>0</v>
      </c>
      <c r="K204" s="177" t="s">
        <v>1</v>
      </c>
      <c r="L204" s="182"/>
      <c r="M204" s="183" t="s">
        <v>1</v>
      </c>
      <c r="N204" s="184" t="s">
        <v>43</v>
      </c>
      <c r="O204" s="58"/>
      <c r="P204" s="154">
        <f t="shared" si="31"/>
        <v>0</v>
      </c>
      <c r="Q204" s="154">
        <v>0</v>
      </c>
      <c r="R204" s="154">
        <f t="shared" si="32"/>
        <v>0</v>
      </c>
      <c r="S204" s="154">
        <v>0</v>
      </c>
      <c r="T204" s="155">
        <f t="shared" si="3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6" t="s">
        <v>240</v>
      </c>
      <c r="AT204" s="156" t="s">
        <v>237</v>
      </c>
      <c r="AU204" s="156" t="s">
        <v>217</v>
      </c>
      <c r="AY204" s="17" t="s">
        <v>205</v>
      </c>
      <c r="BE204" s="157">
        <f t="shared" si="34"/>
        <v>0</v>
      </c>
      <c r="BF204" s="157">
        <f t="shared" si="35"/>
        <v>0</v>
      </c>
      <c r="BG204" s="157">
        <f t="shared" si="36"/>
        <v>0</v>
      </c>
      <c r="BH204" s="157">
        <f t="shared" si="37"/>
        <v>0</v>
      </c>
      <c r="BI204" s="157">
        <f t="shared" si="38"/>
        <v>0</v>
      </c>
      <c r="BJ204" s="17" t="s">
        <v>85</v>
      </c>
      <c r="BK204" s="157">
        <f t="shared" si="39"/>
        <v>0</v>
      </c>
      <c r="BL204" s="17" t="s">
        <v>212</v>
      </c>
      <c r="BM204" s="156" t="s">
        <v>1443</v>
      </c>
    </row>
    <row r="205" spans="1:65" s="2" customFormat="1" ht="21.75" customHeight="1">
      <c r="A205" s="32"/>
      <c r="B205" s="144"/>
      <c r="C205" s="175" t="s">
        <v>130</v>
      </c>
      <c r="D205" s="175" t="s">
        <v>237</v>
      </c>
      <c r="E205" s="176" t="s">
        <v>2089</v>
      </c>
      <c r="F205" s="177" t="s">
        <v>2090</v>
      </c>
      <c r="G205" s="178" t="s">
        <v>1622</v>
      </c>
      <c r="H205" s="179">
        <v>1</v>
      </c>
      <c r="I205" s="180"/>
      <c r="J205" s="181">
        <f t="shared" si="30"/>
        <v>0</v>
      </c>
      <c r="K205" s="177" t="s">
        <v>1</v>
      </c>
      <c r="L205" s="182"/>
      <c r="M205" s="183" t="s">
        <v>1</v>
      </c>
      <c r="N205" s="184" t="s">
        <v>43</v>
      </c>
      <c r="O205" s="58"/>
      <c r="P205" s="154">
        <f t="shared" si="31"/>
        <v>0</v>
      </c>
      <c r="Q205" s="154">
        <v>0</v>
      </c>
      <c r="R205" s="154">
        <f t="shared" si="32"/>
        <v>0</v>
      </c>
      <c r="S205" s="154">
        <v>0</v>
      </c>
      <c r="T205" s="155">
        <f t="shared" si="3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6" t="s">
        <v>240</v>
      </c>
      <c r="AT205" s="156" t="s">
        <v>237</v>
      </c>
      <c r="AU205" s="156" t="s">
        <v>217</v>
      </c>
      <c r="AY205" s="17" t="s">
        <v>205</v>
      </c>
      <c r="BE205" s="157">
        <f t="shared" si="34"/>
        <v>0</v>
      </c>
      <c r="BF205" s="157">
        <f t="shared" si="35"/>
        <v>0</v>
      </c>
      <c r="BG205" s="157">
        <f t="shared" si="36"/>
        <v>0</v>
      </c>
      <c r="BH205" s="157">
        <f t="shared" si="37"/>
        <v>0</v>
      </c>
      <c r="BI205" s="157">
        <f t="shared" si="38"/>
        <v>0</v>
      </c>
      <c r="BJ205" s="17" t="s">
        <v>85</v>
      </c>
      <c r="BK205" s="157">
        <f t="shared" si="39"/>
        <v>0</v>
      </c>
      <c r="BL205" s="17" t="s">
        <v>212</v>
      </c>
      <c r="BM205" s="156" t="s">
        <v>1454</v>
      </c>
    </row>
    <row r="206" spans="2:63" s="12" customFormat="1" ht="20.9" customHeight="1">
      <c r="B206" s="131"/>
      <c r="D206" s="132" t="s">
        <v>76</v>
      </c>
      <c r="E206" s="142" t="s">
        <v>1899</v>
      </c>
      <c r="F206" s="142" t="s">
        <v>2091</v>
      </c>
      <c r="I206" s="134"/>
      <c r="J206" s="143">
        <f>BK206</f>
        <v>0</v>
      </c>
      <c r="L206" s="131"/>
      <c r="M206" s="136"/>
      <c r="N206" s="137"/>
      <c r="O206" s="137"/>
      <c r="P206" s="138">
        <f>SUM(P207:P212)</f>
        <v>0</v>
      </c>
      <c r="Q206" s="137"/>
      <c r="R206" s="138">
        <f>SUM(R207:R212)</f>
        <v>0</v>
      </c>
      <c r="S206" s="137"/>
      <c r="T206" s="139">
        <f>SUM(T207:T212)</f>
        <v>0</v>
      </c>
      <c r="AR206" s="132" t="s">
        <v>8</v>
      </c>
      <c r="AT206" s="140" t="s">
        <v>76</v>
      </c>
      <c r="AU206" s="140" t="s">
        <v>85</v>
      </c>
      <c r="AY206" s="132" t="s">
        <v>205</v>
      </c>
      <c r="BK206" s="141">
        <f>SUM(BK207:BK212)</f>
        <v>0</v>
      </c>
    </row>
    <row r="207" spans="1:65" s="2" customFormat="1" ht="33" customHeight="1">
      <c r="A207" s="32"/>
      <c r="B207" s="144"/>
      <c r="C207" s="175" t="s">
        <v>133</v>
      </c>
      <c r="D207" s="175" t="s">
        <v>237</v>
      </c>
      <c r="E207" s="176" t="s">
        <v>2092</v>
      </c>
      <c r="F207" s="177" t="s">
        <v>2093</v>
      </c>
      <c r="G207" s="178" t="s">
        <v>1635</v>
      </c>
      <c r="H207" s="179">
        <v>1</v>
      </c>
      <c r="I207" s="180"/>
      <c r="J207" s="181">
        <f aca="true" t="shared" si="40" ref="J207:J212">ROUND(I207*H207,0)</f>
        <v>0</v>
      </c>
      <c r="K207" s="177" t="s">
        <v>1</v>
      </c>
      <c r="L207" s="182"/>
      <c r="M207" s="183" t="s">
        <v>1</v>
      </c>
      <c r="N207" s="184" t="s">
        <v>43</v>
      </c>
      <c r="O207" s="58"/>
      <c r="P207" s="154">
        <f aca="true" t="shared" si="41" ref="P207:P212">O207*H207</f>
        <v>0</v>
      </c>
      <c r="Q207" s="154">
        <v>0</v>
      </c>
      <c r="R207" s="154">
        <f aca="true" t="shared" si="42" ref="R207:R212">Q207*H207</f>
        <v>0</v>
      </c>
      <c r="S207" s="154">
        <v>0</v>
      </c>
      <c r="T207" s="155">
        <f aca="true" t="shared" si="43" ref="T207:T212"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6" t="s">
        <v>240</v>
      </c>
      <c r="AT207" s="156" t="s">
        <v>237</v>
      </c>
      <c r="AU207" s="156" t="s">
        <v>217</v>
      </c>
      <c r="AY207" s="17" t="s">
        <v>205</v>
      </c>
      <c r="BE207" s="157">
        <f aca="true" t="shared" si="44" ref="BE207:BE212">IF(N207="základní",J207,0)</f>
        <v>0</v>
      </c>
      <c r="BF207" s="157">
        <f aca="true" t="shared" si="45" ref="BF207:BF212">IF(N207="snížená",J207,0)</f>
        <v>0</v>
      </c>
      <c r="BG207" s="157">
        <f aca="true" t="shared" si="46" ref="BG207:BG212">IF(N207="zákl. přenesená",J207,0)</f>
        <v>0</v>
      </c>
      <c r="BH207" s="157">
        <f aca="true" t="shared" si="47" ref="BH207:BH212">IF(N207="sníž. přenesená",J207,0)</f>
        <v>0</v>
      </c>
      <c r="BI207" s="157">
        <f aca="true" t="shared" si="48" ref="BI207:BI212">IF(N207="nulová",J207,0)</f>
        <v>0</v>
      </c>
      <c r="BJ207" s="17" t="s">
        <v>85</v>
      </c>
      <c r="BK207" s="157">
        <f aca="true" t="shared" si="49" ref="BK207:BK212">ROUND(I207*H207,0)</f>
        <v>0</v>
      </c>
      <c r="BL207" s="17" t="s">
        <v>212</v>
      </c>
      <c r="BM207" s="156" t="s">
        <v>1462</v>
      </c>
    </row>
    <row r="208" spans="1:65" s="2" customFormat="1" ht="37.75" customHeight="1">
      <c r="A208" s="32"/>
      <c r="B208" s="144"/>
      <c r="C208" s="175" t="s">
        <v>136</v>
      </c>
      <c r="D208" s="175" t="s">
        <v>237</v>
      </c>
      <c r="E208" s="176" t="s">
        <v>2094</v>
      </c>
      <c r="F208" s="177" t="s">
        <v>2095</v>
      </c>
      <c r="G208" s="178" t="s">
        <v>1635</v>
      </c>
      <c r="H208" s="179">
        <v>1</v>
      </c>
      <c r="I208" s="180"/>
      <c r="J208" s="181">
        <f t="shared" si="40"/>
        <v>0</v>
      </c>
      <c r="K208" s="177" t="s">
        <v>1</v>
      </c>
      <c r="L208" s="182"/>
      <c r="M208" s="183" t="s">
        <v>1</v>
      </c>
      <c r="N208" s="184" t="s">
        <v>43</v>
      </c>
      <c r="O208" s="58"/>
      <c r="P208" s="154">
        <f t="shared" si="41"/>
        <v>0</v>
      </c>
      <c r="Q208" s="154">
        <v>0</v>
      </c>
      <c r="R208" s="154">
        <f t="shared" si="42"/>
        <v>0</v>
      </c>
      <c r="S208" s="154">
        <v>0</v>
      </c>
      <c r="T208" s="155">
        <f t="shared" si="4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6" t="s">
        <v>240</v>
      </c>
      <c r="AT208" s="156" t="s">
        <v>237</v>
      </c>
      <c r="AU208" s="156" t="s">
        <v>217</v>
      </c>
      <c r="AY208" s="17" t="s">
        <v>205</v>
      </c>
      <c r="BE208" s="157">
        <f t="shared" si="44"/>
        <v>0</v>
      </c>
      <c r="BF208" s="157">
        <f t="shared" si="45"/>
        <v>0</v>
      </c>
      <c r="BG208" s="157">
        <f t="shared" si="46"/>
        <v>0</v>
      </c>
      <c r="BH208" s="157">
        <f t="shared" si="47"/>
        <v>0</v>
      </c>
      <c r="BI208" s="157">
        <f t="shared" si="48"/>
        <v>0</v>
      </c>
      <c r="BJ208" s="17" t="s">
        <v>85</v>
      </c>
      <c r="BK208" s="157">
        <f t="shared" si="49"/>
        <v>0</v>
      </c>
      <c r="BL208" s="17" t="s">
        <v>212</v>
      </c>
      <c r="BM208" s="156" t="s">
        <v>1466</v>
      </c>
    </row>
    <row r="209" spans="1:65" s="2" customFormat="1" ht="37.75" customHeight="1">
      <c r="A209" s="32"/>
      <c r="B209" s="144"/>
      <c r="C209" s="175" t="s">
        <v>139</v>
      </c>
      <c r="D209" s="175" t="s">
        <v>237</v>
      </c>
      <c r="E209" s="176" t="s">
        <v>2096</v>
      </c>
      <c r="F209" s="177" t="s">
        <v>2097</v>
      </c>
      <c r="G209" s="178" t="s">
        <v>1635</v>
      </c>
      <c r="H209" s="179">
        <v>1</v>
      </c>
      <c r="I209" s="180"/>
      <c r="J209" s="181">
        <f t="shared" si="40"/>
        <v>0</v>
      </c>
      <c r="K209" s="177" t="s">
        <v>1</v>
      </c>
      <c r="L209" s="182"/>
      <c r="M209" s="183" t="s">
        <v>1</v>
      </c>
      <c r="N209" s="184" t="s">
        <v>43</v>
      </c>
      <c r="O209" s="58"/>
      <c r="P209" s="154">
        <f t="shared" si="41"/>
        <v>0</v>
      </c>
      <c r="Q209" s="154">
        <v>0</v>
      </c>
      <c r="R209" s="154">
        <f t="shared" si="42"/>
        <v>0</v>
      </c>
      <c r="S209" s="154">
        <v>0</v>
      </c>
      <c r="T209" s="155">
        <f t="shared" si="4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6" t="s">
        <v>240</v>
      </c>
      <c r="AT209" s="156" t="s">
        <v>237</v>
      </c>
      <c r="AU209" s="156" t="s">
        <v>217</v>
      </c>
      <c r="AY209" s="17" t="s">
        <v>205</v>
      </c>
      <c r="BE209" s="157">
        <f t="shared" si="44"/>
        <v>0</v>
      </c>
      <c r="BF209" s="157">
        <f t="shared" si="45"/>
        <v>0</v>
      </c>
      <c r="BG209" s="157">
        <f t="shared" si="46"/>
        <v>0</v>
      </c>
      <c r="BH209" s="157">
        <f t="shared" si="47"/>
        <v>0</v>
      </c>
      <c r="BI209" s="157">
        <f t="shared" si="48"/>
        <v>0</v>
      </c>
      <c r="BJ209" s="17" t="s">
        <v>85</v>
      </c>
      <c r="BK209" s="157">
        <f t="shared" si="49"/>
        <v>0</v>
      </c>
      <c r="BL209" s="17" t="s">
        <v>212</v>
      </c>
      <c r="BM209" s="156" t="s">
        <v>1470</v>
      </c>
    </row>
    <row r="210" spans="1:65" s="2" customFormat="1" ht="21.75" customHeight="1">
      <c r="A210" s="32"/>
      <c r="B210" s="144"/>
      <c r="C210" s="175" t="s">
        <v>142</v>
      </c>
      <c r="D210" s="175" t="s">
        <v>237</v>
      </c>
      <c r="E210" s="176" t="s">
        <v>1950</v>
      </c>
      <c r="F210" s="177" t="s">
        <v>1951</v>
      </c>
      <c r="G210" s="178" t="s">
        <v>1622</v>
      </c>
      <c r="H210" s="179">
        <v>1</v>
      </c>
      <c r="I210" s="180"/>
      <c r="J210" s="181">
        <f t="shared" si="40"/>
        <v>0</v>
      </c>
      <c r="K210" s="177" t="s">
        <v>1</v>
      </c>
      <c r="L210" s="182"/>
      <c r="M210" s="183" t="s">
        <v>1</v>
      </c>
      <c r="N210" s="184" t="s">
        <v>43</v>
      </c>
      <c r="O210" s="58"/>
      <c r="P210" s="154">
        <f t="shared" si="41"/>
        <v>0</v>
      </c>
      <c r="Q210" s="154">
        <v>0</v>
      </c>
      <c r="R210" s="154">
        <f t="shared" si="42"/>
        <v>0</v>
      </c>
      <c r="S210" s="154">
        <v>0</v>
      </c>
      <c r="T210" s="155">
        <f t="shared" si="4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6" t="s">
        <v>240</v>
      </c>
      <c r="AT210" s="156" t="s">
        <v>237</v>
      </c>
      <c r="AU210" s="156" t="s">
        <v>217</v>
      </c>
      <c r="AY210" s="17" t="s">
        <v>205</v>
      </c>
      <c r="BE210" s="157">
        <f t="shared" si="44"/>
        <v>0</v>
      </c>
      <c r="BF210" s="157">
        <f t="shared" si="45"/>
        <v>0</v>
      </c>
      <c r="BG210" s="157">
        <f t="shared" si="46"/>
        <v>0</v>
      </c>
      <c r="BH210" s="157">
        <f t="shared" si="47"/>
        <v>0</v>
      </c>
      <c r="BI210" s="157">
        <f t="shared" si="48"/>
        <v>0</v>
      </c>
      <c r="BJ210" s="17" t="s">
        <v>85</v>
      </c>
      <c r="BK210" s="157">
        <f t="shared" si="49"/>
        <v>0</v>
      </c>
      <c r="BL210" s="17" t="s">
        <v>212</v>
      </c>
      <c r="BM210" s="156" t="s">
        <v>1477</v>
      </c>
    </row>
    <row r="211" spans="1:65" s="2" customFormat="1" ht="24.15" customHeight="1">
      <c r="A211" s="32"/>
      <c r="B211" s="144"/>
      <c r="C211" s="175" t="s">
        <v>600</v>
      </c>
      <c r="D211" s="175" t="s">
        <v>237</v>
      </c>
      <c r="E211" s="176" t="s">
        <v>2098</v>
      </c>
      <c r="F211" s="177" t="s">
        <v>2099</v>
      </c>
      <c r="G211" s="178" t="s">
        <v>1622</v>
      </c>
      <c r="H211" s="179">
        <v>2</v>
      </c>
      <c r="I211" s="180"/>
      <c r="J211" s="181">
        <f t="shared" si="40"/>
        <v>0</v>
      </c>
      <c r="K211" s="177" t="s">
        <v>1</v>
      </c>
      <c r="L211" s="182"/>
      <c r="M211" s="183" t="s">
        <v>1</v>
      </c>
      <c r="N211" s="184" t="s">
        <v>43</v>
      </c>
      <c r="O211" s="58"/>
      <c r="P211" s="154">
        <f t="shared" si="41"/>
        <v>0</v>
      </c>
      <c r="Q211" s="154">
        <v>0</v>
      </c>
      <c r="R211" s="154">
        <f t="shared" si="42"/>
        <v>0</v>
      </c>
      <c r="S211" s="154">
        <v>0</v>
      </c>
      <c r="T211" s="155">
        <f t="shared" si="4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6" t="s">
        <v>240</v>
      </c>
      <c r="AT211" s="156" t="s">
        <v>237</v>
      </c>
      <c r="AU211" s="156" t="s">
        <v>217</v>
      </c>
      <c r="AY211" s="17" t="s">
        <v>205</v>
      </c>
      <c r="BE211" s="157">
        <f t="shared" si="44"/>
        <v>0</v>
      </c>
      <c r="BF211" s="157">
        <f t="shared" si="45"/>
        <v>0</v>
      </c>
      <c r="BG211" s="157">
        <f t="shared" si="46"/>
        <v>0</v>
      </c>
      <c r="BH211" s="157">
        <f t="shared" si="47"/>
        <v>0</v>
      </c>
      <c r="BI211" s="157">
        <f t="shared" si="48"/>
        <v>0</v>
      </c>
      <c r="BJ211" s="17" t="s">
        <v>85</v>
      </c>
      <c r="BK211" s="157">
        <f t="shared" si="49"/>
        <v>0</v>
      </c>
      <c r="BL211" s="17" t="s">
        <v>212</v>
      </c>
      <c r="BM211" s="156" t="s">
        <v>1482</v>
      </c>
    </row>
    <row r="212" spans="1:65" s="2" customFormat="1" ht="24.15" customHeight="1">
      <c r="A212" s="32"/>
      <c r="B212" s="144"/>
      <c r="C212" s="175" t="s">
        <v>605</v>
      </c>
      <c r="D212" s="175" t="s">
        <v>237</v>
      </c>
      <c r="E212" s="176" t="s">
        <v>2100</v>
      </c>
      <c r="F212" s="177" t="s">
        <v>2101</v>
      </c>
      <c r="G212" s="178" t="s">
        <v>1635</v>
      </c>
      <c r="H212" s="179">
        <v>1</v>
      </c>
      <c r="I212" s="180"/>
      <c r="J212" s="181">
        <f t="shared" si="40"/>
        <v>0</v>
      </c>
      <c r="K212" s="177" t="s">
        <v>1</v>
      </c>
      <c r="L212" s="182"/>
      <c r="M212" s="183" t="s">
        <v>1</v>
      </c>
      <c r="N212" s="184" t="s">
        <v>43</v>
      </c>
      <c r="O212" s="58"/>
      <c r="P212" s="154">
        <f t="shared" si="41"/>
        <v>0</v>
      </c>
      <c r="Q212" s="154">
        <v>0</v>
      </c>
      <c r="R212" s="154">
        <f t="shared" si="42"/>
        <v>0</v>
      </c>
      <c r="S212" s="154">
        <v>0</v>
      </c>
      <c r="T212" s="155">
        <f t="shared" si="4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6" t="s">
        <v>240</v>
      </c>
      <c r="AT212" s="156" t="s">
        <v>237</v>
      </c>
      <c r="AU212" s="156" t="s">
        <v>217</v>
      </c>
      <c r="AY212" s="17" t="s">
        <v>205</v>
      </c>
      <c r="BE212" s="157">
        <f t="shared" si="44"/>
        <v>0</v>
      </c>
      <c r="BF212" s="157">
        <f t="shared" si="45"/>
        <v>0</v>
      </c>
      <c r="BG212" s="157">
        <f t="shared" si="46"/>
        <v>0</v>
      </c>
      <c r="BH212" s="157">
        <f t="shared" si="47"/>
        <v>0</v>
      </c>
      <c r="BI212" s="157">
        <f t="shared" si="48"/>
        <v>0</v>
      </c>
      <c r="BJ212" s="17" t="s">
        <v>85</v>
      </c>
      <c r="BK212" s="157">
        <f t="shared" si="49"/>
        <v>0</v>
      </c>
      <c r="BL212" s="17" t="s">
        <v>212</v>
      </c>
      <c r="BM212" s="156" t="s">
        <v>1491</v>
      </c>
    </row>
    <row r="213" spans="2:63" s="12" customFormat="1" ht="20.9" customHeight="1">
      <c r="B213" s="131"/>
      <c r="D213" s="132" t="s">
        <v>76</v>
      </c>
      <c r="E213" s="142" t="s">
        <v>2102</v>
      </c>
      <c r="F213" s="142" t="s">
        <v>2103</v>
      </c>
      <c r="I213" s="134"/>
      <c r="J213" s="143">
        <f>BK213</f>
        <v>0</v>
      </c>
      <c r="L213" s="131"/>
      <c r="M213" s="136"/>
      <c r="N213" s="137"/>
      <c r="O213" s="137"/>
      <c r="P213" s="138">
        <f>P214</f>
        <v>0</v>
      </c>
      <c r="Q213" s="137"/>
      <c r="R213" s="138">
        <f>R214</f>
        <v>0</v>
      </c>
      <c r="S213" s="137"/>
      <c r="T213" s="139">
        <f>T214</f>
        <v>0</v>
      </c>
      <c r="AR213" s="132" t="s">
        <v>8</v>
      </c>
      <c r="AT213" s="140" t="s">
        <v>76</v>
      </c>
      <c r="AU213" s="140" t="s">
        <v>85</v>
      </c>
      <c r="AY213" s="132" t="s">
        <v>205</v>
      </c>
      <c r="BK213" s="141">
        <f>BK214</f>
        <v>0</v>
      </c>
    </row>
    <row r="214" spans="1:65" s="2" customFormat="1" ht="44.25" customHeight="1">
      <c r="A214" s="32"/>
      <c r="B214" s="144"/>
      <c r="C214" s="175" t="s">
        <v>609</v>
      </c>
      <c r="D214" s="175" t="s">
        <v>237</v>
      </c>
      <c r="E214" s="176" t="s">
        <v>1955</v>
      </c>
      <c r="F214" s="177" t="s">
        <v>1956</v>
      </c>
      <c r="G214" s="178" t="s">
        <v>325</v>
      </c>
      <c r="H214" s="179">
        <v>8</v>
      </c>
      <c r="I214" s="180"/>
      <c r="J214" s="181">
        <f>ROUND(I214*H214,0)</f>
        <v>0</v>
      </c>
      <c r="K214" s="177" t="s">
        <v>1</v>
      </c>
      <c r="L214" s="182"/>
      <c r="M214" s="183" t="s">
        <v>1</v>
      </c>
      <c r="N214" s="184" t="s">
        <v>43</v>
      </c>
      <c r="O214" s="58"/>
      <c r="P214" s="154">
        <f>O214*H214</f>
        <v>0</v>
      </c>
      <c r="Q214" s="154">
        <v>0</v>
      </c>
      <c r="R214" s="154">
        <f>Q214*H214</f>
        <v>0</v>
      </c>
      <c r="S214" s="154">
        <v>0</v>
      </c>
      <c r="T214" s="155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6" t="s">
        <v>240</v>
      </c>
      <c r="AT214" s="156" t="s">
        <v>237</v>
      </c>
      <c r="AU214" s="156" t="s">
        <v>217</v>
      </c>
      <c r="AY214" s="17" t="s">
        <v>205</v>
      </c>
      <c r="BE214" s="157">
        <f>IF(N214="základní",J214,0)</f>
        <v>0</v>
      </c>
      <c r="BF214" s="157">
        <f>IF(N214="snížená",J214,0)</f>
        <v>0</v>
      </c>
      <c r="BG214" s="157">
        <f>IF(N214="zákl. přenesená",J214,0)</f>
        <v>0</v>
      </c>
      <c r="BH214" s="157">
        <f>IF(N214="sníž. přenesená",J214,0)</f>
        <v>0</v>
      </c>
      <c r="BI214" s="157">
        <f>IF(N214="nulová",J214,0)</f>
        <v>0</v>
      </c>
      <c r="BJ214" s="17" t="s">
        <v>85</v>
      </c>
      <c r="BK214" s="157">
        <f>ROUND(I214*H214,0)</f>
        <v>0</v>
      </c>
      <c r="BL214" s="17" t="s">
        <v>212</v>
      </c>
      <c r="BM214" s="156" t="s">
        <v>1499</v>
      </c>
    </row>
    <row r="215" spans="2:63" s="12" customFormat="1" ht="20.9" customHeight="1">
      <c r="B215" s="131"/>
      <c r="D215" s="132" t="s">
        <v>76</v>
      </c>
      <c r="E215" s="142" t="s">
        <v>2104</v>
      </c>
      <c r="F215" s="142" t="s">
        <v>2105</v>
      </c>
      <c r="I215" s="134"/>
      <c r="J215" s="143">
        <f>BK215</f>
        <v>0</v>
      </c>
      <c r="L215" s="131"/>
      <c r="M215" s="136"/>
      <c r="N215" s="137"/>
      <c r="O215" s="137"/>
      <c r="P215" s="138">
        <f>SUM(P216:P226)</f>
        <v>0</v>
      </c>
      <c r="Q215" s="137"/>
      <c r="R215" s="138">
        <f>SUM(R216:R226)</f>
        <v>0</v>
      </c>
      <c r="S215" s="137"/>
      <c r="T215" s="139">
        <f>SUM(T216:T226)</f>
        <v>0</v>
      </c>
      <c r="AR215" s="132" t="s">
        <v>8</v>
      </c>
      <c r="AT215" s="140" t="s">
        <v>76</v>
      </c>
      <c r="AU215" s="140" t="s">
        <v>85</v>
      </c>
      <c r="AY215" s="132" t="s">
        <v>205</v>
      </c>
      <c r="BK215" s="141">
        <f>SUM(BK216:BK226)</f>
        <v>0</v>
      </c>
    </row>
    <row r="216" spans="1:65" s="2" customFormat="1" ht="33" customHeight="1">
      <c r="A216" s="32"/>
      <c r="B216" s="144"/>
      <c r="C216" s="175" t="s">
        <v>613</v>
      </c>
      <c r="D216" s="175" t="s">
        <v>237</v>
      </c>
      <c r="E216" s="176" t="s">
        <v>2106</v>
      </c>
      <c r="F216" s="177" t="s">
        <v>2107</v>
      </c>
      <c r="G216" s="178" t="s">
        <v>325</v>
      </c>
      <c r="H216" s="179">
        <v>4</v>
      </c>
      <c r="I216" s="180"/>
      <c r="J216" s="181">
        <f aca="true" t="shared" si="50" ref="J216:J226">ROUND(I216*H216,0)</f>
        <v>0</v>
      </c>
      <c r="K216" s="177" t="s">
        <v>1</v>
      </c>
      <c r="L216" s="182"/>
      <c r="M216" s="183" t="s">
        <v>1</v>
      </c>
      <c r="N216" s="184" t="s">
        <v>43</v>
      </c>
      <c r="O216" s="58"/>
      <c r="P216" s="154">
        <f aca="true" t="shared" si="51" ref="P216:P226">O216*H216</f>
        <v>0</v>
      </c>
      <c r="Q216" s="154">
        <v>0</v>
      </c>
      <c r="R216" s="154">
        <f aca="true" t="shared" si="52" ref="R216:R226">Q216*H216</f>
        <v>0</v>
      </c>
      <c r="S216" s="154">
        <v>0</v>
      </c>
      <c r="T216" s="155">
        <f aca="true" t="shared" si="53" ref="T216:T226"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6" t="s">
        <v>240</v>
      </c>
      <c r="AT216" s="156" t="s">
        <v>237</v>
      </c>
      <c r="AU216" s="156" t="s">
        <v>217</v>
      </c>
      <c r="AY216" s="17" t="s">
        <v>205</v>
      </c>
      <c r="BE216" s="157">
        <f aca="true" t="shared" si="54" ref="BE216:BE226">IF(N216="základní",J216,0)</f>
        <v>0</v>
      </c>
      <c r="BF216" s="157">
        <f aca="true" t="shared" si="55" ref="BF216:BF226">IF(N216="snížená",J216,0)</f>
        <v>0</v>
      </c>
      <c r="BG216" s="157">
        <f aca="true" t="shared" si="56" ref="BG216:BG226">IF(N216="zákl. přenesená",J216,0)</f>
        <v>0</v>
      </c>
      <c r="BH216" s="157">
        <f aca="true" t="shared" si="57" ref="BH216:BH226">IF(N216="sníž. přenesená",J216,0)</f>
        <v>0</v>
      </c>
      <c r="BI216" s="157">
        <f aca="true" t="shared" si="58" ref="BI216:BI226">IF(N216="nulová",J216,0)</f>
        <v>0</v>
      </c>
      <c r="BJ216" s="17" t="s">
        <v>85</v>
      </c>
      <c r="BK216" s="157">
        <f aca="true" t="shared" si="59" ref="BK216:BK226">ROUND(I216*H216,0)</f>
        <v>0</v>
      </c>
      <c r="BL216" s="17" t="s">
        <v>212</v>
      </c>
      <c r="BM216" s="156" t="s">
        <v>1508</v>
      </c>
    </row>
    <row r="217" spans="1:65" s="2" customFormat="1" ht="24.15" customHeight="1">
      <c r="A217" s="32"/>
      <c r="B217" s="144"/>
      <c r="C217" s="175" t="s">
        <v>617</v>
      </c>
      <c r="D217" s="175" t="s">
        <v>237</v>
      </c>
      <c r="E217" s="176" t="s">
        <v>1778</v>
      </c>
      <c r="F217" s="177" t="s">
        <v>1779</v>
      </c>
      <c r="G217" s="178" t="s">
        <v>1622</v>
      </c>
      <c r="H217" s="179">
        <v>0.5</v>
      </c>
      <c r="I217" s="180"/>
      <c r="J217" s="181">
        <f t="shared" si="50"/>
        <v>0</v>
      </c>
      <c r="K217" s="177" t="s">
        <v>1</v>
      </c>
      <c r="L217" s="182"/>
      <c r="M217" s="183" t="s">
        <v>1</v>
      </c>
      <c r="N217" s="184" t="s">
        <v>43</v>
      </c>
      <c r="O217" s="58"/>
      <c r="P217" s="154">
        <f t="shared" si="51"/>
        <v>0</v>
      </c>
      <c r="Q217" s="154">
        <v>0</v>
      </c>
      <c r="R217" s="154">
        <f t="shared" si="52"/>
        <v>0</v>
      </c>
      <c r="S217" s="154">
        <v>0</v>
      </c>
      <c r="T217" s="155">
        <f t="shared" si="5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6" t="s">
        <v>240</v>
      </c>
      <c r="AT217" s="156" t="s">
        <v>237</v>
      </c>
      <c r="AU217" s="156" t="s">
        <v>217</v>
      </c>
      <c r="AY217" s="17" t="s">
        <v>205</v>
      </c>
      <c r="BE217" s="157">
        <f t="shared" si="54"/>
        <v>0</v>
      </c>
      <c r="BF217" s="157">
        <f t="shared" si="55"/>
        <v>0</v>
      </c>
      <c r="BG217" s="157">
        <f t="shared" si="56"/>
        <v>0</v>
      </c>
      <c r="BH217" s="157">
        <f t="shared" si="57"/>
        <v>0</v>
      </c>
      <c r="BI217" s="157">
        <f t="shared" si="58"/>
        <v>0</v>
      </c>
      <c r="BJ217" s="17" t="s">
        <v>85</v>
      </c>
      <c r="BK217" s="157">
        <f t="shared" si="59"/>
        <v>0</v>
      </c>
      <c r="BL217" s="17" t="s">
        <v>212</v>
      </c>
      <c r="BM217" s="156" t="s">
        <v>1517</v>
      </c>
    </row>
    <row r="218" spans="1:65" s="2" customFormat="1" ht="24.15" customHeight="1">
      <c r="A218" s="32"/>
      <c r="B218" s="144"/>
      <c r="C218" s="175" t="s">
        <v>621</v>
      </c>
      <c r="D218" s="175" t="s">
        <v>237</v>
      </c>
      <c r="E218" s="176" t="s">
        <v>2108</v>
      </c>
      <c r="F218" s="177" t="s">
        <v>2109</v>
      </c>
      <c r="G218" s="178" t="s">
        <v>325</v>
      </c>
      <c r="H218" s="179">
        <v>16</v>
      </c>
      <c r="I218" s="180"/>
      <c r="J218" s="181">
        <f t="shared" si="50"/>
        <v>0</v>
      </c>
      <c r="K218" s="177" t="s">
        <v>1</v>
      </c>
      <c r="L218" s="182"/>
      <c r="M218" s="183" t="s">
        <v>1</v>
      </c>
      <c r="N218" s="184" t="s">
        <v>43</v>
      </c>
      <c r="O218" s="58"/>
      <c r="P218" s="154">
        <f t="shared" si="51"/>
        <v>0</v>
      </c>
      <c r="Q218" s="154">
        <v>0</v>
      </c>
      <c r="R218" s="154">
        <f t="shared" si="52"/>
        <v>0</v>
      </c>
      <c r="S218" s="154">
        <v>0</v>
      </c>
      <c r="T218" s="155">
        <f t="shared" si="5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6" t="s">
        <v>240</v>
      </c>
      <c r="AT218" s="156" t="s">
        <v>237</v>
      </c>
      <c r="AU218" s="156" t="s">
        <v>217</v>
      </c>
      <c r="AY218" s="17" t="s">
        <v>205</v>
      </c>
      <c r="BE218" s="157">
        <f t="shared" si="54"/>
        <v>0</v>
      </c>
      <c r="BF218" s="157">
        <f t="shared" si="55"/>
        <v>0</v>
      </c>
      <c r="BG218" s="157">
        <f t="shared" si="56"/>
        <v>0</v>
      </c>
      <c r="BH218" s="157">
        <f t="shared" si="57"/>
        <v>0</v>
      </c>
      <c r="BI218" s="157">
        <f t="shared" si="58"/>
        <v>0</v>
      </c>
      <c r="BJ218" s="17" t="s">
        <v>85</v>
      </c>
      <c r="BK218" s="157">
        <f t="shared" si="59"/>
        <v>0</v>
      </c>
      <c r="BL218" s="17" t="s">
        <v>212</v>
      </c>
      <c r="BM218" s="156" t="s">
        <v>1530</v>
      </c>
    </row>
    <row r="219" spans="1:65" s="2" customFormat="1" ht="24.15" customHeight="1">
      <c r="A219" s="32"/>
      <c r="B219" s="144"/>
      <c r="C219" s="175" t="s">
        <v>625</v>
      </c>
      <c r="D219" s="175" t="s">
        <v>237</v>
      </c>
      <c r="E219" s="176" t="s">
        <v>2110</v>
      </c>
      <c r="F219" s="177" t="s">
        <v>2111</v>
      </c>
      <c r="G219" s="178" t="s">
        <v>325</v>
      </c>
      <c r="H219" s="179">
        <v>1</v>
      </c>
      <c r="I219" s="180"/>
      <c r="J219" s="181">
        <f t="shared" si="50"/>
        <v>0</v>
      </c>
      <c r="K219" s="177" t="s">
        <v>1</v>
      </c>
      <c r="L219" s="182"/>
      <c r="M219" s="183" t="s">
        <v>1</v>
      </c>
      <c r="N219" s="184" t="s">
        <v>43</v>
      </c>
      <c r="O219" s="58"/>
      <c r="P219" s="154">
        <f t="shared" si="51"/>
        <v>0</v>
      </c>
      <c r="Q219" s="154">
        <v>0</v>
      </c>
      <c r="R219" s="154">
        <f t="shared" si="52"/>
        <v>0</v>
      </c>
      <c r="S219" s="154">
        <v>0</v>
      </c>
      <c r="T219" s="155">
        <f t="shared" si="5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6" t="s">
        <v>240</v>
      </c>
      <c r="AT219" s="156" t="s">
        <v>237</v>
      </c>
      <c r="AU219" s="156" t="s">
        <v>217</v>
      </c>
      <c r="AY219" s="17" t="s">
        <v>205</v>
      </c>
      <c r="BE219" s="157">
        <f t="shared" si="54"/>
        <v>0</v>
      </c>
      <c r="BF219" s="157">
        <f t="shared" si="55"/>
        <v>0</v>
      </c>
      <c r="BG219" s="157">
        <f t="shared" si="56"/>
        <v>0</v>
      </c>
      <c r="BH219" s="157">
        <f t="shared" si="57"/>
        <v>0</v>
      </c>
      <c r="BI219" s="157">
        <f t="shared" si="58"/>
        <v>0</v>
      </c>
      <c r="BJ219" s="17" t="s">
        <v>85</v>
      </c>
      <c r="BK219" s="157">
        <f t="shared" si="59"/>
        <v>0</v>
      </c>
      <c r="BL219" s="17" t="s">
        <v>212</v>
      </c>
      <c r="BM219" s="156" t="s">
        <v>1541</v>
      </c>
    </row>
    <row r="220" spans="1:65" s="2" customFormat="1" ht="24.15" customHeight="1">
      <c r="A220" s="32"/>
      <c r="B220" s="144"/>
      <c r="C220" s="175" t="s">
        <v>629</v>
      </c>
      <c r="D220" s="175" t="s">
        <v>237</v>
      </c>
      <c r="E220" s="176" t="s">
        <v>2112</v>
      </c>
      <c r="F220" s="177" t="s">
        <v>2113</v>
      </c>
      <c r="G220" s="178" t="s">
        <v>325</v>
      </c>
      <c r="H220" s="179">
        <v>4</v>
      </c>
      <c r="I220" s="180"/>
      <c r="J220" s="181">
        <f t="shared" si="50"/>
        <v>0</v>
      </c>
      <c r="K220" s="177" t="s">
        <v>1</v>
      </c>
      <c r="L220" s="182"/>
      <c r="M220" s="183" t="s">
        <v>1</v>
      </c>
      <c r="N220" s="184" t="s">
        <v>43</v>
      </c>
      <c r="O220" s="58"/>
      <c r="P220" s="154">
        <f t="shared" si="51"/>
        <v>0</v>
      </c>
      <c r="Q220" s="154">
        <v>0</v>
      </c>
      <c r="R220" s="154">
        <f t="shared" si="52"/>
        <v>0</v>
      </c>
      <c r="S220" s="154">
        <v>0</v>
      </c>
      <c r="T220" s="155">
        <f t="shared" si="5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6" t="s">
        <v>240</v>
      </c>
      <c r="AT220" s="156" t="s">
        <v>237</v>
      </c>
      <c r="AU220" s="156" t="s">
        <v>217</v>
      </c>
      <c r="AY220" s="17" t="s">
        <v>205</v>
      </c>
      <c r="BE220" s="157">
        <f t="shared" si="54"/>
        <v>0</v>
      </c>
      <c r="BF220" s="157">
        <f t="shared" si="55"/>
        <v>0</v>
      </c>
      <c r="BG220" s="157">
        <f t="shared" si="56"/>
        <v>0</v>
      </c>
      <c r="BH220" s="157">
        <f t="shared" si="57"/>
        <v>0</v>
      </c>
      <c r="BI220" s="157">
        <f t="shared" si="58"/>
        <v>0</v>
      </c>
      <c r="BJ220" s="17" t="s">
        <v>85</v>
      </c>
      <c r="BK220" s="157">
        <f t="shared" si="59"/>
        <v>0</v>
      </c>
      <c r="BL220" s="17" t="s">
        <v>212</v>
      </c>
      <c r="BM220" s="156" t="s">
        <v>1549</v>
      </c>
    </row>
    <row r="221" spans="1:65" s="2" customFormat="1" ht="24.15" customHeight="1">
      <c r="A221" s="32"/>
      <c r="B221" s="144"/>
      <c r="C221" s="175" t="s">
        <v>633</v>
      </c>
      <c r="D221" s="175" t="s">
        <v>237</v>
      </c>
      <c r="E221" s="176" t="s">
        <v>2114</v>
      </c>
      <c r="F221" s="177" t="s">
        <v>2115</v>
      </c>
      <c r="G221" s="178" t="s">
        <v>325</v>
      </c>
      <c r="H221" s="179">
        <v>56</v>
      </c>
      <c r="I221" s="180"/>
      <c r="J221" s="181">
        <f t="shared" si="50"/>
        <v>0</v>
      </c>
      <c r="K221" s="177" t="s">
        <v>1</v>
      </c>
      <c r="L221" s="182"/>
      <c r="M221" s="183" t="s">
        <v>1</v>
      </c>
      <c r="N221" s="184" t="s">
        <v>43</v>
      </c>
      <c r="O221" s="58"/>
      <c r="P221" s="154">
        <f t="shared" si="51"/>
        <v>0</v>
      </c>
      <c r="Q221" s="154">
        <v>0</v>
      </c>
      <c r="R221" s="154">
        <f t="shared" si="52"/>
        <v>0</v>
      </c>
      <c r="S221" s="154">
        <v>0</v>
      </c>
      <c r="T221" s="155">
        <f t="shared" si="5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6" t="s">
        <v>240</v>
      </c>
      <c r="AT221" s="156" t="s">
        <v>237</v>
      </c>
      <c r="AU221" s="156" t="s">
        <v>217</v>
      </c>
      <c r="AY221" s="17" t="s">
        <v>205</v>
      </c>
      <c r="BE221" s="157">
        <f t="shared" si="54"/>
        <v>0</v>
      </c>
      <c r="BF221" s="157">
        <f t="shared" si="55"/>
        <v>0</v>
      </c>
      <c r="BG221" s="157">
        <f t="shared" si="56"/>
        <v>0</v>
      </c>
      <c r="BH221" s="157">
        <f t="shared" si="57"/>
        <v>0</v>
      </c>
      <c r="BI221" s="157">
        <f t="shared" si="58"/>
        <v>0</v>
      </c>
      <c r="BJ221" s="17" t="s">
        <v>85</v>
      </c>
      <c r="BK221" s="157">
        <f t="shared" si="59"/>
        <v>0</v>
      </c>
      <c r="BL221" s="17" t="s">
        <v>212</v>
      </c>
      <c r="BM221" s="156" t="s">
        <v>1554</v>
      </c>
    </row>
    <row r="222" spans="1:65" s="2" customFormat="1" ht="16.5" customHeight="1">
      <c r="A222" s="32"/>
      <c r="B222" s="144"/>
      <c r="C222" s="175" t="s">
        <v>637</v>
      </c>
      <c r="D222" s="175" t="s">
        <v>237</v>
      </c>
      <c r="E222" s="176" t="s">
        <v>1642</v>
      </c>
      <c r="F222" s="177" t="s">
        <v>1643</v>
      </c>
      <c r="G222" s="178" t="s">
        <v>1635</v>
      </c>
      <c r="H222" s="179">
        <v>20</v>
      </c>
      <c r="I222" s="180"/>
      <c r="J222" s="181">
        <f t="shared" si="50"/>
        <v>0</v>
      </c>
      <c r="K222" s="177" t="s">
        <v>1</v>
      </c>
      <c r="L222" s="182"/>
      <c r="M222" s="183" t="s">
        <v>1</v>
      </c>
      <c r="N222" s="184" t="s">
        <v>43</v>
      </c>
      <c r="O222" s="58"/>
      <c r="P222" s="154">
        <f t="shared" si="51"/>
        <v>0</v>
      </c>
      <c r="Q222" s="154">
        <v>0</v>
      </c>
      <c r="R222" s="154">
        <f t="shared" si="52"/>
        <v>0</v>
      </c>
      <c r="S222" s="154">
        <v>0</v>
      </c>
      <c r="T222" s="155">
        <f t="shared" si="5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6" t="s">
        <v>240</v>
      </c>
      <c r="AT222" s="156" t="s">
        <v>237</v>
      </c>
      <c r="AU222" s="156" t="s">
        <v>217</v>
      </c>
      <c r="AY222" s="17" t="s">
        <v>205</v>
      </c>
      <c r="BE222" s="157">
        <f t="shared" si="54"/>
        <v>0</v>
      </c>
      <c r="BF222" s="157">
        <f t="shared" si="55"/>
        <v>0</v>
      </c>
      <c r="BG222" s="157">
        <f t="shared" si="56"/>
        <v>0</v>
      </c>
      <c r="BH222" s="157">
        <f t="shared" si="57"/>
        <v>0</v>
      </c>
      <c r="BI222" s="157">
        <f t="shared" si="58"/>
        <v>0</v>
      </c>
      <c r="BJ222" s="17" t="s">
        <v>85</v>
      </c>
      <c r="BK222" s="157">
        <f t="shared" si="59"/>
        <v>0</v>
      </c>
      <c r="BL222" s="17" t="s">
        <v>212</v>
      </c>
      <c r="BM222" s="156" t="s">
        <v>1569</v>
      </c>
    </row>
    <row r="223" spans="1:65" s="2" customFormat="1" ht="24.15" customHeight="1">
      <c r="A223" s="32"/>
      <c r="B223" s="144"/>
      <c r="C223" s="175" t="s">
        <v>641</v>
      </c>
      <c r="D223" s="175" t="s">
        <v>237</v>
      </c>
      <c r="E223" s="176" t="s">
        <v>1644</v>
      </c>
      <c r="F223" s="177" t="s">
        <v>1645</v>
      </c>
      <c r="G223" s="178" t="s">
        <v>1622</v>
      </c>
      <c r="H223" s="179">
        <v>4</v>
      </c>
      <c r="I223" s="180"/>
      <c r="J223" s="181">
        <f t="shared" si="50"/>
        <v>0</v>
      </c>
      <c r="K223" s="177" t="s">
        <v>1</v>
      </c>
      <c r="L223" s="182"/>
      <c r="M223" s="183" t="s">
        <v>1</v>
      </c>
      <c r="N223" s="184" t="s">
        <v>43</v>
      </c>
      <c r="O223" s="58"/>
      <c r="P223" s="154">
        <f t="shared" si="51"/>
        <v>0</v>
      </c>
      <c r="Q223" s="154">
        <v>0</v>
      </c>
      <c r="R223" s="154">
        <f t="shared" si="52"/>
        <v>0</v>
      </c>
      <c r="S223" s="154">
        <v>0</v>
      </c>
      <c r="T223" s="155">
        <f t="shared" si="5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6" t="s">
        <v>240</v>
      </c>
      <c r="AT223" s="156" t="s">
        <v>237</v>
      </c>
      <c r="AU223" s="156" t="s">
        <v>217</v>
      </c>
      <c r="AY223" s="17" t="s">
        <v>205</v>
      </c>
      <c r="BE223" s="157">
        <f t="shared" si="54"/>
        <v>0</v>
      </c>
      <c r="BF223" s="157">
        <f t="shared" si="55"/>
        <v>0</v>
      </c>
      <c r="BG223" s="157">
        <f t="shared" si="56"/>
        <v>0</v>
      </c>
      <c r="BH223" s="157">
        <f t="shared" si="57"/>
        <v>0</v>
      </c>
      <c r="BI223" s="157">
        <f t="shared" si="58"/>
        <v>0</v>
      </c>
      <c r="BJ223" s="17" t="s">
        <v>85</v>
      </c>
      <c r="BK223" s="157">
        <f t="shared" si="59"/>
        <v>0</v>
      </c>
      <c r="BL223" s="17" t="s">
        <v>212</v>
      </c>
      <c r="BM223" s="156" t="s">
        <v>1585</v>
      </c>
    </row>
    <row r="224" spans="1:65" s="2" customFormat="1" ht="33" customHeight="1">
      <c r="A224" s="32"/>
      <c r="B224" s="144"/>
      <c r="C224" s="175" t="s">
        <v>645</v>
      </c>
      <c r="D224" s="175" t="s">
        <v>237</v>
      </c>
      <c r="E224" s="176" t="s">
        <v>1780</v>
      </c>
      <c r="F224" s="177" t="s">
        <v>1781</v>
      </c>
      <c r="G224" s="178" t="s">
        <v>325</v>
      </c>
      <c r="H224" s="179">
        <v>4</v>
      </c>
      <c r="I224" s="180"/>
      <c r="J224" s="181">
        <f t="shared" si="50"/>
        <v>0</v>
      </c>
      <c r="K224" s="177" t="s">
        <v>1</v>
      </c>
      <c r="L224" s="182"/>
      <c r="M224" s="183" t="s">
        <v>1</v>
      </c>
      <c r="N224" s="184" t="s">
        <v>43</v>
      </c>
      <c r="O224" s="58"/>
      <c r="P224" s="154">
        <f t="shared" si="51"/>
        <v>0</v>
      </c>
      <c r="Q224" s="154">
        <v>0</v>
      </c>
      <c r="R224" s="154">
        <f t="shared" si="52"/>
        <v>0</v>
      </c>
      <c r="S224" s="154">
        <v>0</v>
      </c>
      <c r="T224" s="155">
        <f t="shared" si="5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6" t="s">
        <v>240</v>
      </c>
      <c r="AT224" s="156" t="s">
        <v>237</v>
      </c>
      <c r="AU224" s="156" t="s">
        <v>217</v>
      </c>
      <c r="AY224" s="17" t="s">
        <v>205</v>
      </c>
      <c r="BE224" s="157">
        <f t="shared" si="54"/>
        <v>0</v>
      </c>
      <c r="BF224" s="157">
        <f t="shared" si="55"/>
        <v>0</v>
      </c>
      <c r="BG224" s="157">
        <f t="shared" si="56"/>
        <v>0</v>
      </c>
      <c r="BH224" s="157">
        <f t="shared" si="57"/>
        <v>0</v>
      </c>
      <c r="BI224" s="157">
        <f t="shared" si="58"/>
        <v>0</v>
      </c>
      <c r="BJ224" s="17" t="s">
        <v>85</v>
      </c>
      <c r="BK224" s="157">
        <f t="shared" si="59"/>
        <v>0</v>
      </c>
      <c r="BL224" s="17" t="s">
        <v>212</v>
      </c>
      <c r="BM224" s="156" t="s">
        <v>1593</v>
      </c>
    </row>
    <row r="225" spans="1:65" s="2" customFormat="1" ht="24.15" customHeight="1">
      <c r="A225" s="32"/>
      <c r="B225" s="144"/>
      <c r="C225" s="175" t="s">
        <v>650</v>
      </c>
      <c r="D225" s="175" t="s">
        <v>237</v>
      </c>
      <c r="E225" s="176" t="s">
        <v>1646</v>
      </c>
      <c r="F225" s="177" t="s">
        <v>1647</v>
      </c>
      <c r="G225" s="178" t="s">
        <v>325</v>
      </c>
      <c r="H225" s="179">
        <v>70</v>
      </c>
      <c r="I225" s="180"/>
      <c r="J225" s="181">
        <f t="shared" si="50"/>
        <v>0</v>
      </c>
      <c r="K225" s="177" t="s">
        <v>1</v>
      </c>
      <c r="L225" s="182"/>
      <c r="M225" s="183" t="s">
        <v>1</v>
      </c>
      <c r="N225" s="184" t="s">
        <v>43</v>
      </c>
      <c r="O225" s="58"/>
      <c r="P225" s="154">
        <f t="shared" si="51"/>
        <v>0</v>
      </c>
      <c r="Q225" s="154">
        <v>0</v>
      </c>
      <c r="R225" s="154">
        <f t="shared" si="52"/>
        <v>0</v>
      </c>
      <c r="S225" s="154">
        <v>0</v>
      </c>
      <c r="T225" s="155">
        <f t="shared" si="5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6" t="s">
        <v>240</v>
      </c>
      <c r="AT225" s="156" t="s">
        <v>237</v>
      </c>
      <c r="AU225" s="156" t="s">
        <v>217</v>
      </c>
      <c r="AY225" s="17" t="s">
        <v>205</v>
      </c>
      <c r="BE225" s="157">
        <f t="shared" si="54"/>
        <v>0</v>
      </c>
      <c r="BF225" s="157">
        <f t="shared" si="55"/>
        <v>0</v>
      </c>
      <c r="BG225" s="157">
        <f t="shared" si="56"/>
        <v>0</v>
      </c>
      <c r="BH225" s="157">
        <f t="shared" si="57"/>
        <v>0</v>
      </c>
      <c r="BI225" s="157">
        <f t="shared" si="58"/>
        <v>0</v>
      </c>
      <c r="BJ225" s="17" t="s">
        <v>85</v>
      </c>
      <c r="BK225" s="157">
        <f t="shared" si="59"/>
        <v>0</v>
      </c>
      <c r="BL225" s="17" t="s">
        <v>212</v>
      </c>
      <c r="BM225" s="156" t="s">
        <v>1600</v>
      </c>
    </row>
    <row r="226" spans="1:65" s="2" customFormat="1" ht="24.15" customHeight="1">
      <c r="A226" s="32"/>
      <c r="B226" s="144"/>
      <c r="C226" s="175" t="s">
        <v>654</v>
      </c>
      <c r="D226" s="175" t="s">
        <v>237</v>
      </c>
      <c r="E226" s="176" t="s">
        <v>1648</v>
      </c>
      <c r="F226" s="177" t="s">
        <v>1649</v>
      </c>
      <c r="G226" s="178" t="s">
        <v>325</v>
      </c>
      <c r="H226" s="179">
        <v>8</v>
      </c>
      <c r="I226" s="180"/>
      <c r="J226" s="181">
        <f t="shared" si="50"/>
        <v>0</v>
      </c>
      <c r="K226" s="177" t="s">
        <v>1</v>
      </c>
      <c r="L226" s="182"/>
      <c r="M226" s="183" t="s">
        <v>1</v>
      </c>
      <c r="N226" s="184" t="s">
        <v>43</v>
      </c>
      <c r="O226" s="58"/>
      <c r="P226" s="154">
        <f t="shared" si="51"/>
        <v>0</v>
      </c>
      <c r="Q226" s="154">
        <v>0</v>
      </c>
      <c r="R226" s="154">
        <f t="shared" si="52"/>
        <v>0</v>
      </c>
      <c r="S226" s="154">
        <v>0</v>
      </c>
      <c r="T226" s="155">
        <f t="shared" si="5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6" t="s">
        <v>240</v>
      </c>
      <c r="AT226" s="156" t="s">
        <v>237</v>
      </c>
      <c r="AU226" s="156" t="s">
        <v>217</v>
      </c>
      <c r="AY226" s="17" t="s">
        <v>205</v>
      </c>
      <c r="BE226" s="157">
        <f t="shared" si="54"/>
        <v>0</v>
      </c>
      <c r="BF226" s="157">
        <f t="shared" si="55"/>
        <v>0</v>
      </c>
      <c r="BG226" s="157">
        <f t="shared" si="56"/>
        <v>0</v>
      </c>
      <c r="BH226" s="157">
        <f t="shared" si="57"/>
        <v>0</v>
      </c>
      <c r="BI226" s="157">
        <f t="shared" si="58"/>
        <v>0</v>
      </c>
      <c r="BJ226" s="17" t="s">
        <v>85</v>
      </c>
      <c r="BK226" s="157">
        <f t="shared" si="59"/>
        <v>0</v>
      </c>
      <c r="BL226" s="17" t="s">
        <v>212</v>
      </c>
      <c r="BM226" s="156" t="s">
        <v>1855</v>
      </c>
    </row>
    <row r="227" spans="2:63" s="12" customFormat="1" ht="20.9" customHeight="1">
      <c r="B227" s="131"/>
      <c r="D227" s="132" t="s">
        <v>76</v>
      </c>
      <c r="E227" s="142" t="s">
        <v>2116</v>
      </c>
      <c r="F227" s="142" t="s">
        <v>2117</v>
      </c>
      <c r="I227" s="134"/>
      <c r="J227" s="143">
        <f>BK227</f>
        <v>0</v>
      </c>
      <c r="L227" s="131"/>
      <c r="M227" s="136"/>
      <c r="N227" s="137"/>
      <c r="O227" s="137"/>
      <c r="P227" s="138">
        <f>SUM(P228:P234)</f>
        <v>0</v>
      </c>
      <c r="Q227" s="137"/>
      <c r="R227" s="138">
        <f>SUM(R228:R234)</f>
        <v>0</v>
      </c>
      <c r="S227" s="137"/>
      <c r="T227" s="139">
        <f>SUM(T228:T234)</f>
        <v>0</v>
      </c>
      <c r="AR227" s="132" t="s">
        <v>8</v>
      </c>
      <c r="AT227" s="140" t="s">
        <v>76</v>
      </c>
      <c r="AU227" s="140" t="s">
        <v>85</v>
      </c>
      <c r="AY227" s="132" t="s">
        <v>205</v>
      </c>
      <c r="BK227" s="141">
        <f>SUM(BK228:BK234)</f>
        <v>0</v>
      </c>
    </row>
    <row r="228" spans="1:65" s="2" customFormat="1" ht="66.75" customHeight="1">
      <c r="A228" s="32"/>
      <c r="B228" s="144"/>
      <c r="C228" s="175" t="s">
        <v>658</v>
      </c>
      <c r="D228" s="175" t="s">
        <v>237</v>
      </c>
      <c r="E228" s="176" t="s">
        <v>2118</v>
      </c>
      <c r="F228" s="177" t="s">
        <v>2119</v>
      </c>
      <c r="G228" s="178" t="s">
        <v>1635</v>
      </c>
      <c r="H228" s="179">
        <v>1</v>
      </c>
      <c r="I228" s="180"/>
      <c r="J228" s="181">
        <f aca="true" t="shared" si="60" ref="J228:J234">ROUND(I228*H228,0)</f>
        <v>0</v>
      </c>
      <c r="K228" s="177" t="s">
        <v>1</v>
      </c>
      <c r="L228" s="182"/>
      <c r="M228" s="183" t="s">
        <v>1</v>
      </c>
      <c r="N228" s="184" t="s">
        <v>43</v>
      </c>
      <c r="O228" s="58"/>
      <c r="P228" s="154">
        <f aca="true" t="shared" si="61" ref="P228:P234">O228*H228</f>
        <v>0</v>
      </c>
      <c r="Q228" s="154">
        <v>0</v>
      </c>
      <c r="R228" s="154">
        <f aca="true" t="shared" si="62" ref="R228:R234">Q228*H228</f>
        <v>0</v>
      </c>
      <c r="S228" s="154">
        <v>0</v>
      </c>
      <c r="T228" s="155">
        <f aca="true" t="shared" si="63" ref="T228:T234"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6" t="s">
        <v>240</v>
      </c>
      <c r="AT228" s="156" t="s">
        <v>237</v>
      </c>
      <c r="AU228" s="156" t="s">
        <v>217</v>
      </c>
      <c r="AY228" s="17" t="s">
        <v>205</v>
      </c>
      <c r="BE228" s="157">
        <f aca="true" t="shared" si="64" ref="BE228:BE234">IF(N228="základní",J228,0)</f>
        <v>0</v>
      </c>
      <c r="BF228" s="157">
        <f aca="true" t="shared" si="65" ref="BF228:BF234">IF(N228="snížená",J228,0)</f>
        <v>0</v>
      </c>
      <c r="BG228" s="157">
        <f aca="true" t="shared" si="66" ref="BG228:BG234">IF(N228="zákl. přenesená",J228,0)</f>
        <v>0</v>
      </c>
      <c r="BH228" s="157">
        <f aca="true" t="shared" si="67" ref="BH228:BH234">IF(N228="sníž. přenesená",J228,0)</f>
        <v>0</v>
      </c>
      <c r="BI228" s="157">
        <f aca="true" t="shared" si="68" ref="BI228:BI234">IF(N228="nulová",J228,0)</f>
        <v>0</v>
      </c>
      <c r="BJ228" s="17" t="s">
        <v>85</v>
      </c>
      <c r="BK228" s="157">
        <f aca="true" t="shared" si="69" ref="BK228:BK234">ROUND(I228*H228,0)</f>
        <v>0</v>
      </c>
      <c r="BL228" s="17" t="s">
        <v>212</v>
      </c>
      <c r="BM228" s="156" t="s">
        <v>1856</v>
      </c>
    </row>
    <row r="229" spans="1:65" s="2" customFormat="1" ht="49" customHeight="1">
      <c r="A229" s="32"/>
      <c r="B229" s="144"/>
      <c r="C229" s="175" t="s">
        <v>662</v>
      </c>
      <c r="D229" s="175" t="s">
        <v>237</v>
      </c>
      <c r="E229" s="176" t="s">
        <v>2120</v>
      </c>
      <c r="F229" s="177" t="s">
        <v>2121</v>
      </c>
      <c r="G229" s="178" t="s">
        <v>1635</v>
      </c>
      <c r="H229" s="179">
        <v>1</v>
      </c>
      <c r="I229" s="180"/>
      <c r="J229" s="181">
        <f t="shared" si="60"/>
        <v>0</v>
      </c>
      <c r="K229" s="177" t="s">
        <v>1</v>
      </c>
      <c r="L229" s="182"/>
      <c r="M229" s="183" t="s">
        <v>1</v>
      </c>
      <c r="N229" s="184" t="s">
        <v>43</v>
      </c>
      <c r="O229" s="58"/>
      <c r="P229" s="154">
        <f t="shared" si="61"/>
        <v>0</v>
      </c>
      <c r="Q229" s="154">
        <v>0</v>
      </c>
      <c r="R229" s="154">
        <f t="shared" si="62"/>
        <v>0</v>
      </c>
      <c r="S229" s="154">
        <v>0</v>
      </c>
      <c r="T229" s="155">
        <f t="shared" si="6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6" t="s">
        <v>240</v>
      </c>
      <c r="AT229" s="156" t="s">
        <v>237</v>
      </c>
      <c r="AU229" s="156" t="s">
        <v>217</v>
      </c>
      <c r="AY229" s="17" t="s">
        <v>205</v>
      </c>
      <c r="BE229" s="157">
        <f t="shared" si="64"/>
        <v>0</v>
      </c>
      <c r="BF229" s="157">
        <f t="shared" si="65"/>
        <v>0</v>
      </c>
      <c r="BG229" s="157">
        <f t="shared" si="66"/>
        <v>0</v>
      </c>
      <c r="BH229" s="157">
        <f t="shared" si="67"/>
        <v>0</v>
      </c>
      <c r="BI229" s="157">
        <f t="shared" si="68"/>
        <v>0</v>
      </c>
      <c r="BJ229" s="17" t="s">
        <v>85</v>
      </c>
      <c r="BK229" s="157">
        <f t="shared" si="69"/>
        <v>0</v>
      </c>
      <c r="BL229" s="17" t="s">
        <v>212</v>
      </c>
      <c r="BM229" s="156" t="s">
        <v>1857</v>
      </c>
    </row>
    <row r="230" spans="1:65" s="2" customFormat="1" ht="37.75" customHeight="1">
      <c r="A230" s="32"/>
      <c r="B230" s="144"/>
      <c r="C230" s="175" t="s">
        <v>666</v>
      </c>
      <c r="D230" s="175" t="s">
        <v>237</v>
      </c>
      <c r="E230" s="176" t="s">
        <v>2122</v>
      </c>
      <c r="F230" s="177" t="s">
        <v>2123</v>
      </c>
      <c r="G230" s="178" t="s">
        <v>2124</v>
      </c>
      <c r="H230" s="179">
        <v>3</v>
      </c>
      <c r="I230" s="180"/>
      <c r="J230" s="181">
        <f t="shared" si="60"/>
        <v>0</v>
      </c>
      <c r="K230" s="177" t="s">
        <v>1</v>
      </c>
      <c r="L230" s="182"/>
      <c r="M230" s="183" t="s">
        <v>1</v>
      </c>
      <c r="N230" s="184" t="s">
        <v>43</v>
      </c>
      <c r="O230" s="58"/>
      <c r="P230" s="154">
        <f t="shared" si="61"/>
        <v>0</v>
      </c>
      <c r="Q230" s="154">
        <v>0</v>
      </c>
      <c r="R230" s="154">
        <f t="shared" si="62"/>
        <v>0</v>
      </c>
      <c r="S230" s="154">
        <v>0</v>
      </c>
      <c r="T230" s="155">
        <f t="shared" si="6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6" t="s">
        <v>240</v>
      </c>
      <c r="AT230" s="156" t="s">
        <v>237</v>
      </c>
      <c r="AU230" s="156" t="s">
        <v>217</v>
      </c>
      <c r="AY230" s="17" t="s">
        <v>205</v>
      </c>
      <c r="BE230" s="157">
        <f t="shared" si="64"/>
        <v>0</v>
      </c>
      <c r="BF230" s="157">
        <f t="shared" si="65"/>
        <v>0</v>
      </c>
      <c r="BG230" s="157">
        <f t="shared" si="66"/>
        <v>0</v>
      </c>
      <c r="BH230" s="157">
        <f t="shared" si="67"/>
        <v>0</v>
      </c>
      <c r="BI230" s="157">
        <f t="shared" si="68"/>
        <v>0</v>
      </c>
      <c r="BJ230" s="17" t="s">
        <v>85</v>
      </c>
      <c r="BK230" s="157">
        <f t="shared" si="69"/>
        <v>0</v>
      </c>
      <c r="BL230" s="17" t="s">
        <v>212</v>
      </c>
      <c r="BM230" s="156" t="s">
        <v>1858</v>
      </c>
    </row>
    <row r="231" spans="1:65" s="2" customFormat="1" ht="24.15" customHeight="1">
      <c r="A231" s="32"/>
      <c r="B231" s="144"/>
      <c r="C231" s="175" t="s">
        <v>670</v>
      </c>
      <c r="D231" s="175" t="s">
        <v>237</v>
      </c>
      <c r="E231" s="176" t="s">
        <v>2125</v>
      </c>
      <c r="F231" s="177" t="s">
        <v>2126</v>
      </c>
      <c r="G231" s="178" t="s">
        <v>1635</v>
      </c>
      <c r="H231" s="179">
        <v>1</v>
      </c>
      <c r="I231" s="180"/>
      <c r="J231" s="181">
        <f t="shared" si="60"/>
        <v>0</v>
      </c>
      <c r="K231" s="177" t="s">
        <v>1</v>
      </c>
      <c r="L231" s="182"/>
      <c r="M231" s="183" t="s">
        <v>1</v>
      </c>
      <c r="N231" s="184" t="s">
        <v>43</v>
      </c>
      <c r="O231" s="58"/>
      <c r="P231" s="154">
        <f t="shared" si="61"/>
        <v>0</v>
      </c>
      <c r="Q231" s="154">
        <v>0</v>
      </c>
      <c r="R231" s="154">
        <f t="shared" si="62"/>
        <v>0</v>
      </c>
      <c r="S231" s="154">
        <v>0</v>
      </c>
      <c r="T231" s="155">
        <f t="shared" si="6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6" t="s">
        <v>240</v>
      </c>
      <c r="AT231" s="156" t="s">
        <v>237</v>
      </c>
      <c r="AU231" s="156" t="s">
        <v>217</v>
      </c>
      <c r="AY231" s="17" t="s">
        <v>205</v>
      </c>
      <c r="BE231" s="157">
        <f t="shared" si="64"/>
        <v>0</v>
      </c>
      <c r="BF231" s="157">
        <f t="shared" si="65"/>
        <v>0</v>
      </c>
      <c r="BG231" s="157">
        <f t="shared" si="66"/>
        <v>0</v>
      </c>
      <c r="BH231" s="157">
        <f t="shared" si="67"/>
        <v>0</v>
      </c>
      <c r="BI231" s="157">
        <f t="shared" si="68"/>
        <v>0</v>
      </c>
      <c r="BJ231" s="17" t="s">
        <v>85</v>
      </c>
      <c r="BK231" s="157">
        <f t="shared" si="69"/>
        <v>0</v>
      </c>
      <c r="BL231" s="17" t="s">
        <v>212</v>
      </c>
      <c r="BM231" s="156" t="s">
        <v>1859</v>
      </c>
    </row>
    <row r="232" spans="1:65" s="2" customFormat="1" ht="33" customHeight="1">
      <c r="A232" s="32"/>
      <c r="B232" s="144"/>
      <c r="C232" s="175" t="s">
        <v>674</v>
      </c>
      <c r="D232" s="175" t="s">
        <v>237</v>
      </c>
      <c r="E232" s="176" t="s">
        <v>2127</v>
      </c>
      <c r="F232" s="177" t="s">
        <v>2128</v>
      </c>
      <c r="G232" s="178" t="s">
        <v>1635</v>
      </c>
      <c r="H232" s="179">
        <v>1</v>
      </c>
      <c r="I232" s="180"/>
      <c r="J232" s="181">
        <f t="shared" si="60"/>
        <v>0</v>
      </c>
      <c r="K232" s="177" t="s">
        <v>1</v>
      </c>
      <c r="L232" s="182"/>
      <c r="M232" s="183" t="s">
        <v>1</v>
      </c>
      <c r="N232" s="184" t="s">
        <v>43</v>
      </c>
      <c r="O232" s="58"/>
      <c r="P232" s="154">
        <f t="shared" si="61"/>
        <v>0</v>
      </c>
      <c r="Q232" s="154">
        <v>0</v>
      </c>
      <c r="R232" s="154">
        <f t="shared" si="62"/>
        <v>0</v>
      </c>
      <c r="S232" s="154">
        <v>0</v>
      </c>
      <c r="T232" s="155">
        <f t="shared" si="6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6" t="s">
        <v>240</v>
      </c>
      <c r="AT232" s="156" t="s">
        <v>237</v>
      </c>
      <c r="AU232" s="156" t="s">
        <v>217</v>
      </c>
      <c r="AY232" s="17" t="s">
        <v>205</v>
      </c>
      <c r="BE232" s="157">
        <f t="shared" si="64"/>
        <v>0</v>
      </c>
      <c r="BF232" s="157">
        <f t="shared" si="65"/>
        <v>0</v>
      </c>
      <c r="BG232" s="157">
        <f t="shared" si="66"/>
        <v>0</v>
      </c>
      <c r="BH232" s="157">
        <f t="shared" si="67"/>
        <v>0</v>
      </c>
      <c r="BI232" s="157">
        <f t="shared" si="68"/>
        <v>0</v>
      </c>
      <c r="BJ232" s="17" t="s">
        <v>85</v>
      </c>
      <c r="BK232" s="157">
        <f t="shared" si="69"/>
        <v>0</v>
      </c>
      <c r="BL232" s="17" t="s">
        <v>212</v>
      </c>
      <c r="BM232" s="156" t="s">
        <v>1860</v>
      </c>
    </row>
    <row r="233" spans="1:65" s="2" customFormat="1" ht="33" customHeight="1">
      <c r="A233" s="32"/>
      <c r="B233" s="144"/>
      <c r="C233" s="175" t="s">
        <v>678</v>
      </c>
      <c r="D233" s="175" t="s">
        <v>237</v>
      </c>
      <c r="E233" s="176" t="s">
        <v>2129</v>
      </c>
      <c r="F233" s="177" t="s">
        <v>2130</v>
      </c>
      <c r="G233" s="178" t="s">
        <v>1635</v>
      </c>
      <c r="H233" s="179">
        <v>1</v>
      </c>
      <c r="I233" s="180"/>
      <c r="J233" s="181">
        <f t="shared" si="60"/>
        <v>0</v>
      </c>
      <c r="K233" s="177" t="s">
        <v>1</v>
      </c>
      <c r="L233" s="182"/>
      <c r="M233" s="183" t="s">
        <v>1</v>
      </c>
      <c r="N233" s="184" t="s">
        <v>43</v>
      </c>
      <c r="O233" s="58"/>
      <c r="P233" s="154">
        <f t="shared" si="61"/>
        <v>0</v>
      </c>
      <c r="Q233" s="154">
        <v>0</v>
      </c>
      <c r="R233" s="154">
        <f t="shared" si="62"/>
        <v>0</v>
      </c>
      <c r="S233" s="154">
        <v>0</v>
      </c>
      <c r="T233" s="155">
        <f t="shared" si="6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6" t="s">
        <v>240</v>
      </c>
      <c r="AT233" s="156" t="s">
        <v>237</v>
      </c>
      <c r="AU233" s="156" t="s">
        <v>217</v>
      </c>
      <c r="AY233" s="17" t="s">
        <v>205</v>
      </c>
      <c r="BE233" s="157">
        <f t="shared" si="64"/>
        <v>0</v>
      </c>
      <c r="BF233" s="157">
        <f t="shared" si="65"/>
        <v>0</v>
      </c>
      <c r="BG233" s="157">
        <f t="shared" si="66"/>
        <v>0</v>
      </c>
      <c r="BH233" s="157">
        <f t="shared" si="67"/>
        <v>0</v>
      </c>
      <c r="BI233" s="157">
        <f t="shared" si="68"/>
        <v>0</v>
      </c>
      <c r="BJ233" s="17" t="s">
        <v>85</v>
      </c>
      <c r="BK233" s="157">
        <f t="shared" si="69"/>
        <v>0</v>
      </c>
      <c r="BL233" s="17" t="s">
        <v>212</v>
      </c>
      <c r="BM233" s="156" t="s">
        <v>1861</v>
      </c>
    </row>
    <row r="234" spans="1:65" s="2" customFormat="1" ht="16.5" customHeight="1">
      <c r="A234" s="32"/>
      <c r="B234" s="144"/>
      <c r="C234" s="175" t="s">
        <v>682</v>
      </c>
      <c r="D234" s="175" t="s">
        <v>237</v>
      </c>
      <c r="E234" s="176" t="s">
        <v>2131</v>
      </c>
      <c r="F234" s="177" t="s">
        <v>2132</v>
      </c>
      <c r="G234" s="178" t="s">
        <v>1635</v>
      </c>
      <c r="H234" s="179">
        <v>1</v>
      </c>
      <c r="I234" s="180"/>
      <c r="J234" s="181">
        <f t="shared" si="60"/>
        <v>0</v>
      </c>
      <c r="K234" s="177" t="s">
        <v>1</v>
      </c>
      <c r="L234" s="182"/>
      <c r="M234" s="196" t="s">
        <v>1</v>
      </c>
      <c r="N234" s="197" t="s">
        <v>43</v>
      </c>
      <c r="O234" s="198"/>
      <c r="P234" s="199">
        <f t="shared" si="61"/>
        <v>0</v>
      </c>
      <c r="Q234" s="199">
        <v>0</v>
      </c>
      <c r="R234" s="199">
        <f t="shared" si="62"/>
        <v>0</v>
      </c>
      <c r="S234" s="199">
        <v>0</v>
      </c>
      <c r="T234" s="200">
        <f t="shared" si="6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6" t="s">
        <v>240</v>
      </c>
      <c r="AT234" s="156" t="s">
        <v>237</v>
      </c>
      <c r="AU234" s="156" t="s">
        <v>217</v>
      </c>
      <c r="AY234" s="17" t="s">
        <v>205</v>
      </c>
      <c r="BE234" s="157">
        <f t="shared" si="64"/>
        <v>0</v>
      </c>
      <c r="BF234" s="157">
        <f t="shared" si="65"/>
        <v>0</v>
      </c>
      <c r="BG234" s="157">
        <f t="shared" si="66"/>
        <v>0</v>
      </c>
      <c r="BH234" s="157">
        <f t="shared" si="67"/>
        <v>0</v>
      </c>
      <c r="BI234" s="157">
        <f t="shared" si="68"/>
        <v>0</v>
      </c>
      <c r="BJ234" s="17" t="s">
        <v>85</v>
      </c>
      <c r="BK234" s="157">
        <f t="shared" si="69"/>
        <v>0</v>
      </c>
      <c r="BL234" s="17" t="s">
        <v>212</v>
      </c>
      <c r="BM234" s="156" t="s">
        <v>1862</v>
      </c>
    </row>
    <row r="235" spans="1:31" s="2" customFormat="1" ht="7" customHeight="1">
      <c r="A235" s="32"/>
      <c r="B235" s="47"/>
      <c r="C235" s="48"/>
      <c r="D235" s="48"/>
      <c r="E235" s="48"/>
      <c r="F235" s="48"/>
      <c r="G235" s="48"/>
      <c r="H235" s="48"/>
      <c r="I235" s="48"/>
      <c r="J235" s="48"/>
      <c r="K235" s="48"/>
      <c r="L235" s="33"/>
      <c r="M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</sheetData>
  <autoFilter ref="C125:K23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84"/>
  <sheetViews>
    <sheetView showGridLines="0" workbookViewId="0" topLeftCell="A1">
      <selection activeCell="I34" sqref="I3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102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2133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ROUND(J123,0)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ROUND((SUM(BE123:BE183)),0)</f>
        <v>0</v>
      </c>
      <c r="G33" s="32"/>
      <c r="H33" s="32"/>
      <c r="I33" s="101">
        <v>0.21</v>
      </c>
      <c r="J33" s="100">
        <f>ROUND(((SUM(BE123:BE183))*I33),0)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ROUND((SUM(BF123:BF183)),0)</f>
        <v>0</v>
      </c>
      <c r="G34" s="32"/>
      <c r="H34" s="32"/>
      <c r="I34" s="101">
        <v>0.12</v>
      </c>
      <c r="J34" s="100">
        <f>ROUND(((SUM(BF123:BF183))*I34),0)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ROUND((SUM(BG123:BG183)),0)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ROUND((SUM(BH123:BH183)),0)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ROUND((SUM(BI123:BI183)),0)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5 - VZT - SO 02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2134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2:12" s="10" customFormat="1" ht="19.9" customHeight="1">
      <c r="B98" s="117"/>
      <c r="D98" s="118" t="s">
        <v>2135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2:12" s="10" customFormat="1" ht="14.9" customHeight="1">
      <c r="B99" s="117"/>
      <c r="D99" s="118" t="s">
        <v>2136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4.9" customHeight="1">
      <c r="B100" s="117"/>
      <c r="D100" s="118" t="s">
        <v>2137</v>
      </c>
      <c r="E100" s="119"/>
      <c r="F100" s="119"/>
      <c r="G100" s="119"/>
      <c r="H100" s="119"/>
      <c r="I100" s="119"/>
      <c r="J100" s="120">
        <f>J139</f>
        <v>0</v>
      </c>
      <c r="L100" s="117"/>
    </row>
    <row r="101" spans="2:12" s="10" customFormat="1" ht="14.9" customHeight="1">
      <c r="B101" s="117"/>
      <c r="D101" s="118" t="s">
        <v>2138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2:12" s="10" customFormat="1" ht="14.9" customHeight="1">
      <c r="B102" s="117"/>
      <c r="D102" s="118" t="s">
        <v>2139</v>
      </c>
      <c r="E102" s="119"/>
      <c r="F102" s="119"/>
      <c r="G102" s="119"/>
      <c r="H102" s="119"/>
      <c r="I102" s="119"/>
      <c r="J102" s="120">
        <f>J159</f>
        <v>0</v>
      </c>
      <c r="L102" s="117"/>
    </row>
    <row r="103" spans="2:12" s="10" customFormat="1" ht="14.9" customHeight="1">
      <c r="B103" s="117"/>
      <c r="D103" s="118" t="s">
        <v>2140</v>
      </c>
      <c r="E103" s="119"/>
      <c r="F103" s="119"/>
      <c r="G103" s="119"/>
      <c r="H103" s="119"/>
      <c r="I103" s="119"/>
      <c r="J103" s="120">
        <f>J170</f>
        <v>0</v>
      </c>
      <c r="L103" s="117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7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5" customHeight="1">
      <c r="A110" s="32"/>
      <c r="B110" s="33"/>
      <c r="C110" s="21" t="s">
        <v>190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17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50" t="str">
        <f>E7</f>
        <v>Stavební úpravy DD Lampertice</v>
      </c>
      <c r="F113" s="251"/>
      <c r="G113" s="251"/>
      <c r="H113" s="251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164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37" t="str">
        <f>E9</f>
        <v>5 - VZT - SO 02</v>
      </c>
      <c r="F115" s="252"/>
      <c r="G115" s="252"/>
      <c r="H115" s="25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</v>
      </c>
      <c r="D117" s="32"/>
      <c r="E117" s="32"/>
      <c r="F117" s="25" t="str">
        <f>F12</f>
        <v xml:space="preserve"> </v>
      </c>
      <c r="G117" s="32"/>
      <c r="H117" s="32"/>
      <c r="I117" s="27" t="s">
        <v>23</v>
      </c>
      <c r="J117" s="55" t="str">
        <f>IF(J12="","",J12)</f>
        <v>11. 8. 2023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40" customHeight="1">
      <c r="A119" s="32"/>
      <c r="B119" s="33"/>
      <c r="C119" s="27" t="s">
        <v>25</v>
      </c>
      <c r="D119" s="32"/>
      <c r="E119" s="32"/>
      <c r="F119" s="25" t="str">
        <f>E15</f>
        <v>KHK Pivovarské nám. 1245, Hradec Králové</v>
      </c>
      <c r="G119" s="32"/>
      <c r="H119" s="32"/>
      <c r="I119" s="27" t="s">
        <v>31</v>
      </c>
      <c r="J119" s="30" t="str">
        <f>E21</f>
        <v>ing. Marek Pavlíček, Rooseveltova 2855, D.K.n.L.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15" customHeight="1">
      <c r="A120" s="32"/>
      <c r="B120" s="33"/>
      <c r="C120" s="27" t="s">
        <v>29</v>
      </c>
      <c r="D120" s="32"/>
      <c r="E120" s="32"/>
      <c r="F120" s="25" t="str">
        <f>IF(E18="","",E18)</f>
        <v>Vyplň údaj</v>
      </c>
      <c r="G120" s="32"/>
      <c r="H120" s="32"/>
      <c r="I120" s="27" t="s">
        <v>34</v>
      </c>
      <c r="J120" s="30" t="str">
        <f>E24</f>
        <v>ing. V. Švehla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2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1"/>
      <c r="B122" s="122"/>
      <c r="C122" s="123" t="s">
        <v>191</v>
      </c>
      <c r="D122" s="124" t="s">
        <v>62</v>
      </c>
      <c r="E122" s="124" t="s">
        <v>58</v>
      </c>
      <c r="F122" s="124" t="s">
        <v>59</v>
      </c>
      <c r="G122" s="124" t="s">
        <v>192</v>
      </c>
      <c r="H122" s="124" t="s">
        <v>193</v>
      </c>
      <c r="I122" s="124" t="s">
        <v>194</v>
      </c>
      <c r="J122" s="124" t="s">
        <v>168</v>
      </c>
      <c r="K122" s="125" t="s">
        <v>195</v>
      </c>
      <c r="L122" s="126"/>
      <c r="M122" s="62" t="s">
        <v>1</v>
      </c>
      <c r="N122" s="63" t="s">
        <v>41</v>
      </c>
      <c r="O122" s="63" t="s">
        <v>196</v>
      </c>
      <c r="P122" s="63" t="s">
        <v>197</v>
      </c>
      <c r="Q122" s="63" t="s">
        <v>198</v>
      </c>
      <c r="R122" s="63" t="s">
        <v>199</v>
      </c>
      <c r="S122" s="63" t="s">
        <v>200</v>
      </c>
      <c r="T122" s="64" t="s">
        <v>201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3" s="2" customFormat="1" ht="22.75" customHeight="1">
      <c r="A123" s="32"/>
      <c r="B123" s="33"/>
      <c r="C123" s="69" t="s">
        <v>202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0</v>
      </c>
      <c r="S123" s="66"/>
      <c r="T123" s="129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76</v>
      </c>
      <c r="AU123" s="17" t="s">
        <v>170</v>
      </c>
      <c r="BK123" s="130">
        <f>BK124</f>
        <v>0</v>
      </c>
    </row>
    <row r="124" spans="2:63" s="12" customFormat="1" ht="25.9" customHeight="1">
      <c r="B124" s="131"/>
      <c r="D124" s="132" t="s">
        <v>76</v>
      </c>
      <c r="E124" s="133" t="s">
        <v>237</v>
      </c>
      <c r="F124" s="133" t="s">
        <v>2141</v>
      </c>
      <c r="I124" s="134"/>
      <c r="J124" s="135">
        <f>BK124</f>
        <v>0</v>
      </c>
      <c r="L124" s="131"/>
      <c r="M124" s="136"/>
      <c r="N124" s="137"/>
      <c r="O124" s="137"/>
      <c r="P124" s="138">
        <f>P125</f>
        <v>0</v>
      </c>
      <c r="Q124" s="137"/>
      <c r="R124" s="138">
        <f>R125</f>
        <v>0</v>
      </c>
      <c r="S124" s="137"/>
      <c r="T124" s="139">
        <f>T125</f>
        <v>0</v>
      </c>
      <c r="AR124" s="132" t="s">
        <v>217</v>
      </c>
      <c r="AT124" s="140" t="s">
        <v>76</v>
      </c>
      <c r="AU124" s="140" t="s">
        <v>77</v>
      </c>
      <c r="AY124" s="132" t="s">
        <v>205</v>
      </c>
      <c r="BK124" s="141">
        <f>BK125</f>
        <v>0</v>
      </c>
    </row>
    <row r="125" spans="2:63" s="12" customFormat="1" ht="22.75" customHeight="1">
      <c r="B125" s="131"/>
      <c r="D125" s="132" t="s">
        <v>76</v>
      </c>
      <c r="E125" s="142" t="s">
        <v>2142</v>
      </c>
      <c r="F125" s="142" t="s">
        <v>2143</v>
      </c>
      <c r="I125" s="134"/>
      <c r="J125" s="143">
        <f>BK125</f>
        <v>0</v>
      </c>
      <c r="L125" s="131"/>
      <c r="M125" s="136"/>
      <c r="N125" s="137"/>
      <c r="O125" s="137"/>
      <c r="P125" s="138">
        <f>P126+P139+P148+P159+P170</f>
        <v>0</v>
      </c>
      <c r="Q125" s="137"/>
      <c r="R125" s="138">
        <f>R126+R139+R148+R159+R170</f>
        <v>0</v>
      </c>
      <c r="S125" s="137"/>
      <c r="T125" s="139">
        <f>T126+T139+T148+T159+T170</f>
        <v>0</v>
      </c>
      <c r="AR125" s="132" t="s">
        <v>217</v>
      </c>
      <c r="AT125" s="140" t="s">
        <v>76</v>
      </c>
      <c r="AU125" s="140" t="s">
        <v>8</v>
      </c>
      <c r="AY125" s="132" t="s">
        <v>205</v>
      </c>
      <c r="BK125" s="141">
        <f>BK126+BK139+BK148+BK159+BK170</f>
        <v>0</v>
      </c>
    </row>
    <row r="126" spans="2:63" s="12" customFormat="1" ht="20.9" customHeight="1">
      <c r="B126" s="131"/>
      <c r="D126" s="132" t="s">
        <v>76</v>
      </c>
      <c r="E126" s="142" t="s">
        <v>1610</v>
      </c>
      <c r="F126" s="142" t="s">
        <v>2144</v>
      </c>
      <c r="I126" s="134"/>
      <c r="J126" s="143">
        <f>BK126</f>
        <v>0</v>
      </c>
      <c r="L126" s="131"/>
      <c r="M126" s="136"/>
      <c r="N126" s="137"/>
      <c r="O126" s="137"/>
      <c r="P126" s="138">
        <f>SUM(P127:P138)</f>
        <v>0</v>
      </c>
      <c r="Q126" s="137"/>
      <c r="R126" s="138">
        <f>SUM(R127:R138)</f>
        <v>0</v>
      </c>
      <c r="S126" s="137"/>
      <c r="T126" s="139">
        <f>SUM(T127:T138)</f>
        <v>0</v>
      </c>
      <c r="AR126" s="132" t="s">
        <v>8</v>
      </c>
      <c r="AT126" s="140" t="s">
        <v>76</v>
      </c>
      <c r="AU126" s="140" t="s">
        <v>85</v>
      </c>
      <c r="AY126" s="132" t="s">
        <v>205</v>
      </c>
      <c r="BK126" s="141">
        <f>SUM(BK127:BK138)</f>
        <v>0</v>
      </c>
    </row>
    <row r="127" spans="1:65" s="2" customFormat="1" ht="33" customHeight="1">
      <c r="A127" s="32"/>
      <c r="B127" s="144"/>
      <c r="C127" s="175" t="s">
        <v>8</v>
      </c>
      <c r="D127" s="175" t="s">
        <v>237</v>
      </c>
      <c r="E127" s="176" t="s">
        <v>2145</v>
      </c>
      <c r="F127" s="177" t="s">
        <v>2146</v>
      </c>
      <c r="G127" s="178" t="s">
        <v>1622</v>
      </c>
      <c r="H127" s="179">
        <v>1</v>
      </c>
      <c r="I127" s="180"/>
      <c r="J127" s="181">
        <f aca="true" t="shared" si="0" ref="J127:J138">ROUND(I127*H127,0)</f>
        <v>0</v>
      </c>
      <c r="K127" s="177" t="s">
        <v>1</v>
      </c>
      <c r="L127" s="182"/>
      <c r="M127" s="183" t="s">
        <v>1</v>
      </c>
      <c r="N127" s="184" t="s">
        <v>43</v>
      </c>
      <c r="O127" s="58"/>
      <c r="P127" s="154">
        <f aca="true" t="shared" si="1" ref="P127:P138">O127*H127</f>
        <v>0</v>
      </c>
      <c r="Q127" s="154">
        <v>0</v>
      </c>
      <c r="R127" s="154">
        <f aca="true" t="shared" si="2" ref="R127:R138">Q127*H127</f>
        <v>0</v>
      </c>
      <c r="S127" s="154">
        <v>0</v>
      </c>
      <c r="T127" s="155">
        <f aca="true" t="shared" si="3" ref="T127:T138"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6" t="s">
        <v>240</v>
      </c>
      <c r="AT127" s="156" t="s">
        <v>237</v>
      </c>
      <c r="AU127" s="156" t="s">
        <v>217</v>
      </c>
      <c r="AY127" s="17" t="s">
        <v>205</v>
      </c>
      <c r="BE127" s="157">
        <f aca="true" t="shared" si="4" ref="BE127:BE138">IF(N127="základní",J127,0)</f>
        <v>0</v>
      </c>
      <c r="BF127" s="157">
        <f aca="true" t="shared" si="5" ref="BF127:BF138">IF(N127="snížená",J127,0)</f>
        <v>0</v>
      </c>
      <c r="BG127" s="157">
        <f aca="true" t="shared" si="6" ref="BG127:BG138">IF(N127="zákl. přenesená",J127,0)</f>
        <v>0</v>
      </c>
      <c r="BH127" s="157">
        <f aca="true" t="shared" si="7" ref="BH127:BH138">IF(N127="sníž. přenesená",J127,0)</f>
        <v>0</v>
      </c>
      <c r="BI127" s="157">
        <f aca="true" t="shared" si="8" ref="BI127:BI138">IF(N127="nulová",J127,0)</f>
        <v>0</v>
      </c>
      <c r="BJ127" s="17" t="s">
        <v>85</v>
      </c>
      <c r="BK127" s="157">
        <f aca="true" t="shared" si="9" ref="BK127:BK138">ROUND(I127*H127,0)</f>
        <v>0</v>
      </c>
      <c r="BL127" s="17" t="s">
        <v>212</v>
      </c>
      <c r="BM127" s="156" t="s">
        <v>85</v>
      </c>
    </row>
    <row r="128" spans="1:65" s="2" customFormat="1" ht="24.15" customHeight="1">
      <c r="A128" s="32"/>
      <c r="B128" s="144"/>
      <c r="C128" s="175" t="s">
        <v>85</v>
      </c>
      <c r="D128" s="175" t="s">
        <v>237</v>
      </c>
      <c r="E128" s="176" t="s">
        <v>2147</v>
      </c>
      <c r="F128" s="177" t="s">
        <v>2148</v>
      </c>
      <c r="G128" s="178" t="s">
        <v>1721</v>
      </c>
      <c r="H128" s="179">
        <v>4</v>
      </c>
      <c r="I128" s="180"/>
      <c r="J128" s="181">
        <f t="shared" si="0"/>
        <v>0</v>
      </c>
      <c r="K128" s="177" t="s">
        <v>1</v>
      </c>
      <c r="L128" s="182"/>
      <c r="M128" s="183" t="s">
        <v>1</v>
      </c>
      <c r="N128" s="184" t="s">
        <v>43</v>
      </c>
      <c r="O128" s="58"/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6" t="s">
        <v>240</v>
      </c>
      <c r="AT128" s="156" t="s">
        <v>237</v>
      </c>
      <c r="AU128" s="156" t="s">
        <v>217</v>
      </c>
      <c r="AY128" s="17" t="s">
        <v>205</v>
      </c>
      <c r="BE128" s="157">
        <f t="shared" si="4"/>
        <v>0</v>
      </c>
      <c r="BF128" s="157">
        <f t="shared" si="5"/>
        <v>0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7" t="s">
        <v>85</v>
      </c>
      <c r="BK128" s="157">
        <f t="shared" si="9"/>
        <v>0</v>
      </c>
      <c r="BL128" s="17" t="s">
        <v>212</v>
      </c>
      <c r="BM128" s="156" t="s">
        <v>212</v>
      </c>
    </row>
    <row r="129" spans="1:65" s="2" customFormat="1" ht="24.15" customHeight="1">
      <c r="A129" s="32"/>
      <c r="B129" s="144"/>
      <c r="C129" s="175" t="s">
        <v>217</v>
      </c>
      <c r="D129" s="175" t="s">
        <v>237</v>
      </c>
      <c r="E129" s="176" t="s">
        <v>2149</v>
      </c>
      <c r="F129" s="177" t="s">
        <v>2150</v>
      </c>
      <c r="G129" s="178" t="s">
        <v>1622</v>
      </c>
      <c r="H129" s="179">
        <v>1</v>
      </c>
      <c r="I129" s="180"/>
      <c r="J129" s="181">
        <f t="shared" si="0"/>
        <v>0</v>
      </c>
      <c r="K129" s="177" t="s">
        <v>1</v>
      </c>
      <c r="L129" s="182"/>
      <c r="M129" s="183" t="s">
        <v>1</v>
      </c>
      <c r="N129" s="184" t="s">
        <v>43</v>
      </c>
      <c r="O129" s="58"/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6" t="s">
        <v>240</v>
      </c>
      <c r="AT129" s="156" t="s">
        <v>237</v>
      </c>
      <c r="AU129" s="156" t="s">
        <v>217</v>
      </c>
      <c r="AY129" s="17" t="s">
        <v>205</v>
      </c>
      <c r="BE129" s="157">
        <f t="shared" si="4"/>
        <v>0</v>
      </c>
      <c r="BF129" s="157">
        <f t="shared" si="5"/>
        <v>0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7" t="s">
        <v>85</v>
      </c>
      <c r="BK129" s="157">
        <f t="shared" si="9"/>
        <v>0</v>
      </c>
      <c r="BL129" s="17" t="s">
        <v>212</v>
      </c>
      <c r="BM129" s="156" t="s">
        <v>232</v>
      </c>
    </row>
    <row r="130" spans="1:65" s="2" customFormat="1" ht="16.5" customHeight="1">
      <c r="A130" s="32"/>
      <c r="B130" s="144"/>
      <c r="C130" s="175" t="s">
        <v>212</v>
      </c>
      <c r="D130" s="175" t="s">
        <v>237</v>
      </c>
      <c r="E130" s="176" t="s">
        <v>2151</v>
      </c>
      <c r="F130" s="177" t="s">
        <v>2152</v>
      </c>
      <c r="G130" s="178" t="s">
        <v>2153</v>
      </c>
      <c r="H130" s="179">
        <v>1</v>
      </c>
      <c r="I130" s="180"/>
      <c r="J130" s="181">
        <f t="shared" si="0"/>
        <v>0</v>
      </c>
      <c r="K130" s="177" t="s">
        <v>1</v>
      </c>
      <c r="L130" s="182"/>
      <c r="M130" s="183" t="s">
        <v>1</v>
      </c>
      <c r="N130" s="184" t="s">
        <v>43</v>
      </c>
      <c r="O130" s="58"/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6" t="s">
        <v>240</v>
      </c>
      <c r="AT130" s="156" t="s">
        <v>237</v>
      </c>
      <c r="AU130" s="156" t="s">
        <v>217</v>
      </c>
      <c r="AY130" s="17" t="s">
        <v>205</v>
      </c>
      <c r="BE130" s="157">
        <f t="shared" si="4"/>
        <v>0</v>
      </c>
      <c r="BF130" s="157">
        <f t="shared" si="5"/>
        <v>0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7" t="s">
        <v>85</v>
      </c>
      <c r="BK130" s="157">
        <f t="shared" si="9"/>
        <v>0</v>
      </c>
      <c r="BL130" s="17" t="s">
        <v>212</v>
      </c>
      <c r="BM130" s="156" t="s">
        <v>240</v>
      </c>
    </row>
    <row r="131" spans="1:65" s="2" customFormat="1" ht="16.5" customHeight="1">
      <c r="A131" s="32"/>
      <c r="B131" s="144"/>
      <c r="C131" s="175" t="s">
        <v>100</v>
      </c>
      <c r="D131" s="175" t="s">
        <v>237</v>
      </c>
      <c r="E131" s="176" t="s">
        <v>2154</v>
      </c>
      <c r="F131" s="177" t="s">
        <v>2155</v>
      </c>
      <c r="G131" s="178" t="s">
        <v>256</v>
      </c>
      <c r="H131" s="179">
        <v>2</v>
      </c>
      <c r="I131" s="180"/>
      <c r="J131" s="181">
        <f t="shared" si="0"/>
        <v>0</v>
      </c>
      <c r="K131" s="177" t="s">
        <v>1</v>
      </c>
      <c r="L131" s="182"/>
      <c r="M131" s="183" t="s">
        <v>1</v>
      </c>
      <c r="N131" s="184" t="s">
        <v>43</v>
      </c>
      <c r="O131" s="58"/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6" t="s">
        <v>240</v>
      </c>
      <c r="AT131" s="156" t="s">
        <v>237</v>
      </c>
      <c r="AU131" s="156" t="s">
        <v>217</v>
      </c>
      <c r="AY131" s="17" t="s">
        <v>205</v>
      </c>
      <c r="BE131" s="157">
        <f t="shared" si="4"/>
        <v>0</v>
      </c>
      <c r="BF131" s="157">
        <f t="shared" si="5"/>
        <v>0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7" t="s">
        <v>85</v>
      </c>
      <c r="BK131" s="157">
        <f t="shared" si="9"/>
        <v>0</v>
      </c>
      <c r="BL131" s="17" t="s">
        <v>212</v>
      </c>
      <c r="BM131" s="156" t="s">
        <v>253</v>
      </c>
    </row>
    <row r="132" spans="1:65" s="2" customFormat="1" ht="21.75" customHeight="1">
      <c r="A132" s="32"/>
      <c r="B132" s="144"/>
      <c r="C132" s="175" t="s">
        <v>232</v>
      </c>
      <c r="D132" s="175" t="s">
        <v>237</v>
      </c>
      <c r="E132" s="176" t="s">
        <v>2156</v>
      </c>
      <c r="F132" s="177" t="s">
        <v>2157</v>
      </c>
      <c r="G132" s="178" t="s">
        <v>1622</v>
      </c>
      <c r="H132" s="179">
        <v>1</v>
      </c>
      <c r="I132" s="180"/>
      <c r="J132" s="181">
        <f t="shared" si="0"/>
        <v>0</v>
      </c>
      <c r="K132" s="177" t="s">
        <v>1</v>
      </c>
      <c r="L132" s="182"/>
      <c r="M132" s="183" t="s">
        <v>1</v>
      </c>
      <c r="N132" s="184" t="s">
        <v>43</v>
      </c>
      <c r="O132" s="58"/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6" t="s">
        <v>240</v>
      </c>
      <c r="AT132" s="156" t="s">
        <v>237</v>
      </c>
      <c r="AU132" s="156" t="s">
        <v>217</v>
      </c>
      <c r="AY132" s="17" t="s">
        <v>205</v>
      </c>
      <c r="BE132" s="157">
        <f t="shared" si="4"/>
        <v>0</v>
      </c>
      <c r="BF132" s="157">
        <f t="shared" si="5"/>
        <v>0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7" t="s">
        <v>85</v>
      </c>
      <c r="BK132" s="157">
        <f t="shared" si="9"/>
        <v>0</v>
      </c>
      <c r="BL132" s="17" t="s">
        <v>212</v>
      </c>
      <c r="BM132" s="156" t="s">
        <v>268</v>
      </c>
    </row>
    <row r="133" spans="1:65" s="2" customFormat="1" ht="33" customHeight="1">
      <c r="A133" s="32"/>
      <c r="B133" s="144"/>
      <c r="C133" s="145" t="s">
        <v>236</v>
      </c>
      <c r="D133" s="145" t="s">
        <v>207</v>
      </c>
      <c r="E133" s="146" t="s">
        <v>2158</v>
      </c>
      <c r="F133" s="147" t="s">
        <v>2146</v>
      </c>
      <c r="G133" s="148" t="s">
        <v>1622</v>
      </c>
      <c r="H133" s="149">
        <v>1</v>
      </c>
      <c r="I133" s="150"/>
      <c r="J133" s="151">
        <f t="shared" si="0"/>
        <v>0</v>
      </c>
      <c r="K133" s="147" t="s">
        <v>1</v>
      </c>
      <c r="L133" s="33"/>
      <c r="M133" s="152" t="s">
        <v>1</v>
      </c>
      <c r="N133" s="153" t="s">
        <v>43</v>
      </c>
      <c r="O133" s="58"/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6" t="s">
        <v>212</v>
      </c>
      <c r="AT133" s="156" t="s">
        <v>207</v>
      </c>
      <c r="AU133" s="156" t="s">
        <v>217</v>
      </c>
      <c r="AY133" s="17" t="s">
        <v>205</v>
      </c>
      <c r="BE133" s="157">
        <f t="shared" si="4"/>
        <v>0</v>
      </c>
      <c r="BF133" s="157">
        <f t="shared" si="5"/>
        <v>0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7" t="s">
        <v>85</v>
      </c>
      <c r="BK133" s="157">
        <f t="shared" si="9"/>
        <v>0</v>
      </c>
      <c r="BL133" s="17" t="s">
        <v>212</v>
      </c>
      <c r="BM133" s="156" t="s">
        <v>2159</v>
      </c>
    </row>
    <row r="134" spans="1:65" s="2" customFormat="1" ht="24.15" customHeight="1">
      <c r="A134" s="32"/>
      <c r="B134" s="144"/>
      <c r="C134" s="145" t="s">
        <v>240</v>
      </c>
      <c r="D134" s="145" t="s">
        <v>207</v>
      </c>
      <c r="E134" s="146" t="s">
        <v>2160</v>
      </c>
      <c r="F134" s="147" t="s">
        <v>2148</v>
      </c>
      <c r="G134" s="148" t="s">
        <v>1721</v>
      </c>
      <c r="H134" s="149">
        <v>4</v>
      </c>
      <c r="I134" s="150"/>
      <c r="J134" s="151">
        <f t="shared" si="0"/>
        <v>0</v>
      </c>
      <c r="K134" s="147" t="s">
        <v>1</v>
      </c>
      <c r="L134" s="33"/>
      <c r="M134" s="152" t="s">
        <v>1</v>
      </c>
      <c r="N134" s="153" t="s">
        <v>43</v>
      </c>
      <c r="O134" s="58"/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6" t="s">
        <v>212</v>
      </c>
      <c r="AT134" s="156" t="s">
        <v>207</v>
      </c>
      <c r="AU134" s="156" t="s">
        <v>217</v>
      </c>
      <c r="AY134" s="17" t="s">
        <v>205</v>
      </c>
      <c r="BE134" s="157">
        <f t="shared" si="4"/>
        <v>0</v>
      </c>
      <c r="BF134" s="157">
        <f t="shared" si="5"/>
        <v>0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7" t="s">
        <v>85</v>
      </c>
      <c r="BK134" s="157">
        <f t="shared" si="9"/>
        <v>0</v>
      </c>
      <c r="BL134" s="17" t="s">
        <v>212</v>
      </c>
      <c r="BM134" s="156" t="s">
        <v>2161</v>
      </c>
    </row>
    <row r="135" spans="1:65" s="2" customFormat="1" ht="24.15" customHeight="1">
      <c r="A135" s="32"/>
      <c r="B135" s="144"/>
      <c r="C135" s="145" t="s">
        <v>145</v>
      </c>
      <c r="D135" s="145" t="s">
        <v>207</v>
      </c>
      <c r="E135" s="146" t="s">
        <v>2162</v>
      </c>
      <c r="F135" s="147" t="s">
        <v>2150</v>
      </c>
      <c r="G135" s="148" t="s">
        <v>1622</v>
      </c>
      <c r="H135" s="149">
        <v>1</v>
      </c>
      <c r="I135" s="150"/>
      <c r="J135" s="151">
        <f t="shared" si="0"/>
        <v>0</v>
      </c>
      <c r="K135" s="147" t="s">
        <v>1</v>
      </c>
      <c r="L135" s="33"/>
      <c r="M135" s="152" t="s">
        <v>1</v>
      </c>
      <c r="N135" s="153" t="s">
        <v>43</v>
      </c>
      <c r="O135" s="58"/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6" t="s">
        <v>212</v>
      </c>
      <c r="AT135" s="156" t="s">
        <v>207</v>
      </c>
      <c r="AU135" s="156" t="s">
        <v>217</v>
      </c>
      <c r="AY135" s="17" t="s">
        <v>205</v>
      </c>
      <c r="BE135" s="157">
        <f t="shared" si="4"/>
        <v>0</v>
      </c>
      <c r="BF135" s="157">
        <f t="shared" si="5"/>
        <v>0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7" t="s">
        <v>85</v>
      </c>
      <c r="BK135" s="157">
        <f t="shared" si="9"/>
        <v>0</v>
      </c>
      <c r="BL135" s="17" t="s">
        <v>212</v>
      </c>
      <c r="BM135" s="156" t="s">
        <v>2163</v>
      </c>
    </row>
    <row r="136" spans="1:65" s="2" customFormat="1" ht="16.5" customHeight="1">
      <c r="A136" s="32"/>
      <c r="B136" s="144"/>
      <c r="C136" s="145" t="s">
        <v>253</v>
      </c>
      <c r="D136" s="145" t="s">
        <v>207</v>
      </c>
      <c r="E136" s="146" t="s">
        <v>2164</v>
      </c>
      <c r="F136" s="147" t="s">
        <v>2152</v>
      </c>
      <c r="G136" s="148" t="s">
        <v>2153</v>
      </c>
      <c r="H136" s="149">
        <v>1</v>
      </c>
      <c r="I136" s="150"/>
      <c r="J136" s="151">
        <f t="shared" si="0"/>
        <v>0</v>
      </c>
      <c r="K136" s="147" t="s">
        <v>1</v>
      </c>
      <c r="L136" s="33"/>
      <c r="M136" s="152" t="s">
        <v>1</v>
      </c>
      <c r="N136" s="153" t="s">
        <v>43</v>
      </c>
      <c r="O136" s="58"/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6" t="s">
        <v>212</v>
      </c>
      <c r="AT136" s="156" t="s">
        <v>207</v>
      </c>
      <c r="AU136" s="156" t="s">
        <v>217</v>
      </c>
      <c r="AY136" s="17" t="s">
        <v>205</v>
      </c>
      <c r="BE136" s="157">
        <f t="shared" si="4"/>
        <v>0</v>
      </c>
      <c r="BF136" s="157">
        <f t="shared" si="5"/>
        <v>0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7" t="s">
        <v>85</v>
      </c>
      <c r="BK136" s="157">
        <f t="shared" si="9"/>
        <v>0</v>
      </c>
      <c r="BL136" s="17" t="s">
        <v>212</v>
      </c>
      <c r="BM136" s="156" t="s">
        <v>2165</v>
      </c>
    </row>
    <row r="137" spans="1:65" s="2" customFormat="1" ht="16.5" customHeight="1">
      <c r="A137" s="32"/>
      <c r="B137" s="144"/>
      <c r="C137" s="145" t="s">
        <v>262</v>
      </c>
      <c r="D137" s="145" t="s">
        <v>207</v>
      </c>
      <c r="E137" s="146" t="s">
        <v>2166</v>
      </c>
      <c r="F137" s="147" t="s">
        <v>2155</v>
      </c>
      <c r="G137" s="148" t="s">
        <v>256</v>
      </c>
      <c r="H137" s="149">
        <v>2</v>
      </c>
      <c r="I137" s="150"/>
      <c r="J137" s="151">
        <f t="shared" si="0"/>
        <v>0</v>
      </c>
      <c r="K137" s="147" t="s">
        <v>1</v>
      </c>
      <c r="L137" s="33"/>
      <c r="M137" s="152" t="s">
        <v>1</v>
      </c>
      <c r="N137" s="153" t="s">
        <v>43</v>
      </c>
      <c r="O137" s="58"/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6" t="s">
        <v>212</v>
      </c>
      <c r="AT137" s="156" t="s">
        <v>207</v>
      </c>
      <c r="AU137" s="156" t="s">
        <v>217</v>
      </c>
      <c r="AY137" s="17" t="s">
        <v>205</v>
      </c>
      <c r="BE137" s="157">
        <f t="shared" si="4"/>
        <v>0</v>
      </c>
      <c r="BF137" s="157">
        <f t="shared" si="5"/>
        <v>0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7" t="s">
        <v>85</v>
      </c>
      <c r="BK137" s="157">
        <f t="shared" si="9"/>
        <v>0</v>
      </c>
      <c r="BL137" s="17" t="s">
        <v>212</v>
      </c>
      <c r="BM137" s="156" t="s">
        <v>2167</v>
      </c>
    </row>
    <row r="138" spans="1:65" s="2" customFormat="1" ht="21.75" customHeight="1">
      <c r="A138" s="32"/>
      <c r="B138" s="144"/>
      <c r="C138" s="145" t="s">
        <v>268</v>
      </c>
      <c r="D138" s="145" t="s">
        <v>207</v>
      </c>
      <c r="E138" s="146" t="s">
        <v>2168</v>
      </c>
      <c r="F138" s="147" t="s">
        <v>2157</v>
      </c>
      <c r="G138" s="148" t="s">
        <v>1622</v>
      </c>
      <c r="H138" s="149">
        <v>1</v>
      </c>
      <c r="I138" s="150"/>
      <c r="J138" s="151">
        <f t="shared" si="0"/>
        <v>0</v>
      </c>
      <c r="K138" s="147" t="s">
        <v>1</v>
      </c>
      <c r="L138" s="33"/>
      <c r="M138" s="152" t="s">
        <v>1</v>
      </c>
      <c r="N138" s="153" t="s">
        <v>43</v>
      </c>
      <c r="O138" s="58"/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6" t="s">
        <v>212</v>
      </c>
      <c r="AT138" s="156" t="s">
        <v>207</v>
      </c>
      <c r="AU138" s="156" t="s">
        <v>217</v>
      </c>
      <c r="AY138" s="17" t="s">
        <v>205</v>
      </c>
      <c r="BE138" s="157">
        <f t="shared" si="4"/>
        <v>0</v>
      </c>
      <c r="BF138" s="157">
        <f t="shared" si="5"/>
        <v>0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7" t="s">
        <v>85</v>
      </c>
      <c r="BK138" s="157">
        <f t="shared" si="9"/>
        <v>0</v>
      </c>
      <c r="BL138" s="17" t="s">
        <v>212</v>
      </c>
      <c r="BM138" s="156" t="s">
        <v>2169</v>
      </c>
    </row>
    <row r="139" spans="2:63" s="12" customFormat="1" ht="20.9" customHeight="1">
      <c r="B139" s="131"/>
      <c r="D139" s="132" t="s">
        <v>76</v>
      </c>
      <c r="E139" s="142" t="s">
        <v>1629</v>
      </c>
      <c r="F139" s="142" t="s">
        <v>2170</v>
      </c>
      <c r="I139" s="134"/>
      <c r="J139" s="143">
        <f>BK139</f>
        <v>0</v>
      </c>
      <c r="L139" s="131"/>
      <c r="M139" s="136"/>
      <c r="N139" s="137"/>
      <c r="O139" s="137"/>
      <c r="P139" s="138">
        <f>SUM(P140:P147)</f>
        <v>0</v>
      </c>
      <c r="Q139" s="137"/>
      <c r="R139" s="138">
        <f>SUM(R140:R147)</f>
        <v>0</v>
      </c>
      <c r="S139" s="137"/>
      <c r="T139" s="139">
        <f>SUM(T140:T147)</f>
        <v>0</v>
      </c>
      <c r="AR139" s="132" t="s">
        <v>8</v>
      </c>
      <c r="AT139" s="140" t="s">
        <v>76</v>
      </c>
      <c r="AU139" s="140" t="s">
        <v>85</v>
      </c>
      <c r="AY139" s="132" t="s">
        <v>205</v>
      </c>
      <c r="BK139" s="141">
        <f>SUM(BK140:BK147)</f>
        <v>0</v>
      </c>
    </row>
    <row r="140" spans="1:65" s="2" customFormat="1" ht="33" customHeight="1">
      <c r="A140" s="32"/>
      <c r="B140" s="144"/>
      <c r="C140" s="175" t="s">
        <v>283</v>
      </c>
      <c r="D140" s="175" t="s">
        <v>237</v>
      </c>
      <c r="E140" s="176" t="s">
        <v>2171</v>
      </c>
      <c r="F140" s="177" t="s">
        <v>2172</v>
      </c>
      <c r="G140" s="178" t="s">
        <v>1622</v>
      </c>
      <c r="H140" s="179">
        <v>1</v>
      </c>
      <c r="I140" s="180"/>
      <c r="J140" s="181">
        <f aca="true" t="shared" si="10" ref="J140:J147">ROUND(I140*H140,0)</f>
        <v>0</v>
      </c>
      <c r="K140" s="177" t="s">
        <v>1</v>
      </c>
      <c r="L140" s="182"/>
      <c r="M140" s="183" t="s">
        <v>1</v>
      </c>
      <c r="N140" s="184" t="s">
        <v>43</v>
      </c>
      <c r="O140" s="58"/>
      <c r="P140" s="154">
        <f aca="true" t="shared" si="11" ref="P140:P147">O140*H140</f>
        <v>0</v>
      </c>
      <c r="Q140" s="154">
        <v>0</v>
      </c>
      <c r="R140" s="154">
        <f aca="true" t="shared" si="12" ref="R140:R147">Q140*H140</f>
        <v>0</v>
      </c>
      <c r="S140" s="154">
        <v>0</v>
      </c>
      <c r="T140" s="155">
        <f aca="true" t="shared" si="13" ref="T140:T147"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6" t="s">
        <v>240</v>
      </c>
      <c r="AT140" s="156" t="s">
        <v>237</v>
      </c>
      <c r="AU140" s="156" t="s">
        <v>217</v>
      </c>
      <c r="AY140" s="17" t="s">
        <v>205</v>
      </c>
      <c r="BE140" s="157">
        <f aca="true" t="shared" si="14" ref="BE140:BE147">IF(N140="základní",J140,0)</f>
        <v>0</v>
      </c>
      <c r="BF140" s="157">
        <f aca="true" t="shared" si="15" ref="BF140:BF147">IF(N140="snížená",J140,0)</f>
        <v>0</v>
      </c>
      <c r="BG140" s="157">
        <f aca="true" t="shared" si="16" ref="BG140:BG147">IF(N140="zákl. přenesená",J140,0)</f>
        <v>0</v>
      </c>
      <c r="BH140" s="157">
        <f aca="true" t="shared" si="17" ref="BH140:BH147">IF(N140="sníž. přenesená",J140,0)</f>
        <v>0</v>
      </c>
      <c r="BI140" s="157">
        <f aca="true" t="shared" si="18" ref="BI140:BI147">IF(N140="nulová",J140,0)</f>
        <v>0</v>
      </c>
      <c r="BJ140" s="17" t="s">
        <v>85</v>
      </c>
      <c r="BK140" s="157">
        <f aca="true" t="shared" si="19" ref="BK140:BK147">ROUND(I140*H140,0)</f>
        <v>0</v>
      </c>
      <c r="BL140" s="17" t="s">
        <v>212</v>
      </c>
      <c r="BM140" s="156" t="s">
        <v>290</v>
      </c>
    </row>
    <row r="141" spans="1:65" s="2" customFormat="1" ht="24.15" customHeight="1">
      <c r="A141" s="32"/>
      <c r="B141" s="144"/>
      <c r="C141" s="175" t="s">
        <v>290</v>
      </c>
      <c r="D141" s="175" t="s">
        <v>237</v>
      </c>
      <c r="E141" s="176" t="s">
        <v>2173</v>
      </c>
      <c r="F141" s="177" t="s">
        <v>2174</v>
      </c>
      <c r="G141" s="178" t="s">
        <v>1721</v>
      </c>
      <c r="H141" s="179">
        <v>1</v>
      </c>
      <c r="I141" s="180"/>
      <c r="J141" s="181">
        <f t="shared" si="10"/>
        <v>0</v>
      </c>
      <c r="K141" s="177" t="s">
        <v>1</v>
      </c>
      <c r="L141" s="182"/>
      <c r="M141" s="183" t="s">
        <v>1</v>
      </c>
      <c r="N141" s="184" t="s">
        <v>43</v>
      </c>
      <c r="O141" s="58"/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6" t="s">
        <v>240</v>
      </c>
      <c r="AT141" s="156" t="s">
        <v>237</v>
      </c>
      <c r="AU141" s="156" t="s">
        <v>217</v>
      </c>
      <c r="AY141" s="17" t="s">
        <v>205</v>
      </c>
      <c r="BE141" s="157">
        <f t="shared" si="14"/>
        <v>0</v>
      </c>
      <c r="BF141" s="157">
        <f t="shared" si="15"/>
        <v>0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7" t="s">
        <v>85</v>
      </c>
      <c r="BK141" s="157">
        <f t="shared" si="19"/>
        <v>0</v>
      </c>
      <c r="BL141" s="17" t="s">
        <v>212</v>
      </c>
      <c r="BM141" s="156" t="s">
        <v>297</v>
      </c>
    </row>
    <row r="142" spans="1:65" s="2" customFormat="1" ht="24.15" customHeight="1">
      <c r="A142" s="32"/>
      <c r="B142" s="144"/>
      <c r="C142" s="175" t="s">
        <v>9</v>
      </c>
      <c r="D142" s="175" t="s">
        <v>237</v>
      </c>
      <c r="E142" s="176" t="s">
        <v>2149</v>
      </c>
      <c r="F142" s="177" t="s">
        <v>2150</v>
      </c>
      <c r="G142" s="178" t="s">
        <v>1622</v>
      </c>
      <c r="H142" s="179">
        <v>1</v>
      </c>
      <c r="I142" s="180"/>
      <c r="J142" s="181">
        <f t="shared" si="10"/>
        <v>0</v>
      </c>
      <c r="K142" s="177" t="s">
        <v>1</v>
      </c>
      <c r="L142" s="182"/>
      <c r="M142" s="183" t="s">
        <v>1</v>
      </c>
      <c r="N142" s="184" t="s">
        <v>43</v>
      </c>
      <c r="O142" s="58"/>
      <c r="P142" s="154">
        <f t="shared" si="11"/>
        <v>0</v>
      </c>
      <c r="Q142" s="154">
        <v>0</v>
      </c>
      <c r="R142" s="154">
        <f t="shared" si="12"/>
        <v>0</v>
      </c>
      <c r="S142" s="154">
        <v>0</v>
      </c>
      <c r="T142" s="155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6" t="s">
        <v>240</v>
      </c>
      <c r="AT142" s="156" t="s">
        <v>237</v>
      </c>
      <c r="AU142" s="156" t="s">
        <v>217</v>
      </c>
      <c r="AY142" s="17" t="s">
        <v>205</v>
      </c>
      <c r="BE142" s="157">
        <f t="shared" si="14"/>
        <v>0</v>
      </c>
      <c r="BF142" s="157">
        <f t="shared" si="15"/>
        <v>0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7" t="s">
        <v>85</v>
      </c>
      <c r="BK142" s="157">
        <f t="shared" si="19"/>
        <v>0</v>
      </c>
      <c r="BL142" s="17" t="s">
        <v>212</v>
      </c>
      <c r="BM142" s="156" t="s">
        <v>307</v>
      </c>
    </row>
    <row r="143" spans="1:65" s="2" customFormat="1" ht="16.5" customHeight="1">
      <c r="A143" s="32"/>
      <c r="B143" s="144"/>
      <c r="C143" s="175" t="s">
        <v>297</v>
      </c>
      <c r="D143" s="175" t="s">
        <v>237</v>
      </c>
      <c r="E143" s="176" t="s">
        <v>2175</v>
      </c>
      <c r="F143" s="177" t="s">
        <v>2152</v>
      </c>
      <c r="G143" s="178" t="s">
        <v>2153</v>
      </c>
      <c r="H143" s="179">
        <v>1</v>
      </c>
      <c r="I143" s="180"/>
      <c r="J143" s="181">
        <f t="shared" si="10"/>
        <v>0</v>
      </c>
      <c r="K143" s="177" t="s">
        <v>1</v>
      </c>
      <c r="L143" s="182"/>
      <c r="M143" s="183" t="s">
        <v>1</v>
      </c>
      <c r="N143" s="184" t="s">
        <v>43</v>
      </c>
      <c r="O143" s="58"/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6" t="s">
        <v>240</v>
      </c>
      <c r="AT143" s="156" t="s">
        <v>237</v>
      </c>
      <c r="AU143" s="156" t="s">
        <v>217</v>
      </c>
      <c r="AY143" s="17" t="s">
        <v>205</v>
      </c>
      <c r="BE143" s="157">
        <f t="shared" si="14"/>
        <v>0</v>
      </c>
      <c r="BF143" s="157">
        <f t="shared" si="15"/>
        <v>0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7" t="s">
        <v>85</v>
      </c>
      <c r="BK143" s="157">
        <f t="shared" si="19"/>
        <v>0</v>
      </c>
      <c r="BL143" s="17" t="s">
        <v>212</v>
      </c>
      <c r="BM143" s="156" t="s">
        <v>316</v>
      </c>
    </row>
    <row r="144" spans="1:65" s="2" customFormat="1" ht="24.15" customHeight="1">
      <c r="A144" s="32"/>
      <c r="B144" s="144"/>
      <c r="C144" s="145" t="s">
        <v>302</v>
      </c>
      <c r="D144" s="145" t="s">
        <v>207</v>
      </c>
      <c r="E144" s="146" t="s">
        <v>2162</v>
      </c>
      <c r="F144" s="147" t="s">
        <v>2150</v>
      </c>
      <c r="G144" s="148" t="s">
        <v>1622</v>
      </c>
      <c r="H144" s="149">
        <v>1</v>
      </c>
      <c r="I144" s="150"/>
      <c r="J144" s="151">
        <f t="shared" si="10"/>
        <v>0</v>
      </c>
      <c r="K144" s="147" t="s">
        <v>1</v>
      </c>
      <c r="L144" s="33"/>
      <c r="M144" s="152" t="s">
        <v>1</v>
      </c>
      <c r="N144" s="153" t="s">
        <v>43</v>
      </c>
      <c r="O144" s="58"/>
      <c r="P144" s="154">
        <f t="shared" si="11"/>
        <v>0</v>
      </c>
      <c r="Q144" s="154">
        <v>0</v>
      </c>
      <c r="R144" s="154">
        <f t="shared" si="12"/>
        <v>0</v>
      </c>
      <c r="S144" s="154">
        <v>0</v>
      </c>
      <c r="T144" s="155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6" t="s">
        <v>212</v>
      </c>
      <c r="AT144" s="156" t="s">
        <v>207</v>
      </c>
      <c r="AU144" s="156" t="s">
        <v>217</v>
      </c>
      <c r="AY144" s="17" t="s">
        <v>205</v>
      </c>
      <c r="BE144" s="157">
        <f t="shared" si="14"/>
        <v>0</v>
      </c>
      <c r="BF144" s="157">
        <f t="shared" si="15"/>
        <v>0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7" t="s">
        <v>85</v>
      </c>
      <c r="BK144" s="157">
        <f t="shared" si="19"/>
        <v>0</v>
      </c>
      <c r="BL144" s="17" t="s">
        <v>212</v>
      </c>
      <c r="BM144" s="156" t="s">
        <v>2176</v>
      </c>
    </row>
    <row r="145" spans="1:65" s="2" customFormat="1" ht="33" customHeight="1">
      <c r="A145" s="32"/>
      <c r="B145" s="144"/>
      <c r="C145" s="145" t="s">
        <v>307</v>
      </c>
      <c r="D145" s="145" t="s">
        <v>207</v>
      </c>
      <c r="E145" s="146" t="s">
        <v>2177</v>
      </c>
      <c r="F145" s="147" t="s">
        <v>2172</v>
      </c>
      <c r="G145" s="148" t="s">
        <v>1622</v>
      </c>
      <c r="H145" s="149">
        <v>1</v>
      </c>
      <c r="I145" s="150"/>
      <c r="J145" s="151">
        <f t="shared" si="10"/>
        <v>0</v>
      </c>
      <c r="K145" s="147" t="s">
        <v>1</v>
      </c>
      <c r="L145" s="33"/>
      <c r="M145" s="152" t="s">
        <v>1</v>
      </c>
      <c r="N145" s="153" t="s">
        <v>43</v>
      </c>
      <c r="O145" s="58"/>
      <c r="P145" s="154">
        <f t="shared" si="11"/>
        <v>0</v>
      </c>
      <c r="Q145" s="154">
        <v>0</v>
      </c>
      <c r="R145" s="154">
        <f t="shared" si="12"/>
        <v>0</v>
      </c>
      <c r="S145" s="154">
        <v>0</v>
      </c>
      <c r="T145" s="155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6" t="s">
        <v>212</v>
      </c>
      <c r="AT145" s="156" t="s">
        <v>207</v>
      </c>
      <c r="AU145" s="156" t="s">
        <v>217</v>
      </c>
      <c r="AY145" s="17" t="s">
        <v>205</v>
      </c>
      <c r="BE145" s="157">
        <f t="shared" si="14"/>
        <v>0</v>
      </c>
      <c r="BF145" s="157">
        <f t="shared" si="15"/>
        <v>0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7" t="s">
        <v>85</v>
      </c>
      <c r="BK145" s="157">
        <f t="shared" si="19"/>
        <v>0</v>
      </c>
      <c r="BL145" s="17" t="s">
        <v>212</v>
      </c>
      <c r="BM145" s="156" t="s">
        <v>2178</v>
      </c>
    </row>
    <row r="146" spans="1:65" s="2" customFormat="1" ht="24.15" customHeight="1">
      <c r="A146" s="32"/>
      <c r="B146" s="144"/>
      <c r="C146" s="145" t="s">
        <v>312</v>
      </c>
      <c r="D146" s="145" t="s">
        <v>207</v>
      </c>
      <c r="E146" s="146" t="s">
        <v>2179</v>
      </c>
      <c r="F146" s="147" t="s">
        <v>2174</v>
      </c>
      <c r="G146" s="148" t="s">
        <v>1721</v>
      </c>
      <c r="H146" s="149">
        <v>1</v>
      </c>
      <c r="I146" s="150"/>
      <c r="J146" s="151">
        <f t="shared" si="10"/>
        <v>0</v>
      </c>
      <c r="K146" s="147" t="s">
        <v>1</v>
      </c>
      <c r="L146" s="33"/>
      <c r="M146" s="152" t="s">
        <v>1</v>
      </c>
      <c r="N146" s="153" t="s">
        <v>43</v>
      </c>
      <c r="O146" s="58"/>
      <c r="P146" s="154">
        <f t="shared" si="11"/>
        <v>0</v>
      </c>
      <c r="Q146" s="154">
        <v>0</v>
      </c>
      <c r="R146" s="154">
        <f t="shared" si="12"/>
        <v>0</v>
      </c>
      <c r="S146" s="154">
        <v>0</v>
      </c>
      <c r="T146" s="155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6" t="s">
        <v>212</v>
      </c>
      <c r="AT146" s="156" t="s">
        <v>207</v>
      </c>
      <c r="AU146" s="156" t="s">
        <v>217</v>
      </c>
      <c r="AY146" s="17" t="s">
        <v>205</v>
      </c>
      <c r="BE146" s="157">
        <f t="shared" si="14"/>
        <v>0</v>
      </c>
      <c r="BF146" s="157">
        <f t="shared" si="15"/>
        <v>0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7" t="s">
        <v>85</v>
      </c>
      <c r="BK146" s="157">
        <f t="shared" si="19"/>
        <v>0</v>
      </c>
      <c r="BL146" s="17" t="s">
        <v>212</v>
      </c>
      <c r="BM146" s="156" t="s">
        <v>2180</v>
      </c>
    </row>
    <row r="147" spans="1:65" s="2" customFormat="1" ht="16.5" customHeight="1">
      <c r="A147" s="32"/>
      <c r="B147" s="144"/>
      <c r="C147" s="145" t="s">
        <v>316</v>
      </c>
      <c r="D147" s="145" t="s">
        <v>207</v>
      </c>
      <c r="E147" s="146" t="s">
        <v>2181</v>
      </c>
      <c r="F147" s="147" t="s">
        <v>2152</v>
      </c>
      <c r="G147" s="148" t="s">
        <v>2153</v>
      </c>
      <c r="H147" s="149">
        <v>1</v>
      </c>
      <c r="I147" s="150"/>
      <c r="J147" s="151">
        <f t="shared" si="10"/>
        <v>0</v>
      </c>
      <c r="K147" s="147" t="s">
        <v>1</v>
      </c>
      <c r="L147" s="33"/>
      <c r="M147" s="152" t="s">
        <v>1</v>
      </c>
      <c r="N147" s="153" t="s">
        <v>43</v>
      </c>
      <c r="O147" s="58"/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6" t="s">
        <v>212</v>
      </c>
      <c r="AT147" s="156" t="s">
        <v>207</v>
      </c>
      <c r="AU147" s="156" t="s">
        <v>217</v>
      </c>
      <c r="AY147" s="17" t="s">
        <v>205</v>
      </c>
      <c r="BE147" s="157">
        <f t="shared" si="14"/>
        <v>0</v>
      </c>
      <c r="BF147" s="157">
        <f t="shared" si="15"/>
        <v>0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7" t="s">
        <v>85</v>
      </c>
      <c r="BK147" s="157">
        <f t="shared" si="19"/>
        <v>0</v>
      </c>
      <c r="BL147" s="17" t="s">
        <v>212</v>
      </c>
      <c r="BM147" s="156" t="s">
        <v>2182</v>
      </c>
    </row>
    <row r="148" spans="2:63" s="12" customFormat="1" ht="20.9" customHeight="1">
      <c r="B148" s="131"/>
      <c r="D148" s="132" t="s">
        <v>76</v>
      </c>
      <c r="E148" s="142" t="s">
        <v>1664</v>
      </c>
      <c r="F148" s="142" t="s">
        <v>2183</v>
      </c>
      <c r="I148" s="134"/>
      <c r="J148" s="143">
        <f>BK148</f>
        <v>0</v>
      </c>
      <c r="L148" s="131"/>
      <c r="M148" s="136"/>
      <c r="N148" s="137"/>
      <c r="O148" s="137"/>
      <c r="P148" s="138">
        <f>SUM(P149:P158)</f>
        <v>0</v>
      </c>
      <c r="Q148" s="137"/>
      <c r="R148" s="138">
        <f>SUM(R149:R158)</f>
        <v>0</v>
      </c>
      <c r="S148" s="137"/>
      <c r="T148" s="139">
        <f>SUM(T149:T158)</f>
        <v>0</v>
      </c>
      <c r="AR148" s="132" t="s">
        <v>8</v>
      </c>
      <c r="AT148" s="140" t="s">
        <v>76</v>
      </c>
      <c r="AU148" s="140" t="s">
        <v>85</v>
      </c>
      <c r="AY148" s="132" t="s">
        <v>205</v>
      </c>
      <c r="BK148" s="141">
        <f>SUM(BK149:BK158)</f>
        <v>0</v>
      </c>
    </row>
    <row r="149" spans="1:65" s="2" customFormat="1" ht="24.15" customHeight="1">
      <c r="A149" s="32"/>
      <c r="B149" s="144"/>
      <c r="C149" s="175" t="s">
        <v>7</v>
      </c>
      <c r="D149" s="175" t="s">
        <v>237</v>
      </c>
      <c r="E149" s="176" t="s">
        <v>2184</v>
      </c>
      <c r="F149" s="177" t="s">
        <v>2185</v>
      </c>
      <c r="G149" s="178" t="s">
        <v>1622</v>
      </c>
      <c r="H149" s="179">
        <v>1</v>
      </c>
      <c r="I149" s="180"/>
      <c r="J149" s="181">
        <f aca="true" t="shared" si="20" ref="J149:J158">ROUND(I149*H149,0)</f>
        <v>0</v>
      </c>
      <c r="K149" s="177" t="s">
        <v>1</v>
      </c>
      <c r="L149" s="182"/>
      <c r="M149" s="183" t="s">
        <v>1</v>
      </c>
      <c r="N149" s="184" t="s">
        <v>43</v>
      </c>
      <c r="O149" s="58"/>
      <c r="P149" s="154">
        <f aca="true" t="shared" si="21" ref="P149:P158">O149*H149</f>
        <v>0</v>
      </c>
      <c r="Q149" s="154">
        <v>0</v>
      </c>
      <c r="R149" s="154">
        <f aca="true" t="shared" si="22" ref="R149:R158">Q149*H149</f>
        <v>0</v>
      </c>
      <c r="S149" s="154">
        <v>0</v>
      </c>
      <c r="T149" s="155">
        <f aca="true" t="shared" si="23" ref="T149:T158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6" t="s">
        <v>240</v>
      </c>
      <c r="AT149" s="156" t="s">
        <v>237</v>
      </c>
      <c r="AU149" s="156" t="s">
        <v>217</v>
      </c>
      <c r="AY149" s="17" t="s">
        <v>205</v>
      </c>
      <c r="BE149" s="157">
        <f aca="true" t="shared" si="24" ref="BE149:BE158">IF(N149="základní",J149,0)</f>
        <v>0</v>
      </c>
      <c r="BF149" s="157">
        <f aca="true" t="shared" si="25" ref="BF149:BF158">IF(N149="snížená",J149,0)</f>
        <v>0</v>
      </c>
      <c r="BG149" s="157">
        <f aca="true" t="shared" si="26" ref="BG149:BG158">IF(N149="zákl. přenesená",J149,0)</f>
        <v>0</v>
      </c>
      <c r="BH149" s="157">
        <f aca="true" t="shared" si="27" ref="BH149:BH158">IF(N149="sníž. přenesená",J149,0)</f>
        <v>0</v>
      </c>
      <c r="BI149" s="157">
        <f aca="true" t="shared" si="28" ref="BI149:BI158">IF(N149="nulová",J149,0)</f>
        <v>0</v>
      </c>
      <c r="BJ149" s="17" t="s">
        <v>85</v>
      </c>
      <c r="BK149" s="157">
        <f aca="true" t="shared" si="29" ref="BK149:BK158">ROUND(I149*H149,0)</f>
        <v>0</v>
      </c>
      <c r="BL149" s="17" t="s">
        <v>212</v>
      </c>
      <c r="BM149" s="156" t="s">
        <v>328</v>
      </c>
    </row>
    <row r="150" spans="1:65" s="2" customFormat="1" ht="24.15" customHeight="1">
      <c r="A150" s="32"/>
      <c r="B150" s="144"/>
      <c r="C150" s="175" t="s">
        <v>328</v>
      </c>
      <c r="D150" s="175" t="s">
        <v>237</v>
      </c>
      <c r="E150" s="176" t="s">
        <v>2147</v>
      </c>
      <c r="F150" s="177" t="s">
        <v>2148</v>
      </c>
      <c r="G150" s="178" t="s">
        <v>1721</v>
      </c>
      <c r="H150" s="179">
        <v>2</v>
      </c>
      <c r="I150" s="180"/>
      <c r="J150" s="181">
        <f t="shared" si="20"/>
        <v>0</v>
      </c>
      <c r="K150" s="177" t="s">
        <v>1</v>
      </c>
      <c r="L150" s="182"/>
      <c r="M150" s="183" t="s">
        <v>1</v>
      </c>
      <c r="N150" s="184" t="s">
        <v>43</v>
      </c>
      <c r="O150" s="58"/>
      <c r="P150" s="154">
        <f t="shared" si="21"/>
        <v>0</v>
      </c>
      <c r="Q150" s="154">
        <v>0</v>
      </c>
      <c r="R150" s="154">
        <f t="shared" si="22"/>
        <v>0</v>
      </c>
      <c r="S150" s="154">
        <v>0</v>
      </c>
      <c r="T150" s="155">
        <f t="shared" si="2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6" t="s">
        <v>240</v>
      </c>
      <c r="AT150" s="156" t="s">
        <v>237</v>
      </c>
      <c r="AU150" s="156" t="s">
        <v>217</v>
      </c>
      <c r="AY150" s="17" t="s">
        <v>205</v>
      </c>
      <c r="BE150" s="157">
        <f t="shared" si="24"/>
        <v>0</v>
      </c>
      <c r="BF150" s="157">
        <f t="shared" si="25"/>
        <v>0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7" t="s">
        <v>85</v>
      </c>
      <c r="BK150" s="157">
        <f t="shared" si="29"/>
        <v>0</v>
      </c>
      <c r="BL150" s="17" t="s">
        <v>212</v>
      </c>
      <c r="BM150" s="156" t="s">
        <v>337</v>
      </c>
    </row>
    <row r="151" spans="1:65" s="2" customFormat="1" ht="24.15" customHeight="1">
      <c r="A151" s="32"/>
      <c r="B151" s="144"/>
      <c r="C151" s="175" t="s">
        <v>332</v>
      </c>
      <c r="D151" s="175" t="s">
        <v>237</v>
      </c>
      <c r="E151" s="176" t="s">
        <v>2186</v>
      </c>
      <c r="F151" s="177" t="s">
        <v>2187</v>
      </c>
      <c r="G151" s="178" t="s">
        <v>1622</v>
      </c>
      <c r="H151" s="179">
        <v>1</v>
      </c>
      <c r="I151" s="180"/>
      <c r="J151" s="181">
        <f t="shared" si="20"/>
        <v>0</v>
      </c>
      <c r="K151" s="177" t="s">
        <v>1</v>
      </c>
      <c r="L151" s="182"/>
      <c r="M151" s="183" t="s">
        <v>1</v>
      </c>
      <c r="N151" s="184" t="s">
        <v>43</v>
      </c>
      <c r="O151" s="58"/>
      <c r="P151" s="154">
        <f t="shared" si="21"/>
        <v>0</v>
      </c>
      <c r="Q151" s="154">
        <v>0</v>
      </c>
      <c r="R151" s="154">
        <f t="shared" si="22"/>
        <v>0</v>
      </c>
      <c r="S151" s="154">
        <v>0</v>
      </c>
      <c r="T151" s="155">
        <f t="shared" si="2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6" t="s">
        <v>240</v>
      </c>
      <c r="AT151" s="156" t="s">
        <v>237</v>
      </c>
      <c r="AU151" s="156" t="s">
        <v>217</v>
      </c>
      <c r="AY151" s="17" t="s">
        <v>205</v>
      </c>
      <c r="BE151" s="157">
        <f t="shared" si="24"/>
        <v>0</v>
      </c>
      <c r="BF151" s="157">
        <f t="shared" si="25"/>
        <v>0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7" t="s">
        <v>85</v>
      </c>
      <c r="BK151" s="157">
        <f t="shared" si="29"/>
        <v>0</v>
      </c>
      <c r="BL151" s="17" t="s">
        <v>212</v>
      </c>
      <c r="BM151" s="156" t="s">
        <v>346</v>
      </c>
    </row>
    <row r="152" spans="1:65" s="2" customFormat="1" ht="16.5" customHeight="1">
      <c r="A152" s="32"/>
      <c r="B152" s="144"/>
      <c r="C152" s="175" t="s">
        <v>337</v>
      </c>
      <c r="D152" s="175" t="s">
        <v>237</v>
      </c>
      <c r="E152" s="176" t="s">
        <v>2151</v>
      </c>
      <c r="F152" s="177" t="s">
        <v>2152</v>
      </c>
      <c r="G152" s="178" t="s">
        <v>2153</v>
      </c>
      <c r="H152" s="179">
        <v>1</v>
      </c>
      <c r="I152" s="180"/>
      <c r="J152" s="181">
        <f t="shared" si="20"/>
        <v>0</v>
      </c>
      <c r="K152" s="177" t="s">
        <v>1</v>
      </c>
      <c r="L152" s="182"/>
      <c r="M152" s="183" t="s">
        <v>1</v>
      </c>
      <c r="N152" s="184" t="s">
        <v>43</v>
      </c>
      <c r="O152" s="58"/>
      <c r="P152" s="154">
        <f t="shared" si="21"/>
        <v>0</v>
      </c>
      <c r="Q152" s="154">
        <v>0</v>
      </c>
      <c r="R152" s="154">
        <f t="shared" si="22"/>
        <v>0</v>
      </c>
      <c r="S152" s="154">
        <v>0</v>
      </c>
      <c r="T152" s="155">
        <f t="shared" si="2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6" t="s">
        <v>240</v>
      </c>
      <c r="AT152" s="156" t="s">
        <v>237</v>
      </c>
      <c r="AU152" s="156" t="s">
        <v>217</v>
      </c>
      <c r="AY152" s="17" t="s">
        <v>205</v>
      </c>
      <c r="BE152" s="157">
        <f t="shared" si="24"/>
        <v>0</v>
      </c>
      <c r="BF152" s="157">
        <f t="shared" si="25"/>
        <v>0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7" t="s">
        <v>85</v>
      </c>
      <c r="BK152" s="157">
        <f t="shared" si="29"/>
        <v>0</v>
      </c>
      <c r="BL152" s="17" t="s">
        <v>212</v>
      </c>
      <c r="BM152" s="156" t="s">
        <v>356</v>
      </c>
    </row>
    <row r="153" spans="1:65" s="2" customFormat="1" ht="16.5" customHeight="1">
      <c r="A153" s="32"/>
      <c r="B153" s="144"/>
      <c r="C153" s="175" t="s">
        <v>341</v>
      </c>
      <c r="D153" s="175" t="s">
        <v>237</v>
      </c>
      <c r="E153" s="176" t="s">
        <v>2154</v>
      </c>
      <c r="F153" s="177" t="s">
        <v>2155</v>
      </c>
      <c r="G153" s="178" t="s">
        <v>256</v>
      </c>
      <c r="H153" s="179">
        <v>2</v>
      </c>
      <c r="I153" s="180"/>
      <c r="J153" s="181">
        <f t="shared" si="20"/>
        <v>0</v>
      </c>
      <c r="K153" s="177" t="s">
        <v>1</v>
      </c>
      <c r="L153" s="182"/>
      <c r="M153" s="183" t="s">
        <v>1</v>
      </c>
      <c r="N153" s="184" t="s">
        <v>43</v>
      </c>
      <c r="O153" s="58"/>
      <c r="P153" s="154">
        <f t="shared" si="21"/>
        <v>0</v>
      </c>
      <c r="Q153" s="154">
        <v>0</v>
      </c>
      <c r="R153" s="154">
        <f t="shared" si="22"/>
        <v>0</v>
      </c>
      <c r="S153" s="154">
        <v>0</v>
      </c>
      <c r="T153" s="155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6" t="s">
        <v>240</v>
      </c>
      <c r="AT153" s="156" t="s">
        <v>237</v>
      </c>
      <c r="AU153" s="156" t="s">
        <v>217</v>
      </c>
      <c r="AY153" s="17" t="s">
        <v>205</v>
      </c>
      <c r="BE153" s="157">
        <f t="shared" si="24"/>
        <v>0</v>
      </c>
      <c r="BF153" s="157">
        <f t="shared" si="25"/>
        <v>0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7" t="s">
        <v>85</v>
      </c>
      <c r="BK153" s="157">
        <f t="shared" si="29"/>
        <v>0</v>
      </c>
      <c r="BL153" s="17" t="s">
        <v>212</v>
      </c>
      <c r="BM153" s="156" t="s">
        <v>366</v>
      </c>
    </row>
    <row r="154" spans="1:65" s="2" customFormat="1" ht="24.15" customHeight="1">
      <c r="A154" s="32"/>
      <c r="B154" s="144"/>
      <c r="C154" s="145" t="s">
        <v>346</v>
      </c>
      <c r="D154" s="145" t="s">
        <v>207</v>
      </c>
      <c r="E154" s="146" t="s">
        <v>2160</v>
      </c>
      <c r="F154" s="147" t="s">
        <v>2148</v>
      </c>
      <c r="G154" s="148" t="s">
        <v>1721</v>
      </c>
      <c r="H154" s="149">
        <v>2</v>
      </c>
      <c r="I154" s="150"/>
      <c r="J154" s="151">
        <f t="shared" si="20"/>
        <v>0</v>
      </c>
      <c r="K154" s="147" t="s">
        <v>1</v>
      </c>
      <c r="L154" s="33"/>
      <c r="M154" s="152" t="s">
        <v>1</v>
      </c>
      <c r="N154" s="153" t="s">
        <v>43</v>
      </c>
      <c r="O154" s="58"/>
      <c r="P154" s="154">
        <f t="shared" si="21"/>
        <v>0</v>
      </c>
      <c r="Q154" s="154">
        <v>0</v>
      </c>
      <c r="R154" s="154">
        <f t="shared" si="22"/>
        <v>0</v>
      </c>
      <c r="S154" s="154">
        <v>0</v>
      </c>
      <c r="T154" s="155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6" t="s">
        <v>212</v>
      </c>
      <c r="AT154" s="156" t="s">
        <v>207</v>
      </c>
      <c r="AU154" s="156" t="s">
        <v>217</v>
      </c>
      <c r="AY154" s="17" t="s">
        <v>205</v>
      </c>
      <c r="BE154" s="157">
        <f t="shared" si="24"/>
        <v>0</v>
      </c>
      <c r="BF154" s="157">
        <f t="shared" si="25"/>
        <v>0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7" t="s">
        <v>85</v>
      </c>
      <c r="BK154" s="157">
        <f t="shared" si="29"/>
        <v>0</v>
      </c>
      <c r="BL154" s="17" t="s">
        <v>212</v>
      </c>
      <c r="BM154" s="156" t="s">
        <v>2188</v>
      </c>
    </row>
    <row r="155" spans="1:65" s="2" customFormat="1" ht="16.5" customHeight="1">
      <c r="A155" s="32"/>
      <c r="B155" s="144"/>
      <c r="C155" s="145" t="s">
        <v>351</v>
      </c>
      <c r="D155" s="145" t="s">
        <v>207</v>
      </c>
      <c r="E155" s="146" t="s">
        <v>2164</v>
      </c>
      <c r="F155" s="147" t="s">
        <v>2152</v>
      </c>
      <c r="G155" s="148" t="s">
        <v>2153</v>
      </c>
      <c r="H155" s="149">
        <v>1</v>
      </c>
      <c r="I155" s="150"/>
      <c r="J155" s="151">
        <f t="shared" si="20"/>
        <v>0</v>
      </c>
      <c r="K155" s="147" t="s">
        <v>1</v>
      </c>
      <c r="L155" s="33"/>
      <c r="M155" s="152" t="s">
        <v>1</v>
      </c>
      <c r="N155" s="153" t="s">
        <v>43</v>
      </c>
      <c r="O155" s="58"/>
      <c r="P155" s="154">
        <f t="shared" si="21"/>
        <v>0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6" t="s">
        <v>212</v>
      </c>
      <c r="AT155" s="156" t="s">
        <v>207</v>
      </c>
      <c r="AU155" s="156" t="s">
        <v>217</v>
      </c>
      <c r="AY155" s="17" t="s">
        <v>205</v>
      </c>
      <c r="BE155" s="157">
        <f t="shared" si="24"/>
        <v>0</v>
      </c>
      <c r="BF155" s="157">
        <f t="shared" si="25"/>
        <v>0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7" t="s">
        <v>85</v>
      </c>
      <c r="BK155" s="157">
        <f t="shared" si="29"/>
        <v>0</v>
      </c>
      <c r="BL155" s="17" t="s">
        <v>212</v>
      </c>
      <c r="BM155" s="156" t="s">
        <v>2189</v>
      </c>
    </row>
    <row r="156" spans="1:65" s="2" customFormat="1" ht="16.5" customHeight="1">
      <c r="A156" s="32"/>
      <c r="B156" s="144"/>
      <c r="C156" s="145" t="s">
        <v>356</v>
      </c>
      <c r="D156" s="145" t="s">
        <v>207</v>
      </c>
      <c r="E156" s="146" t="s">
        <v>2166</v>
      </c>
      <c r="F156" s="147" t="s">
        <v>2155</v>
      </c>
      <c r="G156" s="148" t="s">
        <v>256</v>
      </c>
      <c r="H156" s="149">
        <v>2</v>
      </c>
      <c r="I156" s="150"/>
      <c r="J156" s="151">
        <f t="shared" si="20"/>
        <v>0</v>
      </c>
      <c r="K156" s="147" t="s">
        <v>1</v>
      </c>
      <c r="L156" s="33"/>
      <c r="M156" s="152" t="s">
        <v>1</v>
      </c>
      <c r="N156" s="153" t="s">
        <v>43</v>
      </c>
      <c r="O156" s="58"/>
      <c r="P156" s="154">
        <f t="shared" si="21"/>
        <v>0</v>
      </c>
      <c r="Q156" s="154">
        <v>0</v>
      </c>
      <c r="R156" s="154">
        <f t="shared" si="22"/>
        <v>0</v>
      </c>
      <c r="S156" s="154">
        <v>0</v>
      </c>
      <c r="T156" s="155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6" t="s">
        <v>212</v>
      </c>
      <c r="AT156" s="156" t="s">
        <v>207</v>
      </c>
      <c r="AU156" s="156" t="s">
        <v>217</v>
      </c>
      <c r="AY156" s="17" t="s">
        <v>205</v>
      </c>
      <c r="BE156" s="157">
        <f t="shared" si="24"/>
        <v>0</v>
      </c>
      <c r="BF156" s="157">
        <f t="shared" si="25"/>
        <v>0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7" t="s">
        <v>85</v>
      </c>
      <c r="BK156" s="157">
        <f t="shared" si="29"/>
        <v>0</v>
      </c>
      <c r="BL156" s="17" t="s">
        <v>212</v>
      </c>
      <c r="BM156" s="156" t="s">
        <v>2190</v>
      </c>
    </row>
    <row r="157" spans="1:65" s="2" customFormat="1" ht="24.15" customHeight="1">
      <c r="A157" s="32"/>
      <c r="B157" s="144"/>
      <c r="C157" s="145" t="s">
        <v>361</v>
      </c>
      <c r="D157" s="145" t="s">
        <v>207</v>
      </c>
      <c r="E157" s="146" t="s">
        <v>2191</v>
      </c>
      <c r="F157" s="147" t="s">
        <v>2185</v>
      </c>
      <c r="G157" s="148" t="s">
        <v>1622</v>
      </c>
      <c r="H157" s="149">
        <v>1</v>
      </c>
      <c r="I157" s="150"/>
      <c r="J157" s="151">
        <f t="shared" si="20"/>
        <v>0</v>
      </c>
      <c r="K157" s="147" t="s">
        <v>1</v>
      </c>
      <c r="L157" s="33"/>
      <c r="M157" s="152" t="s">
        <v>1</v>
      </c>
      <c r="N157" s="153" t="s">
        <v>43</v>
      </c>
      <c r="O157" s="58"/>
      <c r="P157" s="154">
        <f t="shared" si="21"/>
        <v>0</v>
      </c>
      <c r="Q157" s="154">
        <v>0</v>
      </c>
      <c r="R157" s="154">
        <f t="shared" si="22"/>
        <v>0</v>
      </c>
      <c r="S157" s="154">
        <v>0</v>
      </c>
      <c r="T157" s="155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6" t="s">
        <v>212</v>
      </c>
      <c r="AT157" s="156" t="s">
        <v>207</v>
      </c>
      <c r="AU157" s="156" t="s">
        <v>217</v>
      </c>
      <c r="AY157" s="17" t="s">
        <v>205</v>
      </c>
      <c r="BE157" s="157">
        <f t="shared" si="24"/>
        <v>0</v>
      </c>
      <c r="BF157" s="157">
        <f t="shared" si="25"/>
        <v>0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7" t="s">
        <v>85</v>
      </c>
      <c r="BK157" s="157">
        <f t="shared" si="29"/>
        <v>0</v>
      </c>
      <c r="BL157" s="17" t="s">
        <v>212</v>
      </c>
      <c r="BM157" s="156" t="s">
        <v>2192</v>
      </c>
    </row>
    <row r="158" spans="1:65" s="2" customFormat="1" ht="24.15" customHeight="1">
      <c r="A158" s="32"/>
      <c r="B158" s="144"/>
      <c r="C158" s="145" t="s">
        <v>366</v>
      </c>
      <c r="D158" s="145" t="s">
        <v>207</v>
      </c>
      <c r="E158" s="146" t="s">
        <v>2193</v>
      </c>
      <c r="F158" s="147" t="s">
        <v>2187</v>
      </c>
      <c r="G158" s="148" t="s">
        <v>1622</v>
      </c>
      <c r="H158" s="149">
        <v>1</v>
      </c>
      <c r="I158" s="150"/>
      <c r="J158" s="151">
        <f t="shared" si="20"/>
        <v>0</v>
      </c>
      <c r="K158" s="147" t="s">
        <v>1</v>
      </c>
      <c r="L158" s="33"/>
      <c r="M158" s="152" t="s">
        <v>1</v>
      </c>
      <c r="N158" s="153" t="s">
        <v>43</v>
      </c>
      <c r="O158" s="58"/>
      <c r="P158" s="154">
        <f t="shared" si="21"/>
        <v>0</v>
      </c>
      <c r="Q158" s="154">
        <v>0</v>
      </c>
      <c r="R158" s="154">
        <f t="shared" si="22"/>
        <v>0</v>
      </c>
      <c r="S158" s="154">
        <v>0</v>
      </c>
      <c r="T158" s="155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6" t="s">
        <v>212</v>
      </c>
      <c r="AT158" s="156" t="s">
        <v>207</v>
      </c>
      <c r="AU158" s="156" t="s">
        <v>217</v>
      </c>
      <c r="AY158" s="17" t="s">
        <v>205</v>
      </c>
      <c r="BE158" s="157">
        <f t="shared" si="24"/>
        <v>0</v>
      </c>
      <c r="BF158" s="157">
        <f t="shared" si="25"/>
        <v>0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7" t="s">
        <v>85</v>
      </c>
      <c r="BK158" s="157">
        <f t="shared" si="29"/>
        <v>0</v>
      </c>
      <c r="BL158" s="17" t="s">
        <v>212</v>
      </c>
      <c r="BM158" s="156" t="s">
        <v>2194</v>
      </c>
    </row>
    <row r="159" spans="2:63" s="12" customFormat="1" ht="20.9" customHeight="1">
      <c r="B159" s="131"/>
      <c r="D159" s="132" t="s">
        <v>76</v>
      </c>
      <c r="E159" s="142" t="s">
        <v>1843</v>
      </c>
      <c r="F159" s="142" t="s">
        <v>2195</v>
      </c>
      <c r="I159" s="134"/>
      <c r="J159" s="143">
        <f>BK159</f>
        <v>0</v>
      </c>
      <c r="L159" s="131"/>
      <c r="M159" s="136"/>
      <c r="N159" s="137"/>
      <c r="O159" s="137"/>
      <c r="P159" s="138">
        <f>SUM(P160:P169)</f>
        <v>0</v>
      </c>
      <c r="Q159" s="137"/>
      <c r="R159" s="138">
        <f>SUM(R160:R169)</f>
        <v>0</v>
      </c>
      <c r="S159" s="137"/>
      <c r="T159" s="139">
        <f>SUM(T160:T169)</f>
        <v>0</v>
      </c>
      <c r="AR159" s="132" t="s">
        <v>8</v>
      </c>
      <c r="AT159" s="140" t="s">
        <v>76</v>
      </c>
      <c r="AU159" s="140" t="s">
        <v>85</v>
      </c>
      <c r="AY159" s="132" t="s">
        <v>205</v>
      </c>
      <c r="BK159" s="141">
        <f>SUM(BK160:BK169)</f>
        <v>0</v>
      </c>
    </row>
    <row r="160" spans="1:65" s="2" customFormat="1" ht="37.75" customHeight="1">
      <c r="A160" s="32"/>
      <c r="B160" s="144"/>
      <c r="C160" s="175" t="s">
        <v>88</v>
      </c>
      <c r="D160" s="175" t="s">
        <v>237</v>
      </c>
      <c r="E160" s="176" t="s">
        <v>2196</v>
      </c>
      <c r="F160" s="177" t="s">
        <v>2197</v>
      </c>
      <c r="G160" s="178" t="s">
        <v>2153</v>
      </c>
      <c r="H160" s="179">
        <v>1</v>
      </c>
      <c r="I160" s="180"/>
      <c r="J160" s="181">
        <f aca="true" t="shared" si="30" ref="J160:J169">ROUND(I160*H160,0)</f>
        <v>0</v>
      </c>
      <c r="K160" s="177" t="s">
        <v>1</v>
      </c>
      <c r="L160" s="182"/>
      <c r="M160" s="183" t="s">
        <v>1</v>
      </c>
      <c r="N160" s="184" t="s">
        <v>43</v>
      </c>
      <c r="O160" s="58"/>
      <c r="P160" s="154">
        <f aca="true" t="shared" si="31" ref="P160:P169">O160*H160</f>
        <v>0</v>
      </c>
      <c r="Q160" s="154">
        <v>0</v>
      </c>
      <c r="R160" s="154">
        <f aca="true" t="shared" si="32" ref="R160:R169">Q160*H160</f>
        <v>0</v>
      </c>
      <c r="S160" s="154">
        <v>0</v>
      </c>
      <c r="T160" s="155">
        <f aca="true" t="shared" si="33" ref="T160:T169"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6" t="s">
        <v>240</v>
      </c>
      <c r="AT160" s="156" t="s">
        <v>237</v>
      </c>
      <c r="AU160" s="156" t="s">
        <v>217</v>
      </c>
      <c r="AY160" s="17" t="s">
        <v>205</v>
      </c>
      <c r="BE160" s="157">
        <f aca="true" t="shared" si="34" ref="BE160:BE169">IF(N160="základní",J160,0)</f>
        <v>0</v>
      </c>
      <c r="BF160" s="157">
        <f aca="true" t="shared" si="35" ref="BF160:BF169">IF(N160="snížená",J160,0)</f>
        <v>0</v>
      </c>
      <c r="BG160" s="157">
        <f aca="true" t="shared" si="36" ref="BG160:BG169">IF(N160="zákl. přenesená",J160,0)</f>
        <v>0</v>
      </c>
      <c r="BH160" s="157">
        <f aca="true" t="shared" si="37" ref="BH160:BH169">IF(N160="sníž. přenesená",J160,0)</f>
        <v>0</v>
      </c>
      <c r="BI160" s="157">
        <f aca="true" t="shared" si="38" ref="BI160:BI169">IF(N160="nulová",J160,0)</f>
        <v>0</v>
      </c>
      <c r="BJ160" s="17" t="s">
        <v>85</v>
      </c>
      <c r="BK160" s="157">
        <f aca="true" t="shared" si="39" ref="BK160:BK169">ROUND(I160*H160,0)</f>
        <v>0</v>
      </c>
      <c r="BL160" s="17" t="s">
        <v>212</v>
      </c>
      <c r="BM160" s="156" t="s">
        <v>91</v>
      </c>
    </row>
    <row r="161" spans="1:65" s="2" customFormat="1" ht="37.75" customHeight="1">
      <c r="A161" s="32"/>
      <c r="B161" s="144"/>
      <c r="C161" s="175" t="s">
        <v>91</v>
      </c>
      <c r="D161" s="175" t="s">
        <v>237</v>
      </c>
      <c r="E161" s="176" t="s">
        <v>2198</v>
      </c>
      <c r="F161" s="177" t="s">
        <v>2199</v>
      </c>
      <c r="G161" s="178" t="s">
        <v>2153</v>
      </c>
      <c r="H161" s="179">
        <v>1</v>
      </c>
      <c r="I161" s="180"/>
      <c r="J161" s="181">
        <f t="shared" si="30"/>
        <v>0</v>
      </c>
      <c r="K161" s="177" t="s">
        <v>1</v>
      </c>
      <c r="L161" s="182"/>
      <c r="M161" s="183" t="s">
        <v>1</v>
      </c>
      <c r="N161" s="184" t="s">
        <v>43</v>
      </c>
      <c r="O161" s="58"/>
      <c r="P161" s="154">
        <f t="shared" si="31"/>
        <v>0</v>
      </c>
      <c r="Q161" s="154">
        <v>0</v>
      </c>
      <c r="R161" s="154">
        <f t="shared" si="32"/>
        <v>0</v>
      </c>
      <c r="S161" s="154">
        <v>0</v>
      </c>
      <c r="T161" s="155">
        <f t="shared" si="3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6" t="s">
        <v>240</v>
      </c>
      <c r="AT161" s="156" t="s">
        <v>237</v>
      </c>
      <c r="AU161" s="156" t="s">
        <v>217</v>
      </c>
      <c r="AY161" s="17" t="s">
        <v>205</v>
      </c>
      <c r="BE161" s="157">
        <f t="shared" si="34"/>
        <v>0</v>
      </c>
      <c r="BF161" s="157">
        <f t="shared" si="35"/>
        <v>0</v>
      </c>
      <c r="BG161" s="157">
        <f t="shared" si="36"/>
        <v>0</v>
      </c>
      <c r="BH161" s="157">
        <f t="shared" si="37"/>
        <v>0</v>
      </c>
      <c r="BI161" s="157">
        <f t="shared" si="38"/>
        <v>0</v>
      </c>
      <c r="BJ161" s="17" t="s">
        <v>85</v>
      </c>
      <c r="BK161" s="157">
        <f t="shared" si="39"/>
        <v>0</v>
      </c>
      <c r="BL161" s="17" t="s">
        <v>212</v>
      </c>
      <c r="BM161" s="156" t="s">
        <v>384</v>
      </c>
    </row>
    <row r="162" spans="1:65" s="2" customFormat="1" ht="37.75" customHeight="1">
      <c r="A162" s="32"/>
      <c r="B162" s="144"/>
      <c r="C162" s="175" t="s">
        <v>379</v>
      </c>
      <c r="D162" s="175" t="s">
        <v>237</v>
      </c>
      <c r="E162" s="176" t="s">
        <v>2200</v>
      </c>
      <c r="F162" s="177" t="s">
        <v>2201</v>
      </c>
      <c r="G162" s="178" t="s">
        <v>2153</v>
      </c>
      <c r="H162" s="179">
        <v>1</v>
      </c>
      <c r="I162" s="180"/>
      <c r="J162" s="181">
        <f t="shared" si="30"/>
        <v>0</v>
      </c>
      <c r="K162" s="177" t="s">
        <v>1</v>
      </c>
      <c r="L162" s="182"/>
      <c r="M162" s="183" t="s">
        <v>1</v>
      </c>
      <c r="N162" s="184" t="s">
        <v>43</v>
      </c>
      <c r="O162" s="58"/>
      <c r="P162" s="154">
        <f t="shared" si="31"/>
        <v>0</v>
      </c>
      <c r="Q162" s="154">
        <v>0</v>
      </c>
      <c r="R162" s="154">
        <f t="shared" si="32"/>
        <v>0</v>
      </c>
      <c r="S162" s="154">
        <v>0</v>
      </c>
      <c r="T162" s="155">
        <f t="shared" si="3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6" t="s">
        <v>240</v>
      </c>
      <c r="AT162" s="156" t="s">
        <v>237</v>
      </c>
      <c r="AU162" s="156" t="s">
        <v>217</v>
      </c>
      <c r="AY162" s="17" t="s">
        <v>205</v>
      </c>
      <c r="BE162" s="157">
        <f t="shared" si="34"/>
        <v>0</v>
      </c>
      <c r="BF162" s="157">
        <f t="shared" si="35"/>
        <v>0</v>
      </c>
      <c r="BG162" s="157">
        <f t="shared" si="36"/>
        <v>0</v>
      </c>
      <c r="BH162" s="157">
        <f t="shared" si="37"/>
        <v>0</v>
      </c>
      <c r="BI162" s="157">
        <f t="shared" si="38"/>
        <v>0</v>
      </c>
      <c r="BJ162" s="17" t="s">
        <v>85</v>
      </c>
      <c r="BK162" s="157">
        <f t="shared" si="39"/>
        <v>0</v>
      </c>
      <c r="BL162" s="17" t="s">
        <v>212</v>
      </c>
      <c r="BM162" s="156" t="s">
        <v>393</v>
      </c>
    </row>
    <row r="163" spans="1:65" s="2" customFormat="1" ht="16.5" customHeight="1">
      <c r="A163" s="32"/>
      <c r="B163" s="144"/>
      <c r="C163" s="175" t="s">
        <v>384</v>
      </c>
      <c r="D163" s="175" t="s">
        <v>237</v>
      </c>
      <c r="E163" s="176" t="s">
        <v>2202</v>
      </c>
      <c r="F163" s="177" t="s">
        <v>2203</v>
      </c>
      <c r="G163" s="178" t="s">
        <v>256</v>
      </c>
      <c r="H163" s="179">
        <v>5</v>
      </c>
      <c r="I163" s="180"/>
      <c r="J163" s="181">
        <f t="shared" si="30"/>
        <v>0</v>
      </c>
      <c r="K163" s="177" t="s">
        <v>1</v>
      </c>
      <c r="L163" s="182"/>
      <c r="M163" s="183" t="s">
        <v>1</v>
      </c>
      <c r="N163" s="184" t="s">
        <v>43</v>
      </c>
      <c r="O163" s="58"/>
      <c r="P163" s="154">
        <f t="shared" si="31"/>
        <v>0</v>
      </c>
      <c r="Q163" s="154">
        <v>0</v>
      </c>
      <c r="R163" s="154">
        <f t="shared" si="32"/>
        <v>0</v>
      </c>
      <c r="S163" s="154">
        <v>0</v>
      </c>
      <c r="T163" s="155">
        <f t="shared" si="3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6" t="s">
        <v>240</v>
      </c>
      <c r="AT163" s="156" t="s">
        <v>237</v>
      </c>
      <c r="AU163" s="156" t="s">
        <v>217</v>
      </c>
      <c r="AY163" s="17" t="s">
        <v>205</v>
      </c>
      <c r="BE163" s="157">
        <f t="shared" si="34"/>
        <v>0</v>
      </c>
      <c r="BF163" s="157">
        <f t="shared" si="35"/>
        <v>0</v>
      </c>
      <c r="BG163" s="157">
        <f t="shared" si="36"/>
        <v>0</v>
      </c>
      <c r="BH163" s="157">
        <f t="shared" si="37"/>
        <v>0</v>
      </c>
      <c r="BI163" s="157">
        <f t="shared" si="38"/>
        <v>0</v>
      </c>
      <c r="BJ163" s="17" t="s">
        <v>85</v>
      </c>
      <c r="BK163" s="157">
        <f t="shared" si="39"/>
        <v>0</v>
      </c>
      <c r="BL163" s="17" t="s">
        <v>212</v>
      </c>
      <c r="BM163" s="156" t="s">
        <v>403</v>
      </c>
    </row>
    <row r="164" spans="1:65" s="2" customFormat="1" ht="16.5" customHeight="1">
      <c r="A164" s="32"/>
      <c r="B164" s="144"/>
      <c r="C164" s="175" t="s">
        <v>388</v>
      </c>
      <c r="D164" s="175" t="s">
        <v>237</v>
      </c>
      <c r="E164" s="176" t="s">
        <v>2204</v>
      </c>
      <c r="F164" s="177" t="s">
        <v>2152</v>
      </c>
      <c r="G164" s="178" t="s">
        <v>2153</v>
      </c>
      <c r="H164" s="179">
        <v>3</v>
      </c>
      <c r="I164" s="180"/>
      <c r="J164" s="181">
        <f t="shared" si="30"/>
        <v>0</v>
      </c>
      <c r="K164" s="177" t="s">
        <v>1</v>
      </c>
      <c r="L164" s="182"/>
      <c r="M164" s="183" t="s">
        <v>1</v>
      </c>
      <c r="N164" s="184" t="s">
        <v>43</v>
      </c>
      <c r="O164" s="58"/>
      <c r="P164" s="154">
        <f t="shared" si="31"/>
        <v>0</v>
      </c>
      <c r="Q164" s="154">
        <v>0</v>
      </c>
      <c r="R164" s="154">
        <f t="shared" si="32"/>
        <v>0</v>
      </c>
      <c r="S164" s="154">
        <v>0</v>
      </c>
      <c r="T164" s="155">
        <f t="shared" si="3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6" t="s">
        <v>240</v>
      </c>
      <c r="AT164" s="156" t="s">
        <v>237</v>
      </c>
      <c r="AU164" s="156" t="s">
        <v>217</v>
      </c>
      <c r="AY164" s="17" t="s">
        <v>205</v>
      </c>
      <c r="BE164" s="157">
        <f t="shared" si="34"/>
        <v>0</v>
      </c>
      <c r="BF164" s="157">
        <f t="shared" si="35"/>
        <v>0</v>
      </c>
      <c r="BG164" s="157">
        <f t="shared" si="36"/>
        <v>0</v>
      </c>
      <c r="BH164" s="157">
        <f t="shared" si="37"/>
        <v>0</v>
      </c>
      <c r="BI164" s="157">
        <f t="shared" si="38"/>
        <v>0</v>
      </c>
      <c r="BJ164" s="17" t="s">
        <v>85</v>
      </c>
      <c r="BK164" s="157">
        <f t="shared" si="39"/>
        <v>0</v>
      </c>
      <c r="BL164" s="17" t="s">
        <v>212</v>
      </c>
      <c r="BM164" s="156" t="s">
        <v>413</v>
      </c>
    </row>
    <row r="165" spans="1:65" s="2" customFormat="1" ht="37.75" customHeight="1">
      <c r="A165" s="32"/>
      <c r="B165" s="144"/>
      <c r="C165" s="145" t="s">
        <v>393</v>
      </c>
      <c r="D165" s="145" t="s">
        <v>207</v>
      </c>
      <c r="E165" s="146" t="s">
        <v>2205</v>
      </c>
      <c r="F165" s="147" t="s">
        <v>2197</v>
      </c>
      <c r="G165" s="148" t="s">
        <v>2153</v>
      </c>
      <c r="H165" s="149">
        <v>1</v>
      </c>
      <c r="I165" s="150"/>
      <c r="J165" s="151">
        <f t="shared" si="30"/>
        <v>0</v>
      </c>
      <c r="K165" s="147" t="s">
        <v>1</v>
      </c>
      <c r="L165" s="33"/>
      <c r="M165" s="152" t="s">
        <v>1</v>
      </c>
      <c r="N165" s="153" t="s">
        <v>43</v>
      </c>
      <c r="O165" s="58"/>
      <c r="P165" s="154">
        <f t="shared" si="31"/>
        <v>0</v>
      </c>
      <c r="Q165" s="154">
        <v>0</v>
      </c>
      <c r="R165" s="154">
        <f t="shared" si="32"/>
        <v>0</v>
      </c>
      <c r="S165" s="154">
        <v>0</v>
      </c>
      <c r="T165" s="155">
        <f t="shared" si="3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6" t="s">
        <v>212</v>
      </c>
      <c r="AT165" s="156" t="s">
        <v>207</v>
      </c>
      <c r="AU165" s="156" t="s">
        <v>217</v>
      </c>
      <c r="AY165" s="17" t="s">
        <v>205</v>
      </c>
      <c r="BE165" s="157">
        <f t="shared" si="34"/>
        <v>0</v>
      </c>
      <c r="BF165" s="157">
        <f t="shared" si="35"/>
        <v>0</v>
      </c>
      <c r="BG165" s="157">
        <f t="shared" si="36"/>
        <v>0</v>
      </c>
      <c r="BH165" s="157">
        <f t="shared" si="37"/>
        <v>0</v>
      </c>
      <c r="BI165" s="157">
        <f t="shared" si="38"/>
        <v>0</v>
      </c>
      <c r="BJ165" s="17" t="s">
        <v>85</v>
      </c>
      <c r="BK165" s="157">
        <f t="shared" si="39"/>
        <v>0</v>
      </c>
      <c r="BL165" s="17" t="s">
        <v>212</v>
      </c>
      <c r="BM165" s="156" t="s">
        <v>2206</v>
      </c>
    </row>
    <row r="166" spans="1:65" s="2" customFormat="1" ht="37.75" customHeight="1">
      <c r="A166" s="32"/>
      <c r="B166" s="144"/>
      <c r="C166" s="145" t="s">
        <v>398</v>
      </c>
      <c r="D166" s="145" t="s">
        <v>207</v>
      </c>
      <c r="E166" s="146" t="s">
        <v>2207</v>
      </c>
      <c r="F166" s="147" t="s">
        <v>2199</v>
      </c>
      <c r="G166" s="148" t="s">
        <v>2153</v>
      </c>
      <c r="H166" s="149">
        <v>1</v>
      </c>
      <c r="I166" s="150"/>
      <c r="J166" s="151">
        <f t="shared" si="30"/>
        <v>0</v>
      </c>
      <c r="K166" s="147" t="s">
        <v>1</v>
      </c>
      <c r="L166" s="33"/>
      <c r="M166" s="152" t="s">
        <v>1</v>
      </c>
      <c r="N166" s="153" t="s">
        <v>43</v>
      </c>
      <c r="O166" s="58"/>
      <c r="P166" s="154">
        <f t="shared" si="31"/>
        <v>0</v>
      </c>
      <c r="Q166" s="154">
        <v>0</v>
      </c>
      <c r="R166" s="154">
        <f t="shared" si="32"/>
        <v>0</v>
      </c>
      <c r="S166" s="154">
        <v>0</v>
      </c>
      <c r="T166" s="155">
        <f t="shared" si="3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6" t="s">
        <v>212</v>
      </c>
      <c r="AT166" s="156" t="s">
        <v>207</v>
      </c>
      <c r="AU166" s="156" t="s">
        <v>217</v>
      </c>
      <c r="AY166" s="17" t="s">
        <v>205</v>
      </c>
      <c r="BE166" s="157">
        <f t="shared" si="34"/>
        <v>0</v>
      </c>
      <c r="BF166" s="157">
        <f t="shared" si="35"/>
        <v>0</v>
      </c>
      <c r="BG166" s="157">
        <f t="shared" si="36"/>
        <v>0</v>
      </c>
      <c r="BH166" s="157">
        <f t="shared" si="37"/>
        <v>0</v>
      </c>
      <c r="BI166" s="157">
        <f t="shared" si="38"/>
        <v>0</v>
      </c>
      <c r="BJ166" s="17" t="s">
        <v>85</v>
      </c>
      <c r="BK166" s="157">
        <f t="shared" si="39"/>
        <v>0</v>
      </c>
      <c r="BL166" s="17" t="s">
        <v>212</v>
      </c>
      <c r="BM166" s="156" t="s">
        <v>2208</v>
      </c>
    </row>
    <row r="167" spans="1:65" s="2" customFormat="1" ht="37.75" customHeight="1">
      <c r="A167" s="32"/>
      <c r="B167" s="144"/>
      <c r="C167" s="145" t="s">
        <v>403</v>
      </c>
      <c r="D167" s="145" t="s">
        <v>207</v>
      </c>
      <c r="E167" s="146" t="s">
        <v>2209</v>
      </c>
      <c r="F167" s="147" t="s">
        <v>2201</v>
      </c>
      <c r="G167" s="148" t="s">
        <v>2153</v>
      </c>
      <c r="H167" s="149">
        <v>1</v>
      </c>
      <c r="I167" s="150"/>
      <c r="J167" s="151">
        <f t="shared" si="30"/>
        <v>0</v>
      </c>
      <c r="K167" s="147" t="s">
        <v>1</v>
      </c>
      <c r="L167" s="33"/>
      <c r="M167" s="152" t="s">
        <v>1</v>
      </c>
      <c r="N167" s="153" t="s">
        <v>43</v>
      </c>
      <c r="O167" s="58"/>
      <c r="P167" s="154">
        <f t="shared" si="31"/>
        <v>0</v>
      </c>
      <c r="Q167" s="154">
        <v>0</v>
      </c>
      <c r="R167" s="154">
        <f t="shared" si="32"/>
        <v>0</v>
      </c>
      <c r="S167" s="154">
        <v>0</v>
      </c>
      <c r="T167" s="155">
        <f t="shared" si="3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6" t="s">
        <v>212</v>
      </c>
      <c r="AT167" s="156" t="s">
        <v>207</v>
      </c>
      <c r="AU167" s="156" t="s">
        <v>217</v>
      </c>
      <c r="AY167" s="17" t="s">
        <v>205</v>
      </c>
      <c r="BE167" s="157">
        <f t="shared" si="34"/>
        <v>0</v>
      </c>
      <c r="BF167" s="157">
        <f t="shared" si="35"/>
        <v>0</v>
      </c>
      <c r="BG167" s="157">
        <f t="shared" si="36"/>
        <v>0</v>
      </c>
      <c r="BH167" s="157">
        <f t="shared" si="37"/>
        <v>0</v>
      </c>
      <c r="BI167" s="157">
        <f t="shared" si="38"/>
        <v>0</v>
      </c>
      <c r="BJ167" s="17" t="s">
        <v>85</v>
      </c>
      <c r="BK167" s="157">
        <f t="shared" si="39"/>
        <v>0</v>
      </c>
      <c r="BL167" s="17" t="s">
        <v>212</v>
      </c>
      <c r="BM167" s="156" t="s">
        <v>2210</v>
      </c>
    </row>
    <row r="168" spans="1:65" s="2" customFormat="1" ht="16.5" customHeight="1">
      <c r="A168" s="32"/>
      <c r="B168" s="144"/>
      <c r="C168" s="145" t="s">
        <v>408</v>
      </c>
      <c r="D168" s="145" t="s">
        <v>207</v>
      </c>
      <c r="E168" s="146" t="s">
        <v>2211</v>
      </c>
      <c r="F168" s="147" t="s">
        <v>2203</v>
      </c>
      <c r="G168" s="148" t="s">
        <v>256</v>
      </c>
      <c r="H168" s="149">
        <v>5</v>
      </c>
      <c r="I168" s="150"/>
      <c r="J168" s="151">
        <f t="shared" si="30"/>
        <v>0</v>
      </c>
      <c r="K168" s="147" t="s">
        <v>1</v>
      </c>
      <c r="L168" s="33"/>
      <c r="M168" s="152" t="s">
        <v>1</v>
      </c>
      <c r="N168" s="153" t="s">
        <v>43</v>
      </c>
      <c r="O168" s="58"/>
      <c r="P168" s="154">
        <f t="shared" si="31"/>
        <v>0</v>
      </c>
      <c r="Q168" s="154">
        <v>0</v>
      </c>
      <c r="R168" s="154">
        <f t="shared" si="32"/>
        <v>0</v>
      </c>
      <c r="S168" s="154">
        <v>0</v>
      </c>
      <c r="T168" s="155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6" t="s">
        <v>212</v>
      </c>
      <c r="AT168" s="156" t="s">
        <v>207</v>
      </c>
      <c r="AU168" s="156" t="s">
        <v>217</v>
      </c>
      <c r="AY168" s="17" t="s">
        <v>205</v>
      </c>
      <c r="BE168" s="157">
        <f t="shared" si="34"/>
        <v>0</v>
      </c>
      <c r="BF168" s="157">
        <f t="shared" si="35"/>
        <v>0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7" t="s">
        <v>85</v>
      </c>
      <c r="BK168" s="157">
        <f t="shared" si="39"/>
        <v>0</v>
      </c>
      <c r="BL168" s="17" t="s">
        <v>212</v>
      </c>
      <c r="BM168" s="156" t="s">
        <v>2212</v>
      </c>
    </row>
    <row r="169" spans="1:65" s="2" customFormat="1" ht="16.5" customHeight="1">
      <c r="A169" s="32"/>
      <c r="B169" s="144"/>
      <c r="C169" s="145" t="s">
        <v>413</v>
      </c>
      <c r="D169" s="145" t="s">
        <v>207</v>
      </c>
      <c r="E169" s="146" t="s">
        <v>2213</v>
      </c>
      <c r="F169" s="147" t="s">
        <v>2152</v>
      </c>
      <c r="G169" s="148" t="s">
        <v>2153</v>
      </c>
      <c r="H169" s="149">
        <v>3</v>
      </c>
      <c r="I169" s="150"/>
      <c r="J169" s="151">
        <f t="shared" si="30"/>
        <v>0</v>
      </c>
      <c r="K169" s="147" t="s">
        <v>1</v>
      </c>
      <c r="L169" s="33"/>
      <c r="M169" s="152" t="s">
        <v>1</v>
      </c>
      <c r="N169" s="153" t="s">
        <v>43</v>
      </c>
      <c r="O169" s="58"/>
      <c r="P169" s="154">
        <f t="shared" si="31"/>
        <v>0</v>
      </c>
      <c r="Q169" s="154">
        <v>0</v>
      </c>
      <c r="R169" s="154">
        <f t="shared" si="32"/>
        <v>0</v>
      </c>
      <c r="S169" s="154">
        <v>0</v>
      </c>
      <c r="T169" s="155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6" t="s">
        <v>212</v>
      </c>
      <c r="AT169" s="156" t="s">
        <v>207</v>
      </c>
      <c r="AU169" s="156" t="s">
        <v>217</v>
      </c>
      <c r="AY169" s="17" t="s">
        <v>205</v>
      </c>
      <c r="BE169" s="157">
        <f t="shared" si="34"/>
        <v>0</v>
      </c>
      <c r="BF169" s="157">
        <f t="shared" si="35"/>
        <v>0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7" t="s">
        <v>85</v>
      </c>
      <c r="BK169" s="157">
        <f t="shared" si="39"/>
        <v>0</v>
      </c>
      <c r="BL169" s="17" t="s">
        <v>212</v>
      </c>
      <c r="BM169" s="156" t="s">
        <v>2214</v>
      </c>
    </row>
    <row r="170" spans="2:63" s="12" customFormat="1" ht="20.9" customHeight="1">
      <c r="B170" s="131"/>
      <c r="D170" s="132" t="s">
        <v>76</v>
      </c>
      <c r="E170" s="142" t="s">
        <v>1899</v>
      </c>
      <c r="F170" s="142" t="s">
        <v>2215</v>
      </c>
      <c r="I170" s="134"/>
      <c r="J170" s="143">
        <f>BK170</f>
        <v>0</v>
      </c>
      <c r="L170" s="131"/>
      <c r="M170" s="136"/>
      <c r="N170" s="137"/>
      <c r="O170" s="137"/>
      <c r="P170" s="138">
        <f>SUM(P171:P183)</f>
        <v>0</v>
      </c>
      <c r="Q170" s="137"/>
      <c r="R170" s="138">
        <f>SUM(R171:R183)</f>
        <v>0</v>
      </c>
      <c r="S170" s="137"/>
      <c r="T170" s="139">
        <f>SUM(T171:T183)</f>
        <v>0</v>
      </c>
      <c r="AR170" s="132" t="s">
        <v>8</v>
      </c>
      <c r="AT170" s="140" t="s">
        <v>76</v>
      </c>
      <c r="AU170" s="140" t="s">
        <v>85</v>
      </c>
      <c r="AY170" s="132" t="s">
        <v>205</v>
      </c>
      <c r="BK170" s="141">
        <f>SUM(BK171:BK183)</f>
        <v>0</v>
      </c>
    </row>
    <row r="171" spans="1:65" s="2" customFormat="1" ht="16.5" customHeight="1">
      <c r="A171" s="32"/>
      <c r="B171" s="144"/>
      <c r="C171" s="175" t="s">
        <v>94</v>
      </c>
      <c r="D171" s="175" t="s">
        <v>237</v>
      </c>
      <c r="E171" s="176" t="s">
        <v>2216</v>
      </c>
      <c r="F171" s="177" t="s">
        <v>2217</v>
      </c>
      <c r="G171" s="178" t="s">
        <v>1635</v>
      </c>
      <c r="H171" s="179">
        <v>1</v>
      </c>
      <c r="I171" s="180"/>
      <c r="J171" s="181">
        <f aca="true" t="shared" si="40" ref="J171:J183">ROUND(I171*H171,0)</f>
        <v>0</v>
      </c>
      <c r="K171" s="177" t="s">
        <v>1</v>
      </c>
      <c r="L171" s="182"/>
      <c r="M171" s="183" t="s">
        <v>1</v>
      </c>
      <c r="N171" s="184" t="s">
        <v>43</v>
      </c>
      <c r="O171" s="58"/>
      <c r="P171" s="154">
        <f aca="true" t="shared" si="41" ref="P171:P183">O171*H171</f>
        <v>0</v>
      </c>
      <c r="Q171" s="154">
        <v>0</v>
      </c>
      <c r="R171" s="154">
        <f aca="true" t="shared" si="42" ref="R171:R183">Q171*H171</f>
        <v>0</v>
      </c>
      <c r="S171" s="154">
        <v>0</v>
      </c>
      <c r="T171" s="155">
        <f aca="true" t="shared" si="43" ref="T171:T183"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6" t="s">
        <v>240</v>
      </c>
      <c r="AT171" s="156" t="s">
        <v>237</v>
      </c>
      <c r="AU171" s="156" t="s">
        <v>217</v>
      </c>
      <c r="AY171" s="17" t="s">
        <v>205</v>
      </c>
      <c r="BE171" s="157">
        <f aca="true" t="shared" si="44" ref="BE171:BE183">IF(N171="základní",J171,0)</f>
        <v>0</v>
      </c>
      <c r="BF171" s="157">
        <f aca="true" t="shared" si="45" ref="BF171:BF183">IF(N171="snížená",J171,0)</f>
        <v>0</v>
      </c>
      <c r="BG171" s="157">
        <f aca="true" t="shared" si="46" ref="BG171:BG183">IF(N171="zákl. přenesená",J171,0)</f>
        <v>0</v>
      </c>
      <c r="BH171" s="157">
        <f aca="true" t="shared" si="47" ref="BH171:BH183">IF(N171="sníž. přenesená",J171,0)</f>
        <v>0</v>
      </c>
      <c r="BI171" s="157">
        <f aca="true" t="shared" si="48" ref="BI171:BI183">IF(N171="nulová",J171,0)</f>
        <v>0</v>
      </c>
      <c r="BJ171" s="17" t="s">
        <v>85</v>
      </c>
      <c r="BK171" s="157">
        <f aca="true" t="shared" si="49" ref="BK171:BK183">ROUND(I171*H171,0)</f>
        <v>0</v>
      </c>
      <c r="BL171" s="17" t="s">
        <v>212</v>
      </c>
      <c r="BM171" s="156" t="s">
        <v>97</v>
      </c>
    </row>
    <row r="172" spans="1:65" s="2" customFormat="1" ht="16.5" customHeight="1">
      <c r="A172" s="32"/>
      <c r="B172" s="144"/>
      <c r="C172" s="175" t="s">
        <v>97</v>
      </c>
      <c r="D172" s="175" t="s">
        <v>237</v>
      </c>
      <c r="E172" s="176" t="s">
        <v>2218</v>
      </c>
      <c r="F172" s="177" t="s">
        <v>2219</v>
      </c>
      <c r="G172" s="178" t="s">
        <v>1635</v>
      </c>
      <c r="H172" s="179">
        <v>1</v>
      </c>
      <c r="I172" s="180"/>
      <c r="J172" s="181">
        <f t="shared" si="40"/>
        <v>0</v>
      </c>
      <c r="K172" s="177" t="s">
        <v>1</v>
      </c>
      <c r="L172" s="182"/>
      <c r="M172" s="183" t="s">
        <v>1</v>
      </c>
      <c r="N172" s="184" t="s">
        <v>43</v>
      </c>
      <c r="O172" s="58"/>
      <c r="P172" s="154">
        <f t="shared" si="41"/>
        <v>0</v>
      </c>
      <c r="Q172" s="154">
        <v>0</v>
      </c>
      <c r="R172" s="154">
        <f t="shared" si="42"/>
        <v>0</v>
      </c>
      <c r="S172" s="154">
        <v>0</v>
      </c>
      <c r="T172" s="155">
        <f t="shared" si="4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6" t="s">
        <v>240</v>
      </c>
      <c r="AT172" s="156" t="s">
        <v>237</v>
      </c>
      <c r="AU172" s="156" t="s">
        <v>217</v>
      </c>
      <c r="AY172" s="17" t="s">
        <v>205</v>
      </c>
      <c r="BE172" s="157">
        <f t="shared" si="44"/>
        <v>0</v>
      </c>
      <c r="BF172" s="157">
        <f t="shared" si="45"/>
        <v>0</v>
      </c>
      <c r="BG172" s="157">
        <f t="shared" si="46"/>
        <v>0</v>
      </c>
      <c r="BH172" s="157">
        <f t="shared" si="47"/>
        <v>0</v>
      </c>
      <c r="BI172" s="157">
        <f t="shared" si="48"/>
        <v>0</v>
      </c>
      <c r="BJ172" s="17" t="s">
        <v>85</v>
      </c>
      <c r="BK172" s="157">
        <f t="shared" si="49"/>
        <v>0</v>
      </c>
      <c r="BL172" s="17" t="s">
        <v>212</v>
      </c>
      <c r="BM172" s="156" t="s">
        <v>429</v>
      </c>
    </row>
    <row r="173" spans="1:65" s="2" customFormat="1" ht="16.5" customHeight="1">
      <c r="A173" s="32"/>
      <c r="B173" s="144"/>
      <c r="C173" s="175" t="s">
        <v>425</v>
      </c>
      <c r="D173" s="175" t="s">
        <v>237</v>
      </c>
      <c r="E173" s="176" t="s">
        <v>2220</v>
      </c>
      <c r="F173" s="177" t="s">
        <v>2221</v>
      </c>
      <c r="G173" s="178" t="s">
        <v>1635</v>
      </c>
      <c r="H173" s="179">
        <v>1</v>
      </c>
      <c r="I173" s="180"/>
      <c r="J173" s="181">
        <f t="shared" si="40"/>
        <v>0</v>
      </c>
      <c r="K173" s="177" t="s">
        <v>1</v>
      </c>
      <c r="L173" s="182"/>
      <c r="M173" s="183" t="s">
        <v>1</v>
      </c>
      <c r="N173" s="184" t="s">
        <v>43</v>
      </c>
      <c r="O173" s="58"/>
      <c r="P173" s="154">
        <f t="shared" si="41"/>
        <v>0</v>
      </c>
      <c r="Q173" s="154">
        <v>0</v>
      </c>
      <c r="R173" s="154">
        <f t="shared" si="42"/>
        <v>0</v>
      </c>
      <c r="S173" s="154">
        <v>0</v>
      </c>
      <c r="T173" s="155">
        <f t="shared" si="4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6" t="s">
        <v>240</v>
      </c>
      <c r="AT173" s="156" t="s">
        <v>237</v>
      </c>
      <c r="AU173" s="156" t="s">
        <v>217</v>
      </c>
      <c r="AY173" s="17" t="s">
        <v>205</v>
      </c>
      <c r="BE173" s="157">
        <f t="shared" si="44"/>
        <v>0</v>
      </c>
      <c r="BF173" s="157">
        <f t="shared" si="45"/>
        <v>0</v>
      </c>
      <c r="BG173" s="157">
        <f t="shared" si="46"/>
        <v>0</v>
      </c>
      <c r="BH173" s="157">
        <f t="shared" si="47"/>
        <v>0</v>
      </c>
      <c r="BI173" s="157">
        <f t="shared" si="48"/>
        <v>0</v>
      </c>
      <c r="BJ173" s="17" t="s">
        <v>85</v>
      </c>
      <c r="BK173" s="157">
        <f t="shared" si="49"/>
        <v>0</v>
      </c>
      <c r="BL173" s="17" t="s">
        <v>212</v>
      </c>
      <c r="BM173" s="156" t="s">
        <v>441</v>
      </c>
    </row>
    <row r="174" spans="1:65" s="2" customFormat="1" ht="16.5" customHeight="1">
      <c r="A174" s="32"/>
      <c r="B174" s="144"/>
      <c r="C174" s="175" t="s">
        <v>429</v>
      </c>
      <c r="D174" s="175" t="s">
        <v>237</v>
      </c>
      <c r="E174" s="176" t="s">
        <v>2222</v>
      </c>
      <c r="F174" s="177" t="s">
        <v>2223</v>
      </c>
      <c r="G174" s="178" t="s">
        <v>1635</v>
      </c>
      <c r="H174" s="179">
        <v>1</v>
      </c>
      <c r="I174" s="180"/>
      <c r="J174" s="181">
        <f t="shared" si="40"/>
        <v>0</v>
      </c>
      <c r="K174" s="177" t="s">
        <v>1</v>
      </c>
      <c r="L174" s="182"/>
      <c r="M174" s="183" t="s">
        <v>1</v>
      </c>
      <c r="N174" s="184" t="s">
        <v>43</v>
      </c>
      <c r="O174" s="58"/>
      <c r="P174" s="154">
        <f t="shared" si="41"/>
        <v>0</v>
      </c>
      <c r="Q174" s="154">
        <v>0</v>
      </c>
      <c r="R174" s="154">
        <f t="shared" si="42"/>
        <v>0</v>
      </c>
      <c r="S174" s="154">
        <v>0</v>
      </c>
      <c r="T174" s="155">
        <f t="shared" si="4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6" t="s">
        <v>240</v>
      </c>
      <c r="AT174" s="156" t="s">
        <v>237</v>
      </c>
      <c r="AU174" s="156" t="s">
        <v>217</v>
      </c>
      <c r="AY174" s="17" t="s">
        <v>205</v>
      </c>
      <c r="BE174" s="157">
        <f t="shared" si="44"/>
        <v>0</v>
      </c>
      <c r="BF174" s="157">
        <f t="shared" si="45"/>
        <v>0</v>
      </c>
      <c r="BG174" s="157">
        <f t="shared" si="46"/>
        <v>0</v>
      </c>
      <c r="BH174" s="157">
        <f t="shared" si="47"/>
        <v>0</v>
      </c>
      <c r="BI174" s="157">
        <f t="shared" si="48"/>
        <v>0</v>
      </c>
      <c r="BJ174" s="17" t="s">
        <v>85</v>
      </c>
      <c r="BK174" s="157">
        <f t="shared" si="49"/>
        <v>0</v>
      </c>
      <c r="BL174" s="17" t="s">
        <v>212</v>
      </c>
      <c r="BM174" s="156" t="s">
        <v>452</v>
      </c>
    </row>
    <row r="175" spans="1:65" s="2" customFormat="1" ht="16.5" customHeight="1">
      <c r="A175" s="32"/>
      <c r="B175" s="144"/>
      <c r="C175" s="175" t="s">
        <v>434</v>
      </c>
      <c r="D175" s="175" t="s">
        <v>237</v>
      </c>
      <c r="E175" s="176" t="s">
        <v>2224</v>
      </c>
      <c r="F175" s="177" t="s">
        <v>470</v>
      </c>
      <c r="G175" s="178" t="s">
        <v>1635</v>
      </c>
      <c r="H175" s="179">
        <v>1</v>
      </c>
      <c r="I175" s="180"/>
      <c r="J175" s="181">
        <f t="shared" si="40"/>
        <v>0</v>
      </c>
      <c r="K175" s="177" t="s">
        <v>1</v>
      </c>
      <c r="L175" s="182"/>
      <c r="M175" s="183" t="s">
        <v>1</v>
      </c>
      <c r="N175" s="184" t="s">
        <v>43</v>
      </c>
      <c r="O175" s="58"/>
      <c r="P175" s="154">
        <f t="shared" si="41"/>
        <v>0</v>
      </c>
      <c r="Q175" s="154">
        <v>0</v>
      </c>
      <c r="R175" s="154">
        <f t="shared" si="42"/>
        <v>0</v>
      </c>
      <c r="S175" s="154">
        <v>0</v>
      </c>
      <c r="T175" s="155">
        <f t="shared" si="4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6" t="s">
        <v>240</v>
      </c>
      <c r="AT175" s="156" t="s">
        <v>237</v>
      </c>
      <c r="AU175" s="156" t="s">
        <v>217</v>
      </c>
      <c r="AY175" s="17" t="s">
        <v>205</v>
      </c>
      <c r="BE175" s="157">
        <f t="shared" si="44"/>
        <v>0</v>
      </c>
      <c r="BF175" s="157">
        <f t="shared" si="45"/>
        <v>0</v>
      </c>
      <c r="BG175" s="157">
        <f t="shared" si="46"/>
        <v>0</v>
      </c>
      <c r="BH175" s="157">
        <f t="shared" si="47"/>
        <v>0</v>
      </c>
      <c r="BI175" s="157">
        <f t="shared" si="48"/>
        <v>0</v>
      </c>
      <c r="BJ175" s="17" t="s">
        <v>85</v>
      </c>
      <c r="BK175" s="157">
        <f t="shared" si="49"/>
        <v>0</v>
      </c>
      <c r="BL175" s="17" t="s">
        <v>212</v>
      </c>
      <c r="BM175" s="156" t="s">
        <v>461</v>
      </c>
    </row>
    <row r="176" spans="1:65" s="2" customFormat="1" ht="16.5" customHeight="1">
      <c r="A176" s="32"/>
      <c r="B176" s="144"/>
      <c r="C176" s="175" t="s">
        <v>441</v>
      </c>
      <c r="D176" s="175" t="s">
        <v>237</v>
      </c>
      <c r="E176" s="176" t="s">
        <v>2225</v>
      </c>
      <c r="F176" s="177" t="s">
        <v>2226</v>
      </c>
      <c r="G176" s="178" t="s">
        <v>1635</v>
      </c>
      <c r="H176" s="179">
        <v>1</v>
      </c>
      <c r="I176" s="180"/>
      <c r="J176" s="181">
        <f t="shared" si="40"/>
        <v>0</v>
      </c>
      <c r="K176" s="177" t="s">
        <v>1</v>
      </c>
      <c r="L176" s="182"/>
      <c r="M176" s="183" t="s">
        <v>1</v>
      </c>
      <c r="N176" s="184" t="s">
        <v>43</v>
      </c>
      <c r="O176" s="58"/>
      <c r="P176" s="154">
        <f t="shared" si="41"/>
        <v>0</v>
      </c>
      <c r="Q176" s="154">
        <v>0</v>
      </c>
      <c r="R176" s="154">
        <f t="shared" si="42"/>
        <v>0</v>
      </c>
      <c r="S176" s="154">
        <v>0</v>
      </c>
      <c r="T176" s="155">
        <f t="shared" si="4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6" t="s">
        <v>240</v>
      </c>
      <c r="AT176" s="156" t="s">
        <v>237</v>
      </c>
      <c r="AU176" s="156" t="s">
        <v>217</v>
      </c>
      <c r="AY176" s="17" t="s">
        <v>205</v>
      </c>
      <c r="BE176" s="157">
        <f t="shared" si="44"/>
        <v>0</v>
      </c>
      <c r="BF176" s="157">
        <f t="shared" si="45"/>
        <v>0</v>
      </c>
      <c r="BG176" s="157">
        <f t="shared" si="46"/>
        <v>0</v>
      </c>
      <c r="BH176" s="157">
        <f t="shared" si="47"/>
        <v>0</v>
      </c>
      <c r="BI176" s="157">
        <f t="shared" si="48"/>
        <v>0</v>
      </c>
      <c r="BJ176" s="17" t="s">
        <v>85</v>
      </c>
      <c r="BK176" s="157">
        <f t="shared" si="49"/>
        <v>0</v>
      </c>
      <c r="BL176" s="17" t="s">
        <v>212</v>
      </c>
      <c r="BM176" s="156" t="s">
        <v>471</v>
      </c>
    </row>
    <row r="177" spans="1:65" s="2" customFormat="1" ht="16.5" customHeight="1">
      <c r="A177" s="32"/>
      <c r="B177" s="144"/>
      <c r="C177" s="175" t="s">
        <v>448</v>
      </c>
      <c r="D177" s="175" t="s">
        <v>237</v>
      </c>
      <c r="E177" s="176" t="s">
        <v>2227</v>
      </c>
      <c r="F177" s="177" t="s">
        <v>2228</v>
      </c>
      <c r="G177" s="178" t="s">
        <v>1635</v>
      </c>
      <c r="H177" s="179">
        <v>1</v>
      </c>
      <c r="I177" s="180"/>
      <c r="J177" s="181">
        <f t="shared" si="40"/>
        <v>0</v>
      </c>
      <c r="K177" s="177" t="s">
        <v>1</v>
      </c>
      <c r="L177" s="182"/>
      <c r="M177" s="183" t="s">
        <v>1</v>
      </c>
      <c r="N177" s="184" t="s">
        <v>43</v>
      </c>
      <c r="O177" s="58"/>
      <c r="P177" s="154">
        <f t="shared" si="41"/>
        <v>0</v>
      </c>
      <c r="Q177" s="154">
        <v>0</v>
      </c>
      <c r="R177" s="154">
        <f t="shared" si="42"/>
        <v>0</v>
      </c>
      <c r="S177" s="154">
        <v>0</v>
      </c>
      <c r="T177" s="155">
        <f t="shared" si="4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6" t="s">
        <v>240</v>
      </c>
      <c r="AT177" s="156" t="s">
        <v>237</v>
      </c>
      <c r="AU177" s="156" t="s">
        <v>217</v>
      </c>
      <c r="AY177" s="17" t="s">
        <v>205</v>
      </c>
      <c r="BE177" s="157">
        <f t="shared" si="44"/>
        <v>0</v>
      </c>
      <c r="BF177" s="157">
        <f t="shared" si="45"/>
        <v>0</v>
      </c>
      <c r="BG177" s="157">
        <f t="shared" si="46"/>
        <v>0</v>
      </c>
      <c r="BH177" s="157">
        <f t="shared" si="47"/>
        <v>0</v>
      </c>
      <c r="BI177" s="157">
        <f t="shared" si="48"/>
        <v>0</v>
      </c>
      <c r="BJ177" s="17" t="s">
        <v>85</v>
      </c>
      <c r="BK177" s="157">
        <f t="shared" si="49"/>
        <v>0</v>
      </c>
      <c r="BL177" s="17" t="s">
        <v>212</v>
      </c>
      <c r="BM177" s="156" t="s">
        <v>484</v>
      </c>
    </row>
    <row r="178" spans="1:65" s="2" customFormat="1" ht="16.5" customHeight="1">
      <c r="A178" s="32"/>
      <c r="B178" s="144"/>
      <c r="C178" s="175" t="s">
        <v>452</v>
      </c>
      <c r="D178" s="175" t="s">
        <v>237</v>
      </c>
      <c r="E178" s="176" t="s">
        <v>2229</v>
      </c>
      <c r="F178" s="177" t="s">
        <v>2230</v>
      </c>
      <c r="G178" s="178" t="s">
        <v>1635</v>
      </c>
      <c r="H178" s="179">
        <v>1</v>
      </c>
      <c r="I178" s="180"/>
      <c r="J178" s="181">
        <f t="shared" si="40"/>
        <v>0</v>
      </c>
      <c r="K178" s="177" t="s">
        <v>1</v>
      </c>
      <c r="L178" s="182"/>
      <c r="M178" s="183" t="s">
        <v>1</v>
      </c>
      <c r="N178" s="184" t="s">
        <v>43</v>
      </c>
      <c r="O178" s="58"/>
      <c r="P178" s="154">
        <f t="shared" si="41"/>
        <v>0</v>
      </c>
      <c r="Q178" s="154">
        <v>0</v>
      </c>
      <c r="R178" s="154">
        <f t="shared" si="42"/>
        <v>0</v>
      </c>
      <c r="S178" s="154">
        <v>0</v>
      </c>
      <c r="T178" s="155">
        <f t="shared" si="4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6" t="s">
        <v>240</v>
      </c>
      <c r="AT178" s="156" t="s">
        <v>237</v>
      </c>
      <c r="AU178" s="156" t="s">
        <v>217</v>
      </c>
      <c r="AY178" s="17" t="s">
        <v>205</v>
      </c>
      <c r="BE178" s="157">
        <f t="shared" si="44"/>
        <v>0</v>
      </c>
      <c r="BF178" s="157">
        <f t="shared" si="45"/>
        <v>0</v>
      </c>
      <c r="BG178" s="157">
        <f t="shared" si="46"/>
        <v>0</v>
      </c>
      <c r="BH178" s="157">
        <f t="shared" si="47"/>
        <v>0</v>
      </c>
      <c r="BI178" s="157">
        <f t="shared" si="48"/>
        <v>0</v>
      </c>
      <c r="BJ178" s="17" t="s">
        <v>85</v>
      </c>
      <c r="BK178" s="157">
        <f t="shared" si="49"/>
        <v>0</v>
      </c>
      <c r="BL178" s="17" t="s">
        <v>212</v>
      </c>
      <c r="BM178" s="156" t="s">
        <v>497</v>
      </c>
    </row>
    <row r="179" spans="1:65" s="2" customFormat="1" ht="16.5" customHeight="1">
      <c r="A179" s="32"/>
      <c r="B179" s="144"/>
      <c r="C179" s="175" t="s">
        <v>456</v>
      </c>
      <c r="D179" s="175" t="s">
        <v>237</v>
      </c>
      <c r="E179" s="176" t="s">
        <v>2231</v>
      </c>
      <c r="F179" s="177" t="s">
        <v>2232</v>
      </c>
      <c r="G179" s="178" t="s">
        <v>1635</v>
      </c>
      <c r="H179" s="179">
        <v>1</v>
      </c>
      <c r="I179" s="180"/>
      <c r="J179" s="181">
        <f t="shared" si="40"/>
        <v>0</v>
      </c>
      <c r="K179" s="177" t="s">
        <v>1</v>
      </c>
      <c r="L179" s="182"/>
      <c r="M179" s="183" t="s">
        <v>1</v>
      </c>
      <c r="N179" s="184" t="s">
        <v>43</v>
      </c>
      <c r="O179" s="58"/>
      <c r="P179" s="154">
        <f t="shared" si="41"/>
        <v>0</v>
      </c>
      <c r="Q179" s="154">
        <v>0</v>
      </c>
      <c r="R179" s="154">
        <f t="shared" si="42"/>
        <v>0</v>
      </c>
      <c r="S179" s="154">
        <v>0</v>
      </c>
      <c r="T179" s="155">
        <f t="shared" si="4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6" t="s">
        <v>240</v>
      </c>
      <c r="AT179" s="156" t="s">
        <v>237</v>
      </c>
      <c r="AU179" s="156" t="s">
        <v>217</v>
      </c>
      <c r="AY179" s="17" t="s">
        <v>205</v>
      </c>
      <c r="BE179" s="157">
        <f t="shared" si="44"/>
        <v>0</v>
      </c>
      <c r="BF179" s="157">
        <f t="shared" si="45"/>
        <v>0</v>
      </c>
      <c r="BG179" s="157">
        <f t="shared" si="46"/>
        <v>0</v>
      </c>
      <c r="BH179" s="157">
        <f t="shared" si="47"/>
        <v>0</v>
      </c>
      <c r="BI179" s="157">
        <f t="shared" si="48"/>
        <v>0</v>
      </c>
      <c r="BJ179" s="17" t="s">
        <v>85</v>
      </c>
      <c r="BK179" s="157">
        <f t="shared" si="49"/>
        <v>0</v>
      </c>
      <c r="BL179" s="17" t="s">
        <v>212</v>
      </c>
      <c r="BM179" s="156" t="s">
        <v>507</v>
      </c>
    </row>
    <row r="180" spans="1:65" s="2" customFormat="1" ht="16.5" customHeight="1">
      <c r="A180" s="32"/>
      <c r="B180" s="144"/>
      <c r="C180" s="175" t="s">
        <v>461</v>
      </c>
      <c r="D180" s="175" t="s">
        <v>237</v>
      </c>
      <c r="E180" s="176" t="s">
        <v>2233</v>
      </c>
      <c r="F180" s="177" t="s">
        <v>2234</v>
      </c>
      <c r="G180" s="178" t="s">
        <v>1635</v>
      </c>
      <c r="H180" s="179">
        <v>1</v>
      </c>
      <c r="I180" s="180"/>
      <c r="J180" s="181">
        <f t="shared" si="40"/>
        <v>0</v>
      </c>
      <c r="K180" s="177" t="s">
        <v>1</v>
      </c>
      <c r="L180" s="182"/>
      <c r="M180" s="183" t="s">
        <v>1</v>
      </c>
      <c r="N180" s="184" t="s">
        <v>43</v>
      </c>
      <c r="O180" s="58"/>
      <c r="P180" s="154">
        <f t="shared" si="41"/>
        <v>0</v>
      </c>
      <c r="Q180" s="154">
        <v>0</v>
      </c>
      <c r="R180" s="154">
        <f t="shared" si="42"/>
        <v>0</v>
      </c>
      <c r="S180" s="154">
        <v>0</v>
      </c>
      <c r="T180" s="155">
        <f t="shared" si="4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6" t="s">
        <v>240</v>
      </c>
      <c r="AT180" s="156" t="s">
        <v>237</v>
      </c>
      <c r="AU180" s="156" t="s">
        <v>217</v>
      </c>
      <c r="AY180" s="17" t="s">
        <v>205</v>
      </c>
      <c r="BE180" s="157">
        <f t="shared" si="44"/>
        <v>0</v>
      </c>
      <c r="BF180" s="157">
        <f t="shared" si="45"/>
        <v>0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7" t="s">
        <v>85</v>
      </c>
      <c r="BK180" s="157">
        <f t="shared" si="49"/>
        <v>0</v>
      </c>
      <c r="BL180" s="17" t="s">
        <v>212</v>
      </c>
      <c r="BM180" s="156" t="s">
        <v>517</v>
      </c>
    </row>
    <row r="181" spans="1:65" s="2" customFormat="1" ht="16.5" customHeight="1">
      <c r="A181" s="32"/>
      <c r="B181" s="144"/>
      <c r="C181" s="175" t="s">
        <v>465</v>
      </c>
      <c r="D181" s="175" t="s">
        <v>237</v>
      </c>
      <c r="E181" s="176" t="s">
        <v>2235</v>
      </c>
      <c r="F181" s="177" t="s">
        <v>2236</v>
      </c>
      <c r="G181" s="178" t="s">
        <v>1635</v>
      </c>
      <c r="H181" s="179">
        <v>1</v>
      </c>
      <c r="I181" s="180"/>
      <c r="J181" s="181">
        <f t="shared" si="40"/>
        <v>0</v>
      </c>
      <c r="K181" s="177" t="s">
        <v>1</v>
      </c>
      <c r="L181" s="182"/>
      <c r="M181" s="183" t="s">
        <v>1</v>
      </c>
      <c r="N181" s="184" t="s">
        <v>43</v>
      </c>
      <c r="O181" s="58"/>
      <c r="P181" s="154">
        <f t="shared" si="41"/>
        <v>0</v>
      </c>
      <c r="Q181" s="154">
        <v>0</v>
      </c>
      <c r="R181" s="154">
        <f t="shared" si="42"/>
        <v>0</v>
      </c>
      <c r="S181" s="154">
        <v>0</v>
      </c>
      <c r="T181" s="155">
        <f t="shared" si="4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6" t="s">
        <v>240</v>
      </c>
      <c r="AT181" s="156" t="s">
        <v>237</v>
      </c>
      <c r="AU181" s="156" t="s">
        <v>217</v>
      </c>
      <c r="AY181" s="17" t="s">
        <v>205</v>
      </c>
      <c r="BE181" s="157">
        <f t="shared" si="44"/>
        <v>0</v>
      </c>
      <c r="BF181" s="157">
        <f t="shared" si="45"/>
        <v>0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7" t="s">
        <v>85</v>
      </c>
      <c r="BK181" s="157">
        <f t="shared" si="49"/>
        <v>0</v>
      </c>
      <c r="BL181" s="17" t="s">
        <v>212</v>
      </c>
      <c r="BM181" s="156" t="s">
        <v>106</v>
      </c>
    </row>
    <row r="182" spans="1:65" s="2" customFormat="1" ht="33" customHeight="1">
      <c r="A182" s="32"/>
      <c r="B182" s="144"/>
      <c r="C182" s="175" t="s">
        <v>471</v>
      </c>
      <c r="D182" s="175" t="s">
        <v>237</v>
      </c>
      <c r="E182" s="176" t="s">
        <v>2237</v>
      </c>
      <c r="F182" s="177" t="s">
        <v>2238</v>
      </c>
      <c r="G182" s="178" t="s">
        <v>1635</v>
      </c>
      <c r="H182" s="179">
        <v>1</v>
      </c>
      <c r="I182" s="180"/>
      <c r="J182" s="181">
        <f t="shared" si="40"/>
        <v>0</v>
      </c>
      <c r="K182" s="177" t="s">
        <v>1</v>
      </c>
      <c r="L182" s="182"/>
      <c r="M182" s="183" t="s">
        <v>1</v>
      </c>
      <c r="N182" s="184" t="s">
        <v>43</v>
      </c>
      <c r="O182" s="58"/>
      <c r="P182" s="154">
        <f t="shared" si="41"/>
        <v>0</v>
      </c>
      <c r="Q182" s="154">
        <v>0</v>
      </c>
      <c r="R182" s="154">
        <f t="shared" si="42"/>
        <v>0</v>
      </c>
      <c r="S182" s="154">
        <v>0</v>
      </c>
      <c r="T182" s="155">
        <f t="shared" si="4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6" t="s">
        <v>240</v>
      </c>
      <c r="AT182" s="156" t="s">
        <v>237</v>
      </c>
      <c r="AU182" s="156" t="s">
        <v>217</v>
      </c>
      <c r="AY182" s="17" t="s">
        <v>205</v>
      </c>
      <c r="BE182" s="157">
        <f t="shared" si="44"/>
        <v>0</v>
      </c>
      <c r="BF182" s="157">
        <f t="shared" si="45"/>
        <v>0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7" t="s">
        <v>85</v>
      </c>
      <c r="BK182" s="157">
        <f t="shared" si="49"/>
        <v>0</v>
      </c>
      <c r="BL182" s="17" t="s">
        <v>212</v>
      </c>
      <c r="BM182" s="156" t="s">
        <v>112</v>
      </c>
    </row>
    <row r="183" spans="1:65" s="2" customFormat="1" ht="24.15" customHeight="1">
      <c r="A183" s="32"/>
      <c r="B183" s="144"/>
      <c r="C183" s="175" t="s">
        <v>479</v>
      </c>
      <c r="D183" s="175" t="s">
        <v>237</v>
      </c>
      <c r="E183" s="176" t="s">
        <v>2239</v>
      </c>
      <c r="F183" s="177" t="s">
        <v>2240</v>
      </c>
      <c r="G183" s="178" t="s">
        <v>1635</v>
      </c>
      <c r="H183" s="179">
        <v>1</v>
      </c>
      <c r="I183" s="180"/>
      <c r="J183" s="181">
        <f t="shared" si="40"/>
        <v>0</v>
      </c>
      <c r="K183" s="177" t="s">
        <v>1</v>
      </c>
      <c r="L183" s="182"/>
      <c r="M183" s="196" t="s">
        <v>1</v>
      </c>
      <c r="N183" s="197" t="s">
        <v>43</v>
      </c>
      <c r="O183" s="198"/>
      <c r="P183" s="199">
        <f t="shared" si="41"/>
        <v>0</v>
      </c>
      <c r="Q183" s="199">
        <v>0</v>
      </c>
      <c r="R183" s="199">
        <f t="shared" si="42"/>
        <v>0</v>
      </c>
      <c r="S183" s="199">
        <v>0</v>
      </c>
      <c r="T183" s="200">
        <f t="shared" si="4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6" t="s">
        <v>240</v>
      </c>
      <c r="AT183" s="156" t="s">
        <v>237</v>
      </c>
      <c r="AU183" s="156" t="s">
        <v>217</v>
      </c>
      <c r="AY183" s="17" t="s">
        <v>205</v>
      </c>
      <c r="BE183" s="157">
        <f t="shared" si="44"/>
        <v>0</v>
      </c>
      <c r="BF183" s="157">
        <f t="shared" si="45"/>
        <v>0</v>
      </c>
      <c r="BG183" s="157">
        <f t="shared" si="46"/>
        <v>0</v>
      </c>
      <c r="BH183" s="157">
        <f t="shared" si="47"/>
        <v>0</v>
      </c>
      <c r="BI183" s="157">
        <f t="shared" si="48"/>
        <v>0</v>
      </c>
      <c r="BJ183" s="17" t="s">
        <v>85</v>
      </c>
      <c r="BK183" s="157">
        <f t="shared" si="49"/>
        <v>0</v>
      </c>
      <c r="BL183" s="17" t="s">
        <v>212</v>
      </c>
      <c r="BM183" s="156" t="s">
        <v>118</v>
      </c>
    </row>
    <row r="184" spans="1:31" s="2" customFormat="1" ht="7" customHeight="1">
      <c r="A184" s="32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3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autoFilter ref="C122:K18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25"/>
  <sheetViews>
    <sheetView showGridLines="0" workbookViewId="0" topLeftCell="A1">
      <selection activeCell="I34" sqref="I3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281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3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105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</v>
      </c>
    </row>
    <row r="4" spans="2:46" s="1" customFormat="1" ht="25" customHeight="1">
      <c r="B4" s="20"/>
      <c r="D4" s="21" t="s">
        <v>154</v>
      </c>
      <c r="L4" s="20"/>
      <c r="M4" s="94" t="s">
        <v>11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50" t="str">
        <f>'Rekapitulace stavby'!K6</f>
        <v>Stavební úpravy DD Lampertice</v>
      </c>
      <c r="F7" s="251"/>
      <c r="G7" s="251"/>
      <c r="H7" s="251"/>
      <c r="L7" s="20"/>
    </row>
    <row r="8" spans="1:31" s="2" customFormat="1" ht="12" customHeight="1">
      <c r="A8" s="32"/>
      <c r="B8" s="33"/>
      <c r="C8" s="32"/>
      <c r="D8" s="27" t="s">
        <v>164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7" t="s">
        <v>2241</v>
      </c>
      <c r="F9" s="252"/>
      <c r="G9" s="252"/>
      <c r="H9" s="25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27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1604</v>
      </c>
      <c r="G12" s="32"/>
      <c r="H12" s="32"/>
      <c r="I12" s="27" t="s">
        <v>23</v>
      </c>
      <c r="J12" s="55" t="str">
        <f>'Rekapitulace stavby'!AN8</f>
        <v>11. 8. 2023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>KHK Pivovarské nám. 1245, Hradec Králové</v>
      </c>
      <c r="F15" s="32"/>
      <c r="G15" s="32"/>
      <c r="H15" s="32"/>
      <c r="I15" s="27" t="s">
        <v>28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3" t="str">
        <f>'Rekapitulace stavby'!E14</f>
        <v>Vyplň údaj</v>
      </c>
      <c r="F18" s="217"/>
      <c r="G18" s="217"/>
      <c r="H18" s="217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>ing. Marek Pavlíček, Rooseveltova 2855, D.K.n.L.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>ing. V. Švehla</v>
      </c>
      <c r="F24" s="32"/>
      <c r="G24" s="32"/>
      <c r="H24" s="32"/>
      <c r="I24" s="27" t="s">
        <v>28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5"/>
      <c r="B27" s="96"/>
      <c r="C27" s="95"/>
      <c r="D27" s="95"/>
      <c r="E27" s="222" t="s">
        <v>1</v>
      </c>
      <c r="F27" s="222"/>
      <c r="G27" s="222"/>
      <c r="H27" s="22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8" t="s">
        <v>37</v>
      </c>
      <c r="E30" s="32"/>
      <c r="F30" s="32"/>
      <c r="G30" s="32"/>
      <c r="H30" s="32"/>
      <c r="I30" s="32"/>
      <c r="J30" s="71">
        <f>ROUND(J117,0)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99" t="s">
        <v>41</v>
      </c>
      <c r="E33" s="27" t="s">
        <v>42</v>
      </c>
      <c r="F33" s="100">
        <f>ROUND((SUM(BE117:BE124)),0)</f>
        <v>0</v>
      </c>
      <c r="G33" s="32"/>
      <c r="H33" s="32"/>
      <c r="I33" s="101">
        <v>0.21</v>
      </c>
      <c r="J33" s="100">
        <f>ROUND(((SUM(BE117:BE124))*I33),0)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43</v>
      </c>
      <c r="F34" s="100">
        <f>ROUND((SUM(BF117:BF124)),0)</f>
        <v>0</v>
      </c>
      <c r="G34" s="32"/>
      <c r="H34" s="32"/>
      <c r="I34" s="101">
        <v>0.12</v>
      </c>
      <c r="J34" s="100">
        <f>ROUND(((SUM(BF117:BF124))*I34),0)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44</v>
      </c>
      <c r="F35" s="100">
        <f>ROUND((SUM(BG117:BG124)),0)</f>
        <v>0</v>
      </c>
      <c r="G35" s="32"/>
      <c r="H35" s="32"/>
      <c r="I35" s="101">
        <v>0.21</v>
      </c>
      <c r="J35" s="100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45</v>
      </c>
      <c r="F36" s="100">
        <f>ROUND((SUM(BH117:BH124)),0)</f>
        <v>0</v>
      </c>
      <c r="G36" s="32"/>
      <c r="H36" s="32"/>
      <c r="I36" s="101">
        <v>0.15</v>
      </c>
      <c r="J36" s="100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46</v>
      </c>
      <c r="F37" s="100">
        <f>ROUND((SUM(BI117:BI124)),0)</f>
        <v>0</v>
      </c>
      <c r="G37" s="32"/>
      <c r="H37" s="32"/>
      <c r="I37" s="101">
        <v>0</v>
      </c>
      <c r="J37" s="100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2"/>
      <c r="D39" s="103" t="s">
        <v>47</v>
      </c>
      <c r="E39" s="60"/>
      <c r="F39" s="60"/>
      <c r="G39" s="104" t="s">
        <v>48</v>
      </c>
      <c r="H39" s="105" t="s">
        <v>49</v>
      </c>
      <c r="I39" s="60"/>
      <c r="J39" s="106">
        <f>SUM(J30:J37)</f>
        <v>0</v>
      </c>
      <c r="K39" s="107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52</v>
      </c>
      <c r="E61" s="35"/>
      <c r="F61" s="108" t="s">
        <v>53</v>
      </c>
      <c r="G61" s="45" t="s">
        <v>52</v>
      </c>
      <c r="H61" s="35"/>
      <c r="I61" s="35"/>
      <c r="J61" s="10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52</v>
      </c>
      <c r="E76" s="35"/>
      <c r="F76" s="108" t="s">
        <v>53</v>
      </c>
      <c r="G76" s="45" t="s">
        <v>52</v>
      </c>
      <c r="H76" s="35"/>
      <c r="I76" s="35"/>
      <c r="J76" s="10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166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0" t="str">
        <f>E7</f>
        <v>Stavební úpravy DD Lampertice</v>
      </c>
      <c r="F85" s="251"/>
      <c r="G85" s="251"/>
      <c r="H85" s="25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164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7" t="str">
        <f>E9</f>
        <v>61 - Silnoproud - demontáže - SO 01</v>
      </c>
      <c r="F87" s="252"/>
      <c r="G87" s="252"/>
      <c r="H87" s="25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 xml:space="preserve"> </v>
      </c>
      <c r="G89" s="32"/>
      <c r="H89" s="32"/>
      <c r="I89" s="27" t="s">
        <v>23</v>
      </c>
      <c r="J89" s="55" t="str">
        <f>IF(J12="","",J12)</f>
        <v>11. 8. 2023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25</v>
      </c>
      <c r="D91" s="32"/>
      <c r="E91" s="32"/>
      <c r="F91" s="25" t="str">
        <f>E15</f>
        <v>KHK Pivovarské nám. 1245, Hradec Králové</v>
      </c>
      <c r="G91" s="32"/>
      <c r="H91" s="32"/>
      <c r="I91" s="27" t="s">
        <v>31</v>
      </c>
      <c r="J91" s="30" t="str">
        <f>E21</f>
        <v>ing. Marek Pavlíček, Rooseveltova 2855,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0" t="s">
        <v>167</v>
      </c>
      <c r="D94" s="102"/>
      <c r="E94" s="102"/>
      <c r="F94" s="102"/>
      <c r="G94" s="102"/>
      <c r="H94" s="102"/>
      <c r="I94" s="102"/>
      <c r="J94" s="111" t="s">
        <v>168</v>
      </c>
      <c r="K94" s="10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customHeight="1">
      <c r="A96" s="32"/>
      <c r="B96" s="33"/>
      <c r="C96" s="112" t="s">
        <v>169</v>
      </c>
      <c r="D96" s="32"/>
      <c r="E96" s="32"/>
      <c r="F96" s="32"/>
      <c r="G96" s="32"/>
      <c r="H96" s="32"/>
      <c r="I96" s="32"/>
      <c r="J96" s="71">
        <f>J117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170</v>
      </c>
    </row>
    <row r="97" spans="2:12" s="9" customFormat="1" ht="25" customHeight="1">
      <c r="B97" s="113"/>
      <c r="D97" s="114" t="s">
        <v>2242</v>
      </c>
      <c r="E97" s="115"/>
      <c r="F97" s="115"/>
      <c r="G97" s="115"/>
      <c r="H97" s="115"/>
      <c r="I97" s="115"/>
      <c r="J97" s="116">
        <f>J118</f>
        <v>0</v>
      </c>
      <c r="L97" s="113"/>
    </row>
    <row r="98" spans="1:31" s="2" customFormat="1" ht="21.7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7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3" spans="1:31" s="2" customFormat="1" ht="7" customHeight="1">
      <c r="A103" s="32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5" customHeight="1">
      <c r="A104" s="32"/>
      <c r="B104" s="33"/>
      <c r="C104" s="21" t="s">
        <v>190</v>
      </c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12" customHeight="1">
      <c r="A106" s="32"/>
      <c r="B106" s="33"/>
      <c r="C106" s="27" t="s">
        <v>17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6.5" customHeight="1">
      <c r="A107" s="32"/>
      <c r="B107" s="33"/>
      <c r="C107" s="32"/>
      <c r="D107" s="32"/>
      <c r="E107" s="250" t="str">
        <f>E7</f>
        <v>Stavební úpravy DD Lampertice</v>
      </c>
      <c r="F107" s="251"/>
      <c r="G107" s="251"/>
      <c r="H107" s="251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164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37" t="str">
        <f>E9</f>
        <v>61 - Silnoproud - demontáže - SO 01</v>
      </c>
      <c r="F109" s="252"/>
      <c r="G109" s="252"/>
      <c r="H109" s="25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21</v>
      </c>
      <c r="D111" s="32"/>
      <c r="E111" s="32"/>
      <c r="F111" s="25" t="str">
        <f>F12</f>
        <v xml:space="preserve"> </v>
      </c>
      <c r="G111" s="32"/>
      <c r="H111" s="32"/>
      <c r="I111" s="27" t="s">
        <v>23</v>
      </c>
      <c r="J111" s="55" t="str">
        <f>IF(J12="","",J12)</f>
        <v>11. 8. 2023</v>
      </c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40" customHeight="1">
      <c r="A113" s="32"/>
      <c r="B113" s="33"/>
      <c r="C113" s="27" t="s">
        <v>25</v>
      </c>
      <c r="D113" s="32"/>
      <c r="E113" s="32"/>
      <c r="F113" s="25" t="str">
        <f>E15</f>
        <v>KHK Pivovarské nám. 1245, Hradec Králové</v>
      </c>
      <c r="G113" s="32"/>
      <c r="H113" s="32"/>
      <c r="I113" s="27" t="s">
        <v>31</v>
      </c>
      <c r="J113" s="30" t="str">
        <f>E21</f>
        <v>ing. Marek Pavlíček, Rooseveltova 2855, D.K.n.L.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15" customHeight="1">
      <c r="A114" s="32"/>
      <c r="B114" s="33"/>
      <c r="C114" s="27" t="s">
        <v>29</v>
      </c>
      <c r="D114" s="32"/>
      <c r="E114" s="32"/>
      <c r="F114" s="25" t="str">
        <f>IF(E18="","",E18)</f>
        <v>Vyplň údaj</v>
      </c>
      <c r="G114" s="32"/>
      <c r="H114" s="32"/>
      <c r="I114" s="27" t="s">
        <v>34</v>
      </c>
      <c r="J114" s="30" t="str">
        <f>E24</f>
        <v>ing. V. Švehla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0.2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11" customFormat="1" ht="29.25" customHeight="1">
      <c r="A116" s="121"/>
      <c r="B116" s="122"/>
      <c r="C116" s="123" t="s">
        <v>191</v>
      </c>
      <c r="D116" s="124" t="s">
        <v>62</v>
      </c>
      <c r="E116" s="124" t="s">
        <v>58</v>
      </c>
      <c r="F116" s="124" t="s">
        <v>59</v>
      </c>
      <c r="G116" s="124" t="s">
        <v>192</v>
      </c>
      <c r="H116" s="124" t="s">
        <v>193</v>
      </c>
      <c r="I116" s="124" t="s">
        <v>194</v>
      </c>
      <c r="J116" s="124" t="s">
        <v>168</v>
      </c>
      <c r="K116" s="125" t="s">
        <v>195</v>
      </c>
      <c r="L116" s="126"/>
      <c r="M116" s="62" t="s">
        <v>1</v>
      </c>
      <c r="N116" s="63" t="s">
        <v>41</v>
      </c>
      <c r="O116" s="63" t="s">
        <v>196</v>
      </c>
      <c r="P116" s="63" t="s">
        <v>197</v>
      </c>
      <c r="Q116" s="63" t="s">
        <v>198</v>
      </c>
      <c r="R116" s="63" t="s">
        <v>199</v>
      </c>
      <c r="S116" s="63" t="s">
        <v>200</v>
      </c>
      <c r="T116" s="64" t="s">
        <v>201</v>
      </c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</row>
    <row r="117" spans="1:63" s="2" customFormat="1" ht="22.75" customHeight="1">
      <c r="A117" s="32"/>
      <c r="B117" s="33"/>
      <c r="C117" s="69" t="s">
        <v>202</v>
      </c>
      <c r="D117" s="32"/>
      <c r="E117" s="32"/>
      <c r="F117" s="32"/>
      <c r="G117" s="32"/>
      <c r="H117" s="32"/>
      <c r="I117" s="32"/>
      <c r="J117" s="127">
        <f>BK117</f>
        <v>0</v>
      </c>
      <c r="K117" s="32"/>
      <c r="L117" s="33"/>
      <c r="M117" s="65"/>
      <c r="N117" s="56"/>
      <c r="O117" s="66"/>
      <c r="P117" s="128">
        <f>P118</f>
        <v>0</v>
      </c>
      <c r="Q117" s="66"/>
      <c r="R117" s="128">
        <f>R118</f>
        <v>0</v>
      </c>
      <c r="S117" s="66"/>
      <c r="T117" s="129">
        <f>T118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76</v>
      </c>
      <c r="AU117" s="17" t="s">
        <v>170</v>
      </c>
      <c r="BK117" s="130">
        <f>BK118</f>
        <v>0</v>
      </c>
    </row>
    <row r="118" spans="2:63" s="12" customFormat="1" ht="25.9" customHeight="1">
      <c r="B118" s="131"/>
      <c r="D118" s="132" t="s">
        <v>76</v>
      </c>
      <c r="E118" s="133" t="s">
        <v>1610</v>
      </c>
      <c r="F118" s="133" t="s">
        <v>2243</v>
      </c>
      <c r="I118" s="134"/>
      <c r="J118" s="135">
        <f>BK118</f>
        <v>0</v>
      </c>
      <c r="L118" s="131"/>
      <c r="M118" s="136"/>
      <c r="N118" s="137"/>
      <c r="O118" s="137"/>
      <c r="P118" s="138">
        <f>SUM(P119:P124)</f>
        <v>0</v>
      </c>
      <c r="Q118" s="137"/>
      <c r="R118" s="138">
        <f>SUM(R119:R124)</f>
        <v>0</v>
      </c>
      <c r="S118" s="137"/>
      <c r="T118" s="139">
        <f>SUM(T119:T124)</f>
        <v>0</v>
      </c>
      <c r="AR118" s="132" t="s">
        <v>8</v>
      </c>
      <c r="AT118" s="140" t="s">
        <v>76</v>
      </c>
      <c r="AU118" s="140" t="s">
        <v>77</v>
      </c>
      <c r="AY118" s="132" t="s">
        <v>205</v>
      </c>
      <c r="BK118" s="141">
        <f>SUM(BK119:BK124)</f>
        <v>0</v>
      </c>
    </row>
    <row r="119" spans="1:65" s="2" customFormat="1" ht="44.25" customHeight="1">
      <c r="A119" s="32"/>
      <c r="B119" s="144"/>
      <c r="C119" s="145" t="s">
        <v>8</v>
      </c>
      <c r="D119" s="145" t="s">
        <v>207</v>
      </c>
      <c r="E119" s="146" t="s">
        <v>2244</v>
      </c>
      <c r="F119" s="147" t="s">
        <v>2245</v>
      </c>
      <c r="G119" s="148" t="s">
        <v>325</v>
      </c>
      <c r="H119" s="149">
        <v>27</v>
      </c>
      <c r="I119" s="150"/>
      <c r="J119" s="151">
        <f aca="true" t="shared" si="0" ref="J119:J124">ROUND(I119*H119,0)</f>
        <v>0</v>
      </c>
      <c r="K119" s="147" t="s">
        <v>1</v>
      </c>
      <c r="L119" s="33"/>
      <c r="M119" s="152" t="s">
        <v>1</v>
      </c>
      <c r="N119" s="153" t="s">
        <v>43</v>
      </c>
      <c r="O119" s="58"/>
      <c r="P119" s="154">
        <f aca="true" t="shared" si="1" ref="P119:P124">O119*H119</f>
        <v>0</v>
      </c>
      <c r="Q119" s="154">
        <v>0</v>
      </c>
      <c r="R119" s="154">
        <f aca="true" t="shared" si="2" ref="R119:R124">Q119*H119</f>
        <v>0</v>
      </c>
      <c r="S119" s="154">
        <v>0</v>
      </c>
      <c r="T119" s="155">
        <f aca="true" t="shared" si="3" ref="T119:T124"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6" t="s">
        <v>212</v>
      </c>
      <c r="AT119" s="156" t="s">
        <v>207</v>
      </c>
      <c r="AU119" s="156" t="s">
        <v>8</v>
      </c>
      <c r="AY119" s="17" t="s">
        <v>205</v>
      </c>
      <c r="BE119" s="157">
        <f aca="true" t="shared" si="4" ref="BE119:BE124">IF(N119="základní",J119,0)</f>
        <v>0</v>
      </c>
      <c r="BF119" s="157">
        <f aca="true" t="shared" si="5" ref="BF119:BF124">IF(N119="snížená",J119,0)</f>
        <v>0</v>
      </c>
      <c r="BG119" s="157">
        <f aca="true" t="shared" si="6" ref="BG119:BG124">IF(N119="zákl. přenesená",J119,0)</f>
        <v>0</v>
      </c>
      <c r="BH119" s="157">
        <f aca="true" t="shared" si="7" ref="BH119:BH124">IF(N119="sníž. přenesená",J119,0)</f>
        <v>0</v>
      </c>
      <c r="BI119" s="157">
        <f aca="true" t="shared" si="8" ref="BI119:BI124">IF(N119="nulová",J119,0)</f>
        <v>0</v>
      </c>
      <c r="BJ119" s="17" t="s">
        <v>85</v>
      </c>
      <c r="BK119" s="157">
        <f aca="true" t="shared" si="9" ref="BK119:BK124">ROUND(I119*H119,0)</f>
        <v>0</v>
      </c>
      <c r="BL119" s="17" t="s">
        <v>212</v>
      </c>
      <c r="BM119" s="156" t="s">
        <v>85</v>
      </c>
    </row>
    <row r="120" spans="1:65" s="2" customFormat="1" ht="24.15" customHeight="1">
      <c r="A120" s="32"/>
      <c r="B120" s="144"/>
      <c r="C120" s="145" t="s">
        <v>85</v>
      </c>
      <c r="D120" s="145" t="s">
        <v>207</v>
      </c>
      <c r="E120" s="146" t="s">
        <v>2246</v>
      </c>
      <c r="F120" s="147" t="s">
        <v>2247</v>
      </c>
      <c r="G120" s="148" t="s">
        <v>325</v>
      </c>
      <c r="H120" s="149">
        <v>16</v>
      </c>
      <c r="I120" s="150"/>
      <c r="J120" s="151">
        <f t="shared" si="0"/>
        <v>0</v>
      </c>
      <c r="K120" s="147" t="s">
        <v>1</v>
      </c>
      <c r="L120" s="33"/>
      <c r="M120" s="152" t="s">
        <v>1</v>
      </c>
      <c r="N120" s="153" t="s">
        <v>43</v>
      </c>
      <c r="O120" s="58"/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6" t="s">
        <v>212</v>
      </c>
      <c r="AT120" s="156" t="s">
        <v>207</v>
      </c>
      <c r="AU120" s="156" t="s">
        <v>8</v>
      </c>
      <c r="AY120" s="17" t="s">
        <v>205</v>
      </c>
      <c r="BE120" s="157">
        <f t="shared" si="4"/>
        <v>0</v>
      </c>
      <c r="BF120" s="157">
        <f t="shared" si="5"/>
        <v>0</v>
      </c>
      <c r="BG120" s="157">
        <f t="shared" si="6"/>
        <v>0</v>
      </c>
      <c r="BH120" s="157">
        <f t="shared" si="7"/>
        <v>0</v>
      </c>
      <c r="BI120" s="157">
        <f t="shared" si="8"/>
        <v>0</v>
      </c>
      <c r="BJ120" s="17" t="s">
        <v>85</v>
      </c>
      <c r="BK120" s="157">
        <f t="shared" si="9"/>
        <v>0</v>
      </c>
      <c r="BL120" s="17" t="s">
        <v>212</v>
      </c>
      <c r="BM120" s="156" t="s">
        <v>212</v>
      </c>
    </row>
    <row r="121" spans="1:65" s="2" customFormat="1" ht="33" customHeight="1">
      <c r="A121" s="32"/>
      <c r="B121" s="144"/>
      <c r="C121" s="145" t="s">
        <v>217</v>
      </c>
      <c r="D121" s="145" t="s">
        <v>207</v>
      </c>
      <c r="E121" s="146" t="s">
        <v>2248</v>
      </c>
      <c r="F121" s="147" t="s">
        <v>2249</v>
      </c>
      <c r="G121" s="148" t="s">
        <v>1622</v>
      </c>
      <c r="H121" s="149">
        <v>4</v>
      </c>
      <c r="I121" s="150"/>
      <c r="J121" s="151">
        <f t="shared" si="0"/>
        <v>0</v>
      </c>
      <c r="K121" s="147" t="s">
        <v>1</v>
      </c>
      <c r="L121" s="33"/>
      <c r="M121" s="152" t="s">
        <v>1</v>
      </c>
      <c r="N121" s="153" t="s">
        <v>43</v>
      </c>
      <c r="O121" s="58"/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56" t="s">
        <v>212</v>
      </c>
      <c r="AT121" s="156" t="s">
        <v>207</v>
      </c>
      <c r="AU121" s="156" t="s">
        <v>8</v>
      </c>
      <c r="AY121" s="17" t="s">
        <v>205</v>
      </c>
      <c r="BE121" s="157">
        <f t="shared" si="4"/>
        <v>0</v>
      </c>
      <c r="BF121" s="157">
        <f t="shared" si="5"/>
        <v>0</v>
      </c>
      <c r="BG121" s="157">
        <f t="shared" si="6"/>
        <v>0</v>
      </c>
      <c r="BH121" s="157">
        <f t="shared" si="7"/>
        <v>0</v>
      </c>
      <c r="BI121" s="157">
        <f t="shared" si="8"/>
        <v>0</v>
      </c>
      <c r="BJ121" s="17" t="s">
        <v>85</v>
      </c>
      <c r="BK121" s="157">
        <f t="shared" si="9"/>
        <v>0</v>
      </c>
      <c r="BL121" s="17" t="s">
        <v>212</v>
      </c>
      <c r="BM121" s="156" t="s">
        <v>232</v>
      </c>
    </row>
    <row r="122" spans="1:65" s="2" customFormat="1" ht="37.75" customHeight="1">
      <c r="A122" s="32"/>
      <c r="B122" s="144"/>
      <c r="C122" s="145" t="s">
        <v>212</v>
      </c>
      <c r="D122" s="145" t="s">
        <v>207</v>
      </c>
      <c r="E122" s="146" t="s">
        <v>2250</v>
      </c>
      <c r="F122" s="147" t="s">
        <v>2251</v>
      </c>
      <c r="G122" s="148" t="s">
        <v>1622</v>
      </c>
      <c r="H122" s="149">
        <v>6</v>
      </c>
      <c r="I122" s="150"/>
      <c r="J122" s="151">
        <f t="shared" si="0"/>
        <v>0</v>
      </c>
      <c r="K122" s="147" t="s">
        <v>1</v>
      </c>
      <c r="L122" s="33"/>
      <c r="M122" s="152" t="s">
        <v>1</v>
      </c>
      <c r="N122" s="153" t="s">
        <v>43</v>
      </c>
      <c r="O122" s="58"/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6" t="s">
        <v>212</v>
      </c>
      <c r="AT122" s="156" t="s">
        <v>207</v>
      </c>
      <c r="AU122" s="156" t="s">
        <v>8</v>
      </c>
      <c r="AY122" s="17" t="s">
        <v>205</v>
      </c>
      <c r="BE122" s="157">
        <f t="shared" si="4"/>
        <v>0</v>
      </c>
      <c r="BF122" s="157">
        <f t="shared" si="5"/>
        <v>0</v>
      </c>
      <c r="BG122" s="157">
        <f t="shared" si="6"/>
        <v>0</v>
      </c>
      <c r="BH122" s="157">
        <f t="shared" si="7"/>
        <v>0</v>
      </c>
      <c r="BI122" s="157">
        <f t="shared" si="8"/>
        <v>0</v>
      </c>
      <c r="BJ122" s="17" t="s">
        <v>85</v>
      </c>
      <c r="BK122" s="157">
        <f t="shared" si="9"/>
        <v>0</v>
      </c>
      <c r="BL122" s="17" t="s">
        <v>212</v>
      </c>
      <c r="BM122" s="156" t="s">
        <v>240</v>
      </c>
    </row>
    <row r="123" spans="1:65" s="2" customFormat="1" ht="33" customHeight="1">
      <c r="A123" s="32"/>
      <c r="B123" s="144"/>
      <c r="C123" s="145" t="s">
        <v>100</v>
      </c>
      <c r="D123" s="145" t="s">
        <v>207</v>
      </c>
      <c r="E123" s="146" t="s">
        <v>2252</v>
      </c>
      <c r="F123" s="147" t="s">
        <v>2253</v>
      </c>
      <c r="G123" s="148" t="s">
        <v>1622</v>
      </c>
      <c r="H123" s="149">
        <v>3</v>
      </c>
      <c r="I123" s="150"/>
      <c r="J123" s="151">
        <f t="shared" si="0"/>
        <v>0</v>
      </c>
      <c r="K123" s="147" t="s">
        <v>1</v>
      </c>
      <c r="L123" s="33"/>
      <c r="M123" s="152" t="s">
        <v>1</v>
      </c>
      <c r="N123" s="153" t="s">
        <v>43</v>
      </c>
      <c r="O123" s="58"/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6" t="s">
        <v>212</v>
      </c>
      <c r="AT123" s="156" t="s">
        <v>207</v>
      </c>
      <c r="AU123" s="156" t="s">
        <v>8</v>
      </c>
      <c r="AY123" s="17" t="s">
        <v>205</v>
      </c>
      <c r="BE123" s="157">
        <f t="shared" si="4"/>
        <v>0</v>
      </c>
      <c r="BF123" s="157">
        <f t="shared" si="5"/>
        <v>0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7" t="s">
        <v>85</v>
      </c>
      <c r="BK123" s="157">
        <f t="shared" si="9"/>
        <v>0</v>
      </c>
      <c r="BL123" s="17" t="s">
        <v>212</v>
      </c>
      <c r="BM123" s="156" t="s">
        <v>253</v>
      </c>
    </row>
    <row r="124" spans="1:65" s="2" customFormat="1" ht="37.75" customHeight="1">
      <c r="A124" s="32"/>
      <c r="B124" s="144"/>
      <c r="C124" s="145" t="s">
        <v>232</v>
      </c>
      <c r="D124" s="145" t="s">
        <v>207</v>
      </c>
      <c r="E124" s="146" t="s">
        <v>2254</v>
      </c>
      <c r="F124" s="147" t="s">
        <v>2255</v>
      </c>
      <c r="G124" s="148" t="s">
        <v>1622</v>
      </c>
      <c r="H124" s="149">
        <v>4</v>
      </c>
      <c r="I124" s="150"/>
      <c r="J124" s="151">
        <f t="shared" si="0"/>
        <v>0</v>
      </c>
      <c r="K124" s="147" t="s">
        <v>1</v>
      </c>
      <c r="L124" s="33"/>
      <c r="M124" s="201" t="s">
        <v>1</v>
      </c>
      <c r="N124" s="202" t="s">
        <v>43</v>
      </c>
      <c r="O124" s="198"/>
      <c r="P124" s="199">
        <f t="shared" si="1"/>
        <v>0</v>
      </c>
      <c r="Q124" s="199">
        <v>0</v>
      </c>
      <c r="R124" s="199">
        <f t="shared" si="2"/>
        <v>0</v>
      </c>
      <c r="S124" s="199">
        <v>0</v>
      </c>
      <c r="T124" s="200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6" t="s">
        <v>212</v>
      </c>
      <c r="AT124" s="156" t="s">
        <v>207</v>
      </c>
      <c r="AU124" s="156" t="s">
        <v>8</v>
      </c>
      <c r="AY124" s="17" t="s">
        <v>205</v>
      </c>
      <c r="BE124" s="157">
        <f t="shared" si="4"/>
        <v>0</v>
      </c>
      <c r="BF124" s="157">
        <f t="shared" si="5"/>
        <v>0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7" t="s">
        <v>85</v>
      </c>
      <c r="BK124" s="157">
        <f t="shared" si="9"/>
        <v>0</v>
      </c>
      <c r="BL124" s="17" t="s">
        <v>212</v>
      </c>
      <c r="BM124" s="156" t="s">
        <v>268</v>
      </c>
    </row>
    <row r="125" spans="1:31" s="2" customFormat="1" ht="7" customHeight="1">
      <c r="A125" s="32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Pavlík Marek Ing.</cp:lastModifiedBy>
  <dcterms:created xsi:type="dcterms:W3CDTF">2023-08-21T17:37:03Z</dcterms:created>
  <dcterms:modified xsi:type="dcterms:W3CDTF">2024-01-16T09:55:02Z</dcterms:modified>
  <cp:category/>
  <cp:version/>
  <cp:contentType/>
  <cp:contentStatus/>
</cp:coreProperties>
</file>